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 1NP a 2NP" sheetId="2" r:id="rId2"/>
    <sheet name="02 - Nové konstrukce 1NP ..." sheetId="3" r:id="rId3"/>
    <sheet name="03 - VZT-1.NP a 2.NP" sheetId="4" r:id="rId4"/>
    <sheet name="04 - Ústřední vytápění" sheetId="5" r:id="rId5"/>
    <sheet name="05 - ZTI VENKOVNI KANALIZ..." sheetId="6" r:id="rId6"/>
    <sheet name="06 - ZTI VNITRNI" sheetId="7" r:id="rId7"/>
    <sheet name="D1.4 - Elektroinstalace" sheetId="8" r:id="rId8"/>
    <sheet name="R1 - _Rozvaděče" sheetId="9" r:id="rId9"/>
    <sheet name="R2 - _Rozvaděče" sheetId="10" r:id="rId10"/>
    <sheet name="RH - _Rozvaděče" sheetId="11" r:id="rId11"/>
    <sheet name="RK2 - _Rozvaděče" sheetId="12" r:id="rId12"/>
    <sheet name="01 - Bourací práce 3NP" sheetId="13" r:id="rId13"/>
    <sheet name="02 - Nové konstrukce 3NP" sheetId="14" r:id="rId14"/>
    <sheet name="03.1 - Elektroinstalace" sheetId="15" r:id="rId15"/>
    <sheet name="03.2 - _Rozvaděče" sheetId="16" r:id="rId16"/>
    <sheet name="04 - VZT-3.NP" sheetId="17" r:id="rId17"/>
    <sheet name="01c2 - Hřiště" sheetId="18" r:id="rId18"/>
    <sheet name="01c1 - Oplocení" sheetId="19" r:id="rId19"/>
    <sheet name="VRN - Vedlejší rozpočtové..." sheetId="20" r:id="rId20"/>
  </sheets>
  <definedNames>
    <definedName name="_xlnm.Print_Area" localSheetId="0">'Rekapitulace stavby'!$D$4:$AO$76,'Rekapitulace stavby'!$C$82:$AQ$119</definedName>
    <definedName name="_xlnm._FilterDatabase" localSheetId="1" hidden="1">'01 - Bourací práce 1NP a 2NP'!$C$132:$K$614</definedName>
    <definedName name="_xlnm.Print_Area" localSheetId="1">'01 - Bourací práce 1NP a 2NP'!$C$4:$J$76,'01 - Bourací práce 1NP a 2NP'!$C$82:$J$112,'01 - Bourací práce 1NP a 2NP'!$C$118:$K$614</definedName>
    <definedName name="_xlnm._FilterDatabase" localSheetId="2" hidden="1">'02 - Nové konstrukce 1NP ...'!$C$140:$K$1272</definedName>
    <definedName name="_xlnm.Print_Area" localSheetId="2">'02 - Nové konstrukce 1NP ...'!$C$4:$J$76,'02 - Nové konstrukce 1NP ...'!$C$82:$J$120,'02 - Nové konstrukce 1NP ...'!$C$126:$K$1272</definedName>
    <definedName name="_xlnm._FilterDatabase" localSheetId="3" hidden="1">'03 - VZT-1.NP a 2.NP'!$C$123:$K$179</definedName>
    <definedName name="_xlnm.Print_Area" localSheetId="3">'03 - VZT-1.NP a 2.NP'!$C$4:$J$76,'03 - VZT-1.NP a 2.NP'!$C$82:$J$103,'03 - VZT-1.NP a 2.NP'!$C$109:$K$179</definedName>
    <definedName name="_xlnm._FilterDatabase" localSheetId="4" hidden="1">'04 - Ústřední vytápění'!$C$128:$K$198</definedName>
    <definedName name="_xlnm.Print_Area" localSheetId="4">'04 - Ústřední vytápění'!$C$4:$J$76,'04 - Ústřední vytápění'!$C$82:$J$108,'04 - Ústřední vytápění'!$C$114:$K$198</definedName>
    <definedName name="_xlnm._FilterDatabase" localSheetId="5" hidden="1">'05 - ZTI VENKOVNI KANALIZ...'!$C$124:$K$175</definedName>
    <definedName name="_xlnm.Print_Area" localSheetId="5">'05 - ZTI VENKOVNI KANALIZ...'!$C$4:$J$76,'05 - ZTI VENKOVNI KANALIZ...'!$C$82:$J$104,'05 - ZTI VENKOVNI KANALIZ...'!$C$110:$K$175</definedName>
    <definedName name="_xlnm._FilterDatabase" localSheetId="6" hidden="1">'06 - ZTI VNITRNI'!$C$129:$K$249</definedName>
    <definedName name="_xlnm.Print_Area" localSheetId="6">'06 - ZTI VNITRNI'!$C$4:$J$76,'06 - ZTI VNITRNI'!$C$82:$J$109,'06 - ZTI VNITRNI'!$C$115:$K$249</definedName>
    <definedName name="_xlnm._FilterDatabase" localSheetId="7" hidden="1">'D1.4 - Elektroinstalace'!$C$130:$K$280</definedName>
    <definedName name="_xlnm.Print_Area" localSheetId="7">'D1.4 - Elektroinstalace'!$C$4:$J$76,'D1.4 - Elektroinstalace'!$C$82:$J$108,'D1.4 - Elektroinstalace'!$C$114:$K$280</definedName>
    <definedName name="_xlnm._FilterDatabase" localSheetId="8" hidden="1">'R1 - _Rozvaděče'!$C$125:$K$150</definedName>
    <definedName name="_xlnm.Print_Area" localSheetId="8">'R1 - _Rozvaděče'!$C$4:$J$76,'R1 - _Rozvaděče'!$C$82:$J$103,'R1 - _Rozvaděče'!$C$109:$K$150</definedName>
    <definedName name="_xlnm._FilterDatabase" localSheetId="9" hidden="1">'R2 - _Rozvaděče'!$C$125:$K$147</definedName>
    <definedName name="_xlnm.Print_Area" localSheetId="9">'R2 - _Rozvaděče'!$C$4:$J$76,'R2 - _Rozvaděče'!$C$82:$J$103,'R2 - _Rozvaděče'!$C$109:$K$147</definedName>
    <definedName name="_xlnm._FilterDatabase" localSheetId="10" hidden="1">'RH - _Rozvaděče'!$C$125:$K$153</definedName>
    <definedName name="_xlnm.Print_Area" localSheetId="10">'RH - _Rozvaděče'!$C$4:$J$76,'RH - _Rozvaděče'!$C$82:$J$103,'RH - _Rozvaděče'!$C$109:$K$153</definedName>
    <definedName name="_xlnm._FilterDatabase" localSheetId="11" hidden="1">'RK2 - _Rozvaděče'!$C$125:$K$152</definedName>
    <definedName name="_xlnm.Print_Area" localSheetId="11">'RK2 - _Rozvaděče'!$C$4:$J$76,'RK2 - _Rozvaděče'!$C$82:$J$103,'RK2 - _Rozvaděče'!$C$109:$K$152</definedName>
    <definedName name="_xlnm._FilterDatabase" localSheetId="12" hidden="1">'01 - Bourací práce 3NP'!$C$127:$K$186</definedName>
    <definedName name="_xlnm.Print_Area" localSheetId="12">'01 - Bourací práce 3NP'!$C$4:$J$76,'01 - Bourací práce 3NP'!$C$82:$J$107,'01 - Bourací práce 3NP'!$C$113:$K$186</definedName>
    <definedName name="_xlnm._FilterDatabase" localSheetId="13" hidden="1">'02 - Nové konstrukce 3NP'!$C$135:$K$330</definedName>
    <definedName name="_xlnm.Print_Area" localSheetId="13">'02 - Nové konstrukce 3NP'!$C$4:$J$76,'02 - Nové konstrukce 3NP'!$C$82:$J$115,'02 - Nové konstrukce 3NP'!$C$121:$K$330</definedName>
    <definedName name="_xlnm._FilterDatabase" localSheetId="14" hidden="1">'03.1 - Elektroinstalace'!$C$129:$K$196</definedName>
    <definedName name="_xlnm.Print_Area" localSheetId="14">'03.1 - Elektroinstalace'!$C$4:$J$76,'03.1 - Elektroinstalace'!$C$82:$J$107,'03.1 - Elektroinstalace'!$C$113:$K$196</definedName>
    <definedName name="_xlnm._FilterDatabase" localSheetId="15" hidden="1">'03.2 - _Rozvaděče'!$C$125:$K$140</definedName>
    <definedName name="_xlnm.Print_Area" localSheetId="15">'03.2 - _Rozvaděče'!$C$4:$J$76,'03.2 - _Rozvaděče'!$C$82:$J$103,'03.2 - _Rozvaděče'!$C$109:$K$140</definedName>
    <definedName name="_xlnm._FilterDatabase" localSheetId="16" hidden="1">'04 - VZT-3.NP'!$C$121:$K$138</definedName>
    <definedName name="_xlnm.Print_Area" localSheetId="16">'04 - VZT-3.NP'!$C$4:$J$76,'04 - VZT-3.NP'!$C$82:$J$101,'04 - VZT-3.NP'!$C$107:$K$138</definedName>
    <definedName name="_xlnm._FilterDatabase" localSheetId="17" hidden="1">'01c2 - Hřiště'!$C$119:$K$130</definedName>
    <definedName name="_xlnm.Print_Area" localSheetId="17">'01c2 - Hřiště'!$C$4:$J$76,'01c2 - Hřiště'!$C$82:$J$99,'01c2 - Hřiště'!$C$105:$K$130</definedName>
    <definedName name="_xlnm._FilterDatabase" localSheetId="18" hidden="1">'01c1 - Oplocení'!$C$119:$K$136</definedName>
    <definedName name="_xlnm.Print_Area" localSheetId="18">'01c1 - Oplocení'!$C$4:$J$76,'01c1 - Oplocení'!$C$82:$J$99,'01c1 - Oplocení'!$C$105:$K$136</definedName>
    <definedName name="_xlnm._FilterDatabase" localSheetId="19" hidden="1">'VRN - Vedlejší rozpočtové...'!$C$116:$K$143</definedName>
    <definedName name="_xlnm.Print_Area" localSheetId="19">'VRN - Vedlejší rozpočtové...'!$C$4:$J$76,'VRN - Vedlejší rozpočtové...'!$C$82:$J$98,'VRN - Vedlejší rozpočtové...'!$C$104:$K$143</definedName>
    <definedName name="_xlnm.Print_Titles" localSheetId="0">'Rekapitulace stavby'!$92:$92</definedName>
    <definedName name="_xlnm.Print_Titles" localSheetId="1">'01 - Bourací práce 1NP a 2NP'!$132:$132</definedName>
    <definedName name="_xlnm.Print_Titles" localSheetId="2">'02 - Nové konstrukce 1NP ...'!$140:$140</definedName>
    <definedName name="_xlnm.Print_Titles" localSheetId="3">'03 - VZT-1.NP a 2.NP'!$123:$123</definedName>
    <definedName name="_xlnm.Print_Titles" localSheetId="4">'04 - Ústřední vytápění'!$128:$128</definedName>
    <definedName name="_xlnm.Print_Titles" localSheetId="5">'05 - ZTI VENKOVNI KANALIZ...'!$124:$124</definedName>
    <definedName name="_xlnm.Print_Titles" localSheetId="6">'06 - ZTI VNITRNI'!$129:$129</definedName>
    <definedName name="_xlnm.Print_Titles" localSheetId="7">'D1.4 - Elektroinstalace'!$130:$130</definedName>
    <definedName name="_xlnm.Print_Titles" localSheetId="8">'R1 - _Rozvaděče'!$125:$125</definedName>
    <definedName name="_xlnm.Print_Titles" localSheetId="9">'R2 - _Rozvaděče'!$125:$125</definedName>
    <definedName name="_xlnm.Print_Titles" localSheetId="10">'RH - _Rozvaděče'!$125:$125</definedName>
    <definedName name="_xlnm.Print_Titles" localSheetId="11">'RK2 - _Rozvaděče'!$125:$125</definedName>
    <definedName name="_xlnm.Print_Titles" localSheetId="12">'01 - Bourací práce 3NP'!$127:$127</definedName>
    <definedName name="_xlnm.Print_Titles" localSheetId="13">'02 - Nové konstrukce 3NP'!$135:$135</definedName>
    <definedName name="_xlnm.Print_Titles" localSheetId="14">'03.1 - Elektroinstalace'!$129:$129</definedName>
    <definedName name="_xlnm.Print_Titles" localSheetId="15">'03.2 - _Rozvaděče'!$125:$125</definedName>
    <definedName name="_xlnm.Print_Titles" localSheetId="16">'04 - VZT-3.NP'!$121:$121</definedName>
    <definedName name="_xlnm.Print_Titles" localSheetId="17">'01c2 - Hřiště'!$119:$119</definedName>
    <definedName name="_xlnm.Print_Titles" localSheetId="18">'01c1 - Oplocení'!$119:$119</definedName>
    <definedName name="_xlnm.Print_Titles" localSheetId="19">'VRN - Vedlejší rozpočtové...'!$116:$116</definedName>
  </definedNames>
  <calcPr fullCalcOnLoad="1"/>
</workbook>
</file>

<file path=xl/sharedStrings.xml><?xml version="1.0" encoding="utf-8"?>
<sst xmlns="http://schemas.openxmlformats.org/spreadsheetml/2006/main" count="30381" uniqueCount="2849">
  <si>
    <t>Export Komplet</t>
  </si>
  <si>
    <t/>
  </si>
  <si>
    <t>2.0</t>
  </si>
  <si>
    <t>ZAMOK</t>
  </si>
  <si>
    <t>False</t>
  </si>
  <si>
    <t>{85ccac48-b2f5-4339-854c-56cb3e718420}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</si>
  <si>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</si>
  <si>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</si>
  <si>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</si>
  <si>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</si>
  <si>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</si>
  <si>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</si>
  <si>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</si>
  <si>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</si>
  <si>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2023052A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</si>
  <si>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</si>
  <si>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</si>
  <si>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Dětský domov a školní jídelna Sedloňov - Stavební úpravy objektu - II. ETAPA SO01</t>
  </si>
  <si>
    <t>KSO:</t>
  </si>
  <si>
    <t>CC-CZ:</t>
  </si>
  <si>
    <t>Místo:</t>
  </si>
  <si>
    <t>Sedloňov</t>
  </si>
  <si>
    <t>Datum:</t>
  </si>
  <si>
    <t>21. 7. 2023</t>
  </si>
  <si>
    <t>Zadavatel:</t>
  </si>
  <si>
    <t>IČ:</t>
  </si>
  <si>
    <t>Královéhradecký Kraj, Hradec Králové</t>
  </si>
  <si>
    <t>DIČ:</t>
  </si>
  <si>
    <t>Uchazeč:</t>
  </si>
  <si>
    <t>Vyplň údaj</t>
  </si>
  <si>
    <t>Projektant:</t>
  </si>
  <si>
    <t>OBCHODNÍ PROJEKT HRADEC KRÁLOVÉ v.o.s.</t>
  </si>
  <si>
    <t>True</t>
  </si>
  <si>
    <t>Zpracovatel:</t>
  </si>
  <si>
    <t xml:space="preserve"> </t>
  </si>
  <si>
    <t>Poznámka:</t>
  </si>
  <si>
    <t>NEDÍLNOU SOUČÁSTÍ ROZPOČTU JE PROJEKTOVÁ DOKUMENTACE!
Soupis prací je sestaven s využitím položek Cenové soustavy ÚRS. Cenové a technické podmínky soustavy ÚRS, které nejsou součástí soupisu prací, jsou neomezeně dálkově k dispozici na www.cs-urs.cz. Položky soupisu prací, které nemají ve sloupci "Cenová soustava" uveden žádný údaj, nepochází s Cenové soustavy ÚRS. 
Dodávka akce se předpokládá včetně kompletní montáže, dopravy, vnitrostaveništní manipulace, veškerého souvisejícího doplňkového, podružného a montážního materiálu tak, aby celé zařízení bylo funkční a splňovalo všechny předpisy, které se na ně vztahují.
Při zpracování nabídky je nutné vycházet ze všech částí dokumentace (textové i grafické části, všech schémat a specifikace materiálu).
Součástí ceny musí být veškeré náklady, aby cena byla konečná a zahrnovala celou dodávku a montáž akce.
Všechny použité výrobky musí mít osvědčení o schválení k provozu v České republice.
V průběhu provádění prací budou respektovány všechny příslušné platné předpisy a požadavky BOZP. Náklady vyplývající z jejich dodržení jsou součástí jednotkové ceny a nebudou zvlášť hrazeny.
Veškeré práce budou provedeny úhledně, řádně a kvalitně řemeslným způsobem.
Zařízení bude uvedeno do provozu až po provedení všech výchozích zkouškách (revizích) el. instalace a pod. O provedených zkouškách budou vystaveny protokoly.
POVINNOSTÍ DODAVATELE JE PŘEKONTROLOVAT SPECIFIKACI MATERIÁLŮ A CHYBĚJÍCÍ MATERIÁL NEBO VÝKON DOPLNIT A OCENIT!
ROZPOČET JE NAVRŽEN DLE DOSTUPNÝCH MOŽNÝCH INFORMACÍ Z PROJEKTOVÉ DOKUMENTACE, PŘI STAVEBNÍCH PRACECH MOHOU BÝT ZJIŠTĚNY TAKOVÉ
SKUTEČNOSTI, KTERÉ MOHOU OVLIVNIT PŘEDPOKLAD A ROZSAH PRACÍ, V TĚCHTO PŘÍPADECH BUDE
 ÚPRAVA ŘEŠENA V RÁMCI ZMĚNOVÉHO ŘÍZENÍ A ZJIŠŤOVACÍCH PROTOKOLŮ NA STAVBĚ!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</si>
  <si>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</si>
  <si>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</si>
  <si>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</si>
  <si>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</si>
  <si>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</si>
  <si>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</si>
  <si>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</si>
  <si>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</si>
  <si>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</si>
  <si>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</si>
  <si>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</si>
  <si>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</si>
  <si>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</si>
  <si>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</si>
  <si>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</si>
  <si>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</si>
  <si>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</si>
  <si>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</si>
  <si>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</si>
  <si>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</si>
  <si>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</si>
  <si>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</si>
  <si>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</si>
  <si>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</si>
  <si>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</si>
  <si>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</si>
  <si>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</si>
  <si>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</si>
  <si>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</si>
  <si>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</si>
  <si>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</si>
  <si>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</si>
  <si>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</si>
  <si>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</si>
  <si>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</si>
  <si>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</si>
  <si>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</si>
  <si>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</si>
  <si>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</si>
  <si>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</si>
  <si>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</si>
  <si>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</si>
  <si>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</si>
  <si>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</si>
  <si>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01a</t>
  </si>
  <si>
    <t>II. ETAPA 1NP a 2NP</t>
  </si>
  <si>
    <t>STA</t>
  </si>
  <si>
    <t>1</t>
  </si>
  <si>
    <t>{0e695bd7-61fc-4d54-ace0-c2694ce55293}</t>
  </si>
  <si>
    <t>2</t>
  </si>
  <si>
    <t>/</t>
  </si>
  <si>
    <t>01</t>
  </si>
  <si>
    <t>Bourací práce 1NP a 2NP</t>
  </si>
  <si>
    <t>Soupis</t>
  </si>
  <si>
    <t>{329df866-8341-414b-8e65-428e802738eb}</t>
  </si>
  <si>
    <t>02</t>
  </si>
  <si>
    <t>Nové konstrukce 1NP a 2NP</t>
  </si>
  <si>
    <t>{e54e1cb0-4ad0-4a3d-8769-ff1a7fa6233c}</t>
  </si>
  <si>
    <t>03</t>
  </si>
  <si>
    <t>VZT-1.NP a 2.NP</t>
  </si>
  <si>
    <t>{d5ed5091-0809-48a6-9059-8d8ee13e4f5e}</t>
  </si>
  <si>
    <t>04</t>
  </si>
  <si>
    <t>Ústřední vytápění</t>
  </si>
  <si>
    <t>{5d532564-fca4-407a-b233-d2a88aa42d9f}</t>
  </si>
  <si>
    <t>05</t>
  </si>
  <si>
    <t>ZTI VENKOVNI KANALIZACE2</t>
  </si>
  <si>
    <t>{041ae2fe-73af-4720-b9fe-42ac2b15aaad}</t>
  </si>
  <si>
    <t>06</t>
  </si>
  <si>
    <t>ZTI VNITRNI</t>
  </si>
  <si>
    <t>{e5e514cc-9d5e-494f-964b-669cda69a199}</t>
  </si>
  <si>
    <t>07</t>
  </si>
  <si>
    <t>ELEKTROINSTALACE -  II. etapa_1.- 2.n.p.</t>
  </si>
  <si>
    <t>{d836e7be-afeb-456c-ba60-22d71b174b2f}</t>
  </si>
  <si>
    <t>D1.4</t>
  </si>
  <si>
    <t>Elektroinstalace</t>
  </si>
  <si>
    <t>3</t>
  </si>
  <si>
    <t>{77c3b9e6-de58-4915-afc4-9ed289200049}</t>
  </si>
  <si>
    <t>R1</t>
  </si>
  <si>
    <t>_Rozvaděče</t>
  </si>
  <si>
    <t>{58beda3a-6d4a-476e-b649-781b097c51ee}</t>
  </si>
  <si>
    <t>R2</t>
  </si>
  <si>
    <t>{fc5389cb-f1a3-4449-ad5e-29743f2d59b4}</t>
  </si>
  <si>
    <t>RH</t>
  </si>
  <si>
    <t>{b14409ed-1225-4fcc-941b-369d04885f79}</t>
  </si>
  <si>
    <t>RK2</t>
  </si>
  <si>
    <t>{f796f378-00e9-49ee-8d21-b28b512a8c37}</t>
  </si>
  <si>
    <t>01B</t>
  </si>
  <si>
    <t>II. ETAPA - 3NP</t>
  </si>
  <si>
    <t>{0227544c-8765-45db-9830-c4444383d232}</t>
  </si>
  <si>
    <t>Bourací práce 3NP</t>
  </si>
  <si>
    <t>{75b2577a-7600-4c97-b392-44ea74828c00}</t>
  </si>
  <si>
    <t>Nové konstrukce 3NP</t>
  </si>
  <si>
    <t>{31e5d500-1c8a-4d6c-a5a1-69f0ffe9d2e4}</t>
  </si>
  <si>
    <t>ELEKTROINSTALACE -  II. etapa_3.n.p.</t>
  </si>
  <si>
    <t>{d73d7320-80eb-4175-9497-682f54d0463f}</t>
  </si>
  <si>
    <t>03.1</t>
  </si>
  <si>
    <t>{6c1ff867-9d72-49f0-8395-02d0cd2e6d43}</t>
  </si>
  <si>
    <t>03.2</t>
  </si>
  <si>
    <t>{41e76653-e6b4-4194-bead-f6dd07e6c4ce}</t>
  </si>
  <si>
    <t>VZT-3.NP</t>
  </si>
  <si>
    <t>{33515ace-cb86-4a08-88fe-e1c5ea00f764}</t>
  </si>
  <si>
    <t>01C</t>
  </si>
  <si>
    <t>Venkovní úpravy</t>
  </si>
  <si>
    <t>{3d4044a2-271f-4b97-be7b-12899080fc8f}</t>
  </si>
  <si>
    <t>01c2</t>
  </si>
  <si>
    <t>Hřiště</t>
  </si>
  <si>
    <t>{bec8ba1e-66fb-4a72-aa30-4d737e6a0c59}</t>
  </si>
  <si>
    <t>01c1</t>
  </si>
  <si>
    <t>Oplocení</t>
  </si>
  <si>
    <t>{adb53447-8dcd-4468-9897-bc98f03cfa94}</t>
  </si>
  <si>
    <t>VRN</t>
  </si>
  <si>
    <t>Vedlejší rozpočtové náklady</t>
  </si>
  <si>
    <t>{ccf40b38-e71a-4458-b774-4b344c1476e3}</t>
  </si>
  <si>
    <t>KRYCÍ LIST SOUPISU PRACÍ</t>
  </si>
  <si>
    <t>Objekt:</t>
  </si>
  <si>
    <t>01a - II. ETAPA 1NP a 2NP</t>
  </si>
  <si>
    <t>Soupis:</t>
  </si>
  <si>
    <t>01 - Bourací práce 1NP a 2NP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</si>
  <si>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</si>
  <si>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</si>
  <si>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</si>
  <si>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</si>
  <si>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</si>
  <si>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</si>
  <si>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</si>
  <si>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</si>
  <si>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</si>
  <si>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</si>
  <si>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</si>
  <si>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</si>
  <si>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</si>
  <si>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</si>
  <si>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</si>
  <si>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</si>
  <si>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</si>
  <si>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</si>
  <si>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</si>
  <si>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</si>
  <si>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</si>
  <si>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</si>
  <si>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</si>
  <si>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</si>
  <si>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</si>
  <si>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</si>
  <si>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</si>
  <si>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</si>
  <si>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</si>
  <si>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</si>
  <si>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</si>
  <si>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</si>
  <si>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</si>
  <si>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</si>
  <si>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</si>
  <si>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</si>
  <si>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319201253</t>
  </si>
  <si>
    <t>Dodatečná izolace zdiva tl přes 300 do 600 mm zaražením nerezových plechů</t>
  </si>
  <si>
    <t>m2</t>
  </si>
  <si>
    <t>CS ÚRS 2023 02</t>
  </si>
  <si>
    <t>4</t>
  </si>
  <si>
    <t>-1790127111</t>
  </si>
  <si>
    <t>VV</t>
  </si>
  <si>
    <t>dle popisu v PD</t>
  </si>
  <si>
    <t>(11,2+11,2+17,2)*0,5</t>
  </si>
  <si>
    <t>9</t>
  </si>
  <si>
    <t>Ostatní konstrukce a práce, bourání</t>
  </si>
  <si>
    <t>965042221</t>
  </si>
  <si>
    <t>Bourání podkladů pod dlažby nebo mazanin betonových nebo z litého asfaltu tl přes 100 mm pl do 1 m2</t>
  </si>
  <si>
    <t>m3</t>
  </si>
  <si>
    <t>798753499</t>
  </si>
  <si>
    <t>dle popisu v PD - vybourání souvrství podlah POC</t>
  </si>
  <si>
    <t>m.č.105</t>
  </si>
  <si>
    <t>76,56</t>
  </si>
  <si>
    <t>m.č.106</t>
  </si>
  <si>
    <t>52,27</t>
  </si>
  <si>
    <t>m.č.107</t>
  </si>
  <si>
    <t>20,04</t>
  </si>
  <si>
    <t>m.č.108</t>
  </si>
  <si>
    <t>6,66</t>
  </si>
  <si>
    <t>Součet</t>
  </si>
  <si>
    <t>155,53*0,15</t>
  </si>
  <si>
    <t>965046111</t>
  </si>
  <si>
    <t>Broušení stávajících betonových podlah úběr do 3 mm</t>
  </si>
  <si>
    <t>CS ÚRS 2023 01</t>
  </si>
  <si>
    <t>-2031768855</t>
  </si>
  <si>
    <t>dle popisu v PD ozn. PO - po odbourání dlažby</t>
  </si>
  <si>
    <t>1NP</t>
  </si>
  <si>
    <t>m.č.101</t>
  </si>
  <si>
    <t>6,04</t>
  </si>
  <si>
    <t>m.č.102</t>
  </si>
  <si>
    <t>25,99</t>
  </si>
  <si>
    <t>m.č.103</t>
  </si>
  <si>
    <t>27,03</t>
  </si>
  <si>
    <t>m.č.104</t>
  </si>
  <si>
    <t>45,69</t>
  </si>
  <si>
    <t>76,,56</t>
  </si>
  <si>
    <t>Mezisoučet</t>
  </si>
  <si>
    <t>2NP</t>
  </si>
  <si>
    <t>m.č.227</t>
  </si>
  <si>
    <t>18,13</t>
  </si>
  <si>
    <t>m.č.226</t>
  </si>
  <si>
    <t>5,92</t>
  </si>
  <si>
    <t>m.č.225</t>
  </si>
  <si>
    <t>5,91</t>
  </si>
  <si>
    <t>m.č.224</t>
  </si>
  <si>
    <t>7,79</t>
  </si>
  <si>
    <t>m.č.222</t>
  </si>
  <si>
    <t>3,96</t>
  </si>
  <si>
    <t>m.č.221</t>
  </si>
  <si>
    <t>1,77</t>
  </si>
  <si>
    <t>m.č.218</t>
  </si>
  <si>
    <t>31,88</t>
  </si>
  <si>
    <t>m.č.217</t>
  </si>
  <si>
    <t>46,28</t>
  </si>
  <si>
    <t>m.č.202</t>
  </si>
  <si>
    <t>35,62</t>
  </si>
  <si>
    <t>m.č.203</t>
  </si>
  <si>
    <t>3,82</t>
  </si>
  <si>
    <t>m.č.214</t>
  </si>
  <si>
    <t>12,97</t>
  </si>
  <si>
    <t>m.č.209</t>
  </si>
  <si>
    <t>18,35+21,4+18,35</t>
  </si>
  <si>
    <t>m.č.210</t>
  </si>
  <si>
    <t>22,26</t>
  </si>
  <si>
    <t>m.č.213</t>
  </si>
  <si>
    <t>40,89</t>
  </si>
  <si>
    <t>m.č.207</t>
  </si>
  <si>
    <t>9,45</t>
  </si>
  <si>
    <t>m.č.208</t>
  </si>
  <si>
    <t>32,08</t>
  </si>
  <si>
    <t>m.č.231</t>
  </si>
  <si>
    <t>4,1</t>
  </si>
  <si>
    <t>5</t>
  </si>
  <si>
    <t>965049112</t>
  </si>
  <si>
    <t>Příplatek k bourání betonových mazanin za bourání mazanin se svařovanou sítí tl přes 100 mm</t>
  </si>
  <si>
    <t>-1421236989</t>
  </si>
  <si>
    <t>6</t>
  </si>
  <si>
    <t>968072354</t>
  </si>
  <si>
    <t>Vybourání kovových rámů oken zdvojených včetně křídel pl do 1 m2</t>
  </si>
  <si>
    <t>-823084030</t>
  </si>
  <si>
    <t>0,85*1,05</t>
  </si>
  <si>
    <t>7</t>
  </si>
  <si>
    <t>978011141</t>
  </si>
  <si>
    <t>Otlučení (osekání) vnitřní vápenné nebo vápenocementové omítky stropů v rozsahu přes 10 do 30 %</t>
  </si>
  <si>
    <t>1701683743</t>
  </si>
  <si>
    <t>28,94</t>
  </si>
  <si>
    <t>m.č.115</t>
  </si>
  <si>
    <t>21,44</t>
  </si>
  <si>
    <t>m.č.116</t>
  </si>
  <si>
    <t>6,67</t>
  </si>
  <si>
    <t>m.č.117</t>
  </si>
  <si>
    <t>7,11</t>
  </si>
  <si>
    <t>m.č.118</t>
  </si>
  <si>
    <t>2,14</t>
  </si>
  <si>
    <t>m.č.119</t>
  </si>
  <si>
    <t>17,32</t>
  </si>
  <si>
    <t>m.č.121</t>
  </si>
  <si>
    <t>m.č.201</t>
  </si>
  <si>
    <t>20,66</t>
  </si>
  <si>
    <t>m.č.223</t>
  </si>
  <si>
    <t>3,01</t>
  </si>
  <si>
    <t>8</t>
  </si>
  <si>
    <t>978013191</t>
  </si>
  <si>
    <t>Otlučení (osekání) vnitřní vápenné nebo vápenocementové omítky stěn v rozsahu přes 50 do 100 %</t>
  </si>
  <si>
    <t>1043169429</t>
  </si>
  <si>
    <t>dle popisu v PD - 60% z plochy</t>
  </si>
  <si>
    <t>(2,1+2,1+2,9)*3,1</t>
  </si>
  <si>
    <t>(8+1,28+2,3+0,4+3,5+8,3)*3,1</t>
  </si>
  <si>
    <t>(7,3+7,3+3,6+3,6)*3,1</t>
  </si>
  <si>
    <t>-0,7*1,97</t>
  </si>
  <si>
    <t>-0,9*1,97</t>
  </si>
  <si>
    <t>-1,45*1,97</t>
  </si>
  <si>
    <t>(7,3+7,3+6,32+6,32+0,5+0,5)*3,1</t>
  </si>
  <si>
    <t>(10,14+10,14+7,6+7,6)*3,1</t>
  </si>
  <si>
    <t>-0,8*1,97</t>
  </si>
  <si>
    <t>-0,9*1,8*2</t>
  </si>
  <si>
    <t>(6,59+6,59+7,6)*3,1</t>
  </si>
  <si>
    <t>(3,5+5,81)*3,05</t>
  </si>
  <si>
    <t>(3,5+1,65)*3,1</t>
  </si>
  <si>
    <t>m.č.115+121</t>
  </si>
  <si>
    <t>(11,3+11,3+3,5+3,5)*3,1</t>
  </si>
  <si>
    <t>-0,8*1,97*2</t>
  </si>
  <si>
    <t>(2,95+2,95+2,13+2,13)*3,1</t>
  </si>
  <si>
    <t>m.č.117+118</t>
  </si>
  <si>
    <t>(2,36+2,36+2,95+0,5+3,6)*3,1</t>
  </si>
  <si>
    <t>m.č.119+120</t>
  </si>
  <si>
    <t>(4,72+4,72+3,63+3,63)*3,1</t>
  </si>
  <si>
    <t>(1,7+1,7+3,33+3,33)*3,1</t>
  </si>
  <si>
    <t>-0,6*1,95</t>
  </si>
  <si>
    <t>(1,97+1,97+3,86+3,86)*3,1</t>
  </si>
  <si>
    <t>(1,97+1,97+2,15+2,15+0,9+0,9)*3,1</t>
  </si>
  <si>
    <t>-0,6*1,97</t>
  </si>
  <si>
    <t>(1,97+1,97+0,9+0,9)*3,1</t>
  </si>
  <si>
    <t>(7,4+7,4+2,9+2,9+1,6+3+3)*3,1</t>
  </si>
  <si>
    <t>-0,8*1,97*5</t>
  </si>
  <si>
    <t>(6,18+6,18+7,5+7,5)*3,1</t>
  </si>
  <si>
    <t>(7,5+7,5+5,65+5,65)*1,6</t>
  </si>
  <si>
    <t>(1,82+1,82+2,1+2,1)*3,1</t>
  </si>
  <si>
    <t>-0,7*1,97*2</t>
  </si>
  <si>
    <t>(3,18+3,18+4,02+4,02)*3,1</t>
  </si>
  <si>
    <t>m.č.209,210,207,208,213</t>
  </si>
  <si>
    <t>(10,32+10,32+16,15+16,15)*3,1</t>
  </si>
  <si>
    <t>811828368</t>
  </si>
  <si>
    <t>vnitřní zdivo - sanační práce</t>
  </si>
  <si>
    <t>(10,14+10,14+15,8)*0,5</t>
  </si>
  <si>
    <t>10</t>
  </si>
  <si>
    <t>978013191r</t>
  </si>
  <si>
    <t>ODSTRANĚNÍ OLEJOVÝCH NÁTĚRŮ DLE PD</t>
  </si>
  <si>
    <t>579771206</t>
  </si>
  <si>
    <t>dle popisu v PD - PŘEDBĚŽNĚ BUDE UPŘESNĚNO NA STAVBĚ</t>
  </si>
  <si>
    <t>200</t>
  </si>
  <si>
    <t>11</t>
  </si>
  <si>
    <t>978015391</t>
  </si>
  <si>
    <t>Otlučení (osekání) vnější vápenné nebo vápenocementové omítky stupně členitosti 1 a 2 v rozsahu přes 80 do 100 %</t>
  </si>
  <si>
    <t>-409925945</t>
  </si>
  <si>
    <t xml:space="preserve">dle popisu v PD sanační práce </t>
  </si>
  <si>
    <t>12</t>
  </si>
  <si>
    <t>978023411</t>
  </si>
  <si>
    <t>Vyškrabání spár zdiva cihelného mimo komínového</t>
  </si>
  <si>
    <t>1033937912</t>
  </si>
  <si>
    <t>18,04+19,8</t>
  </si>
  <si>
    <t>13</t>
  </si>
  <si>
    <t>978R100</t>
  </si>
  <si>
    <t>Vabourání schodiště u zádveří - dle popisu v PD</t>
  </si>
  <si>
    <t>kus</t>
  </si>
  <si>
    <t>-575260963</t>
  </si>
  <si>
    <t>14</t>
  </si>
  <si>
    <t>985131311</t>
  </si>
  <si>
    <t>Ruční dočištění ploch stěn, rubu kleneb a podlah ocelových kartáči</t>
  </si>
  <si>
    <t>-425080277</t>
  </si>
  <si>
    <t>vnější  + vnitřní</t>
  </si>
  <si>
    <t>19,8+18,04</t>
  </si>
  <si>
    <t>985R100</t>
  </si>
  <si>
    <t>Demontáž stávajícího plastového obkladu - dle popisu v PD</t>
  </si>
  <si>
    <t>-1314652999</t>
  </si>
  <si>
    <t xml:space="preserve">vnější </t>
  </si>
  <si>
    <t>997</t>
  </si>
  <si>
    <t>Přesun sutě</t>
  </si>
  <si>
    <t>16</t>
  </si>
  <si>
    <t>997013153</t>
  </si>
  <si>
    <t>Vnitrostaveništní doprava suti a vybouraných hmot pro budovy v přes 9 do 12 m s omezením mechanizace</t>
  </si>
  <si>
    <t>t</t>
  </si>
  <si>
    <t>1410373069</t>
  </si>
  <si>
    <t>17</t>
  </si>
  <si>
    <t>997013501</t>
  </si>
  <si>
    <t>Odvoz suti a vybouraných hmot na skládku nebo meziskládku do 1 km se složením</t>
  </si>
  <si>
    <t>205374034</t>
  </si>
  <si>
    <t>18</t>
  </si>
  <si>
    <t>997013509</t>
  </si>
  <si>
    <t>Příplatek k odvozu suti a vybouraných hmot na skládku ZKD 1 km přes 1 km</t>
  </si>
  <si>
    <t>257847993</t>
  </si>
  <si>
    <t>192,562*10 'Přepočtené koeficientem množství</t>
  </si>
  <si>
    <t>19</t>
  </si>
  <si>
    <t>997013631</t>
  </si>
  <si>
    <t>Poplatek za uložení na skládce (skládkovné) stavebního odpadu směsného</t>
  </si>
  <si>
    <t>848920900</t>
  </si>
  <si>
    <t>998</t>
  </si>
  <si>
    <t>Přesun hmot</t>
  </si>
  <si>
    <t>20</t>
  </si>
  <si>
    <t>998011002</t>
  </si>
  <si>
    <t>Přesun hmot pro budovy zděné v přes 6 do 12 m</t>
  </si>
  <si>
    <t>730771839</t>
  </si>
  <si>
    <t>PSV</t>
  </si>
  <si>
    <t>Práce a dodávky PSV</t>
  </si>
  <si>
    <t>711</t>
  </si>
  <si>
    <t>Izolace proti vodě, vlhkosti a plynům</t>
  </si>
  <si>
    <t>711131811</t>
  </si>
  <si>
    <t>Odstranění izolace proti zemní vlhkosti vodorovné</t>
  </si>
  <si>
    <t>648200154</t>
  </si>
  <si>
    <t>763</t>
  </si>
  <si>
    <t>Konstrukce suché výstavby</t>
  </si>
  <si>
    <t>22</t>
  </si>
  <si>
    <t>763111821</t>
  </si>
  <si>
    <t>Demontáž SDK příčky se zdvojenou ocelovou nosnou konstrukcí opláštění dvojité</t>
  </si>
  <si>
    <t>-69904601</t>
  </si>
  <si>
    <t>m.č.106-108</t>
  </si>
  <si>
    <t>(7,6+3,5)*3,1</t>
  </si>
  <si>
    <t>m.č.120</t>
  </si>
  <si>
    <t>(1,8+1)*3,1</t>
  </si>
  <si>
    <t>(0,9+1,5+1,5)*3,1</t>
  </si>
  <si>
    <t>schodiště</t>
  </si>
  <si>
    <t>1*3,1</t>
  </si>
  <si>
    <t>5,1*3,1</t>
  </si>
  <si>
    <t>5,15*3,1</t>
  </si>
  <si>
    <t>16,15*3,1</t>
  </si>
  <si>
    <t>766</t>
  </si>
  <si>
    <t>Konstrukce truhlářské</t>
  </si>
  <si>
    <t>23</t>
  </si>
  <si>
    <t>766411821</t>
  </si>
  <si>
    <t>Demontáž truhlářského obložení stěn z palubek</t>
  </si>
  <si>
    <t>199718115</t>
  </si>
  <si>
    <t>ozn.DO</t>
  </si>
  <si>
    <t>m.č.106+107</t>
  </si>
  <si>
    <t>(5,81+5,81+3,45+3,45)*1,5</t>
  </si>
  <si>
    <t>-0,8*1,5</t>
  </si>
  <si>
    <t>(6,6+6,6+8,1+8,1)*1,5</t>
  </si>
  <si>
    <t>24</t>
  </si>
  <si>
    <t>766411822</t>
  </si>
  <si>
    <t>Demontáž truhlářského obložení stěn podkladových roštů</t>
  </si>
  <si>
    <t>-1482447576</t>
  </si>
  <si>
    <t>69,48</t>
  </si>
  <si>
    <t>25</t>
  </si>
  <si>
    <t>766681821R</t>
  </si>
  <si>
    <t>Demontáž dveří vč. zárubní</t>
  </si>
  <si>
    <t>CS Vlastní</t>
  </si>
  <si>
    <t>660605116</t>
  </si>
  <si>
    <t>26</t>
  </si>
  <si>
    <t>766681821R1</t>
  </si>
  <si>
    <t>Demontáž prosklené stěny - dle popisu v PD</t>
  </si>
  <si>
    <t>1463887478</t>
  </si>
  <si>
    <t>m.č.103 + 104</t>
  </si>
  <si>
    <t>7,3*1</t>
  </si>
  <si>
    <t>771</t>
  </si>
  <si>
    <t>Podlahy z dlaždic</t>
  </si>
  <si>
    <t>27</t>
  </si>
  <si>
    <t>771571810</t>
  </si>
  <si>
    <t>Demontáž podlah z dlaždic keramických kladených do malty</t>
  </si>
  <si>
    <t>-189290747</t>
  </si>
  <si>
    <t>dle popisu v PD ozn. PO</t>
  </si>
  <si>
    <t>781</t>
  </si>
  <si>
    <t>Dokončovací práce - obklady</t>
  </si>
  <si>
    <t>28</t>
  </si>
  <si>
    <t>781471810</t>
  </si>
  <si>
    <t>Demontáž obkladů z obkladaček keramických kladených do malty</t>
  </si>
  <si>
    <t>-384439247</t>
  </si>
  <si>
    <t>(2,4+2,4+3+0,5+3,6)*1,5</t>
  </si>
  <si>
    <t>-0,6*1,5</t>
  </si>
  <si>
    <t>-0,7*1,5</t>
  </si>
  <si>
    <t>(1,6+1,6+0,9+0,9)*1,5</t>
  </si>
  <si>
    <t>-0,6*1,6</t>
  </si>
  <si>
    <t>(3+3+2,13+2,13)*1,5</t>
  </si>
  <si>
    <t>(7,3+7,3+6,32+6,32+0,5+0,5)*1,8</t>
  </si>
  <si>
    <t>-1,45*1,8</t>
  </si>
  <si>
    <t>7,6*1,8</t>
  </si>
  <si>
    <t>(4,72+4,72+3,63+3,63)*1,8</t>
  </si>
  <si>
    <t>(1,7+1,7+3,33+3,33)*1,8</t>
  </si>
  <si>
    <t>-0,6*1,8</t>
  </si>
  <si>
    <t>(1,97+1,97+2,15+2,15+0,9+0,9)*1,8</t>
  </si>
  <si>
    <t>(1,97+1,97+0,9+0,9)*1,8</t>
  </si>
  <si>
    <t>(1,82+1,82+2,1+2,1)*1,8</t>
  </si>
  <si>
    <t>-0,7*1,8*2</t>
  </si>
  <si>
    <t>783</t>
  </si>
  <si>
    <t>Dokončovací práce - nátěry</t>
  </si>
  <si>
    <t>29</t>
  </si>
  <si>
    <t>783806805</t>
  </si>
  <si>
    <t>Odstranění nátěrů z omítek opálením</t>
  </si>
  <si>
    <t>586131105</t>
  </si>
  <si>
    <t>dle popisu v PD ozn. ON</t>
  </si>
  <si>
    <t>m.č.121 + 115</t>
  </si>
  <si>
    <t>(11,3+11,3+3,5+3,5)*1,7</t>
  </si>
  <si>
    <t>-0,8*1,7*3</t>
  </si>
  <si>
    <t>(4,8+4,8+3,7+3,7)*1,8</t>
  </si>
  <si>
    <t>m.č.102+101</t>
  </si>
  <si>
    <t>1,6*(10,1+1,28+2,3+0,4+3,5+10,4+2,9)</t>
  </si>
  <si>
    <t>-0,8*1,6</t>
  </si>
  <si>
    <t>(7,3+7,3+3,6+3,6)*1,6</t>
  </si>
  <si>
    <t>-0,7*1,6</t>
  </si>
  <si>
    <t>-1,45*1,6</t>
  </si>
  <si>
    <t>(2,1+2,1+2,9)*1,5</t>
  </si>
  <si>
    <t>(8+1,28+2,3+0,4+3,5+8,3)*1,5</t>
  </si>
  <si>
    <t>(7,3+7,3+3,6+3,6)*1,5</t>
  </si>
  <si>
    <t>(7,4+7,4+2,9+2,9+1,6+3+3)*1,6</t>
  </si>
  <si>
    <t>-0,8*1,6*2</t>
  </si>
  <si>
    <t>784</t>
  </si>
  <si>
    <t>Dokončovací práce - malby a tapety</t>
  </si>
  <si>
    <t>30</t>
  </si>
  <si>
    <t>784121001</t>
  </si>
  <si>
    <t>Oškrabání malby v místnostech v do 3,80 m</t>
  </si>
  <si>
    <t>-1511168827</t>
  </si>
  <si>
    <t xml:space="preserve">dle popisu v PD </t>
  </si>
  <si>
    <t>(2,1+2,1+2,9)*1,55</t>
  </si>
  <si>
    <t>(8+1,28+2,3+0,4+3,5+8,3)*1,55</t>
  </si>
  <si>
    <t>(7,3+7,3+3,6+3,6)*1,55</t>
  </si>
  <si>
    <t>(7,3+7,3+6,32+6,32+0,5+0,5)*1,25</t>
  </si>
  <si>
    <t>(6,59+6,59+7,6)*1,55</t>
  </si>
  <si>
    <t>(3,5+5,81)*1,55</t>
  </si>
  <si>
    <t>(11,3+11,3+3,5+3,5)*1,35</t>
  </si>
  <si>
    <t>(2,95+2,95+2,13+2,13)*1,55</t>
  </si>
  <si>
    <t>(2,36+2,36+2,95+0,5+3,6)*1,55</t>
  </si>
  <si>
    <t>(4,72+4,72+3,63+3,63)*1,25</t>
  </si>
  <si>
    <t>(1,7+1,7+3,33+3,33)*1,3</t>
  </si>
  <si>
    <t>(1,97+1,97+2,15+2,15+0,9+0,9)*1,3</t>
  </si>
  <si>
    <t>(1,97+1,97+0,9+0,9)*1,3</t>
  </si>
  <si>
    <t>(7,4+7,4+2,9+2,9+1,6+3+3)*1,5</t>
  </si>
  <si>
    <t>(1,82+1,82+2,1+2,1)*1,3</t>
  </si>
  <si>
    <t>stropy</t>
  </si>
  <si>
    <t>02 - Nové konstrukce 1NP a 2NP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</si>
  <si>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</si>
  <si>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</si>
  <si>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</si>
  <si>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</si>
  <si>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713 - Izolace tepelné</t>
  </si>
  <si>
    <t xml:space="preserve">    761 - Konstrukce prosvětlovací</t>
  </si>
  <si>
    <t xml:space="preserve">    767 - Konstrukce zámečnické</t>
  </si>
  <si>
    <t xml:space="preserve">    776 - Podlahy povlakové</t>
  </si>
  <si>
    <t>HZS - Hodinové zúčtovací sazby</t>
  </si>
  <si>
    <t>Zemní práce</t>
  </si>
  <si>
    <t>113106121</t>
  </si>
  <si>
    <t>Rozebrání dlažeb z betonových nebo kamenných dlaždic komunikací pro pěší ručně</t>
  </si>
  <si>
    <t>-152945290</t>
  </si>
  <si>
    <t>přesný rozměr bude upřesněn na stavbě zjišťovacím protokolem</t>
  </si>
  <si>
    <t xml:space="preserve">dle popisu v PD - okapový chodník </t>
  </si>
  <si>
    <t>(12+17,5)*0,5</t>
  </si>
  <si>
    <t>Zakládání</t>
  </si>
  <si>
    <t>271542211</t>
  </si>
  <si>
    <t>Podsyp pod základové konstrukce se zhutněním z netříděné štěrkodrtě</t>
  </si>
  <si>
    <t>327260735</t>
  </si>
  <si>
    <t>dle popisu v PD skl. PO3 tl. 150 mm</t>
  </si>
  <si>
    <t>10,14*7,6*2*0,15</t>
  </si>
  <si>
    <t>273321411</t>
  </si>
  <si>
    <t>Základové desky ze ŽB bez zvýšených nároků na prostředí tř. C 20/25</t>
  </si>
  <si>
    <t>86950808</t>
  </si>
  <si>
    <t>dle popisu v PD skl. PO3</t>
  </si>
  <si>
    <t>C20/25 tl. 150 mm</t>
  </si>
  <si>
    <t>273362021</t>
  </si>
  <si>
    <t>Výztuž základových desek svařovanými sítěmi Kari</t>
  </si>
  <si>
    <t>1658630319</t>
  </si>
  <si>
    <t>vyztuženou KARI sítí</t>
  </si>
  <si>
    <t>základová deska</t>
  </si>
  <si>
    <t>10,14*7,6*2*3,5/1000</t>
  </si>
  <si>
    <t>273362021R</t>
  </si>
  <si>
    <t>Zhotovení základu pod ocelové schodiště - dle popisu v PD</t>
  </si>
  <si>
    <t>sada</t>
  </si>
  <si>
    <t>1355432919</t>
  </si>
  <si>
    <t>P</t>
  </si>
  <si>
    <t>Poznámka k položce:
kompletní provedení vč. přesunu hmot a stavebních přípomocí</t>
  </si>
  <si>
    <t>310237271</t>
  </si>
  <si>
    <t>Zazdívka otvorů pl přes 0,09 do 0,25 m2 ve zdivu nadzákladovém cihlami pálenými tl přes 600 do 750 mm</t>
  </si>
  <si>
    <t>-713076080</t>
  </si>
  <si>
    <t>zazdívka otvorů  1NP</t>
  </si>
  <si>
    <t>317142422</t>
  </si>
  <si>
    <t>Překlad nenosný pórobetonový š 100 mm v do 250 mm na tenkovrstvou maltu dl přes 1000 do 1250 mm</t>
  </si>
  <si>
    <t>-530392217</t>
  </si>
  <si>
    <t>317142442</t>
  </si>
  <si>
    <t>Překlad nenosný pórobetonový š 150 mm v do 250 mm na tenkovrstvou maltu dl přes 1000 do 1250 mm</t>
  </si>
  <si>
    <t>-2108335623</t>
  </si>
  <si>
    <t>6+7</t>
  </si>
  <si>
    <t>342272225</t>
  </si>
  <si>
    <t>Příčka z pórobetonových hladkých tvárnic na tenkovrstvou maltu tl 100 mm</t>
  </si>
  <si>
    <t>1470965523</t>
  </si>
  <si>
    <t>dle popisu v PD 118</t>
  </si>
  <si>
    <t>0,9*3,1</t>
  </si>
  <si>
    <t>1,9*3,1</t>
  </si>
  <si>
    <t>(1,57+1,9+1,63)*3</t>
  </si>
  <si>
    <t>-0,7*1,97*3</t>
  </si>
  <si>
    <t>1,6*3</t>
  </si>
  <si>
    <t>(0,9+0,6)*3</t>
  </si>
  <si>
    <t>1,45*3</t>
  </si>
  <si>
    <t>(0,9+0,9+2,05+1,3)*3</t>
  </si>
  <si>
    <t>2,95*3</t>
  </si>
  <si>
    <t>(5,17+5,17+5,17+16,15)*3</t>
  </si>
  <si>
    <t>-0,8*1,97*6</t>
  </si>
  <si>
    <t>(5+5)*2,57</t>
  </si>
  <si>
    <t>342272245</t>
  </si>
  <si>
    <t>Příčka z pórobetonových hladkých tvárnic na tenkovrstvou maltu tl 150 mm</t>
  </si>
  <si>
    <t>2131813707</t>
  </si>
  <si>
    <t>6,32*3,1</t>
  </si>
  <si>
    <t>-0,9*1,5*2</t>
  </si>
  <si>
    <t>7,6*3,5</t>
  </si>
  <si>
    <t>4,79*3,3</t>
  </si>
  <si>
    <t>7,56*3,3</t>
  </si>
  <si>
    <t>4,64*3,3</t>
  </si>
  <si>
    <t>4,15*3,3</t>
  </si>
  <si>
    <t>2,05*3,3</t>
  </si>
  <si>
    <t>0,5*3,3</t>
  </si>
  <si>
    <t>1,7*3,3</t>
  </si>
  <si>
    <t>342291121</t>
  </si>
  <si>
    <t>Ukotvení příček k cihelným konstrukcím plochými kotvami</t>
  </si>
  <si>
    <t>m</t>
  </si>
  <si>
    <t>1863398901</t>
  </si>
  <si>
    <t>18*3,1</t>
  </si>
  <si>
    <t>7*3</t>
  </si>
  <si>
    <t>346272256</t>
  </si>
  <si>
    <t>Přizdívka z pórobetonových tvárnic tl 150 mm za WC</t>
  </si>
  <si>
    <t>-1449841724</t>
  </si>
  <si>
    <t>předstěna WC</t>
  </si>
  <si>
    <t>0,9*7*1,5</t>
  </si>
  <si>
    <t>1,6*1,5</t>
  </si>
  <si>
    <t>346272256R</t>
  </si>
  <si>
    <t>Betonový základ pod keramickou pec - dle popisu v PD</t>
  </si>
  <si>
    <t>447769967</t>
  </si>
  <si>
    <t>Komunikace pozemní</t>
  </si>
  <si>
    <t>564251011</t>
  </si>
  <si>
    <t>Podklad nebo podsyp ze štěrkopísku ŠP plochy do 100 m2 tl 150 mm</t>
  </si>
  <si>
    <t>-708043096</t>
  </si>
  <si>
    <t>14,75</t>
  </si>
  <si>
    <t>637211131</t>
  </si>
  <si>
    <t>Okapový chodník z betonových dlaždic tl 40 mm do kameniva</t>
  </si>
  <si>
    <t>-1514615025</t>
  </si>
  <si>
    <t>637211131R</t>
  </si>
  <si>
    <t>Úprava dotčených zpevněných ploch  - dle popisu v PD</t>
  </si>
  <si>
    <t>-681315293</t>
  </si>
  <si>
    <t>dle popisu v PD - bude upřesněno na stavbě zjišťovacím protokolem</t>
  </si>
  <si>
    <t>Úpravy povrchů, podlahy a osazování výplní</t>
  </si>
  <si>
    <t>611131101</t>
  </si>
  <si>
    <t>Cementový postřik vnitřních stropů nanášený celoplošně ručně</t>
  </si>
  <si>
    <t>90766918</t>
  </si>
  <si>
    <t>170,17*0,3</t>
  </si>
  <si>
    <t>611131121</t>
  </si>
  <si>
    <t>Penetrační disperzní nátěr vnitřních stropů nanášený ručně</t>
  </si>
  <si>
    <t>-1683364905</t>
  </si>
  <si>
    <t>170,17</t>
  </si>
  <si>
    <t>611325417</t>
  </si>
  <si>
    <t>Oprava vnitřní vápenocementové hladké omítky stropů v rozsahu plochy přes 10 do 30 % s celoplošným přeštukováním</t>
  </si>
  <si>
    <t>1358922894</t>
  </si>
  <si>
    <t>612131101</t>
  </si>
  <si>
    <t>Cementový postřik vnitřních stěn nanášený celoplošně ručně</t>
  </si>
  <si>
    <t>-1581217599</t>
  </si>
  <si>
    <t>dle popisu v PD - 30% z plochy</t>
  </si>
  <si>
    <t>1202,718*0,3</t>
  </si>
  <si>
    <t>612131121</t>
  </si>
  <si>
    <t>Penetrační disperzní nátěr vnitřních stěn nanášený ručně</t>
  </si>
  <si>
    <t>243910127</t>
  </si>
  <si>
    <t>1796,6</t>
  </si>
  <si>
    <t>612131151</t>
  </si>
  <si>
    <t>Sanační postřik vnitřních stěn nanášený celoplošně ručně</t>
  </si>
  <si>
    <t>-1011507313</t>
  </si>
  <si>
    <t>(10,14+10,14+15,2)*0,5</t>
  </si>
  <si>
    <t>612135001</t>
  </si>
  <si>
    <t>Vyrovnání podkladu vnitřních stěn maltou vápenocementovou tl do 10 mm</t>
  </si>
  <si>
    <t>-304093299</t>
  </si>
  <si>
    <t>360,815</t>
  </si>
  <si>
    <t>612142001</t>
  </si>
  <si>
    <t>Potažení vnitřních stěn sklovláknitým pletivem vtlačeným do tenkovrstvé hmoty</t>
  </si>
  <si>
    <t>1277872638</t>
  </si>
  <si>
    <t>dle popisu v PD - celkové přestěrkování</t>
  </si>
  <si>
    <t>593,9</t>
  </si>
  <si>
    <t>612316121</t>
  </si>
  <si>
    <t>Sanační omítka vápenná jednovrstvá vnitřních stěn nanášená ručně</t>
  </si>
  <si>
    <t>497819634</t>
  </si>
  <si>
    <t>612321121</t>
  </si>
  <si>
    <t>Vápenocementová omítka hladká jednovrstvá vnitřních stěn nanášená ručně</t>
  </si>
  <si>
    <t>235558871</t>
  </si>
  <si>
    <t>163*2</t>
  </si>
  <si>
    <t>128*2</t>
  </si>
  <si>
    <t>11,9</t>
  </si>
  <si>
    <t>612321131</t>
  </si>
  <si>
    <t>Potažení vnitřních stěn vápenocementovým štukem tloušťky do 3 mm</t>
  </si>
  <si>
    <t>911334770</t>
  </si>
  <si>
    <t>612321141</t>
  </si>
  <si>
    <t>Vápenocementová omítka štuková dvouvrstvá vnitřních stěn nanášená ručně</t>
  </si>
  <si>
    <t>1517546709</t>
  </si>
  <si>
    <t>612325223</t>
  </si>
  <si>
    <t>Vápenocementová štuková omítka malých ploch přes 0,25 do 1 m2 na stěnách</t>
  </si>
  <si>
    <t>-836514565</t>
  </si>
  <si>
    <t>612325223R</t>
  </si>
  <si>
    <t>Vnější Vápenocementová omítka malých ploch přes 0,25 do 1 m2 na stěnách</t>
  </si>
  <si>
    <t>1820748933</t>
  </si>
  <si>
    <t>31</t>
  </si>
  <si>
    <t>612325419</t>
  </si>
  <si>
    <t>Oprava vnitřní vápenocementové hladké omítky stěn v rozsahu plochy přes 30 do 60 % s celoplošným přeštukováním</t>
  </si>
  <si>
    <t>-124778346</t>
  </si>
  <si>
    <t>32</t>
  </si>
  <si>
    <t>619991001</t>
  </si>
  <si>
    <t>Zakrytí podlah fólií přilepenou lepící páskou</t>
  </si>
  <si>
    <t>329137216</t>
  </si>
  <si>
    <t xml:space="preserve"> práce spojené s rekonstrukcí</t>
  </si>
  <si>
    <t>250</t>
  </si>
  <si>
    <t>33</t>
  </si>
  <si>
    <t>619991011</t>
  </si>
  <si>
    <t>Obalení konstrukcí a prvků fólií přilepenou lepící páskou</t>
  </si>
  <si>
    <t>-1687935025</t>
  </si>
  <si>
    <t>300" práce spojené s rekonstrukcí</t>
  </si>
  <si>
    <t>34</t>
  </si>
  <si>
    <t>619995001</t>
  </si>
  <si>
    <t>Začištění omítek kolem oken, dveří, podlah nebo obkladů</t>
  </si>
  <si>
    <t>1252551029</t>
  </si>
  <si>
    <t>" práce spojené s výměnou okenních výplní cca pruh 50 cm kolem oken</t>
  </si>
  <si>
    <t>ozn. O1</t>
  </si>
  <si>
    <t>(0,9+1,5+1,5)*2*2</t>
  </si>
  <si>
    <t>35</t>
  </si>
  <si>
    <t>622131101</t>
  </si>
  <si>
    <t>Cementový postřik vnějších stěn nanášený celoplošně ručně</t>
  </si>
  <si>
    <t>944107179</t>
  </si>
  <si>
    <t>14*1</t>
  </si>
  <si>
    <t>36</t>
  </si>
  <si>
    <t>622131151</t>
  </si>
  <si>
    <t>Sanační postřik vnějších stěn nanášený celoplošně ručně</t>
  </si>
  <si>
    <t>-1966594874</t>
  </si>
  <si>
    <t>37</t>
  </si>
  <si>
    <t>622325121</t>
  </si>
  <si>
    <t>Sanační jádrová omítka vnějších stěn nanášená ručně</t>
  </si>
  <si>
    <t>-306951253</t>
  </si>
  <si>
    <t>38</t>
  </si>
  <si>
    <t>622328231</t>
  </si>
  <si>
    <t>Potažení vnějších stěn sanačním štukem tloušťky do 3 mm</t>
  </si>
  <si>
    <t>468851736</t>
  </si>
  <si>
    <t>39</t>
  </si>
  <si>
    <t>631311121</t>
  </si>
  <si>
    <t>Doplnění dosavadních mazanin betonem prostým - dle popisu v PD</t>
  </si>
  <si>
    <t>-638429523</t>
  </si>
  <si>
    <t>1,5</t>
  </si>
  <si>
    <t>40</t>
  </si>
  <si>
    <t>631R100</t>
  </si>
  <si>
    <t>Celoplošné vyrovnání betonové podlahy cementovou stěrkou vč. výztužných vláken</t>
  </si>
  <si>
    <t>164420970</t>
  </si>
  <si>
    <t>ozn. PO1</t>
  </si>
  <si>
    <t>m.ř.102</t>
  </si>
  <si>
    <t>15,78</t>
  </si>
  <si>
    <t>ozn. PO2</t>
  </si>
  <si>
    <t>18,72</t>
  </si>
  <si>
    <t>21,86</t>
  </si>
  <si>
    <t>m,č,207</t>
  </si>
  <si>
    <t>7,83</t>
  </si>
  <si>
    <t>m.č.211</t>
  </si>
  <si>
    <t>21,88</t>
  </si>
  <si>
    <t>m.č.212</t>
  </si>
  <si>
    <t>39,75</t>
  </si>
  <si>
    <t>ozn. PO5</t>
  </si>
  <si>
    <t>41</t>
  </si>
  <si>
    <t>631R101</t>
  </si>
  <si>
    <t>Oprava schodiště ozn. SCH1 - 1NP - dle popisu v PD</t>
  </si>
  <si>
    <t>-1487770083</t>
  </si>
  <si>
    <t>42</t>
  </si>
  <si>
    <t>631R102</t>
  </si>
  <si>
    <t>Oprava schodiště ozn. SCH1 - 2 schody - dle popisu v PD</t>
  </si>
  <si>
    <t>113607696</t>
  </si>
  <si>
    <t>43</t>
  </si>
  <si>
    <t>632451234</t>
  </si>
  <si>
    <t>Potěr cementový samonivelační litý C25 tl přes 45 do 50 mm</t>
  </si>
  <si>
    <t>155577452</t>
  </si>
  <si>
    <t>dle popisu v PD ozn. PO3</t>
  </si>
  <si>
    <t>ozn. PO3</t>
  </si>
  <si>
    <t>m.č.142</t>
  </si>
  <si>
    <t>10,01</t>
  </si>
  <si>
    <t>m.č.143</t>
  </si>
  <si>
    <t>12,64</t>
  </si>
  <si>
    <t>m.č.144</t>
  </si>
  <si>
    <t>2,53</t>
  </si>
  <si>
    <t>PO3</t>
  </si>
  <si>
    <t>m.č.137</t>
  </si>
  <si>
    <t>39,26</t>
  </si>
  <si>
    <t>m.č.138</t>
  </si>
  <si>
    <t>16,62</t>
  </si>
  <si>
    <t>m.č.139</t>
  </si>
  <si>
    <t>18,82</t>
  </si>
  <si>
    <t>m.č.140</t>
  </si>
  <si>
    <t>19,7</t>
  </si>
  <si>
    <t>m.č.136</t>
  </si>
  <si>
    <t>15,06</t>
  </si>
  <si>
    <t>m.č.141</t>
  </si>
  <si>
    <t>16,1</t>
  </si>
  <si>
    <t>44</t>
  </si>
  <si>
    <t>632451292</t>
  </si>
  <si>
    <t>Příplatek k cementovému samonivelačnímu litému potěru C25 ZKD 5 mm tl přes 50 mm</t>
  </si>
  <si>
    <t>1209018678</t>
  </si>
  <si>
    <t>150,74*2</t>
  </si>
  <si>
    <t>45</t>
  </si>
  <si>
    <t>632453412</t>
  </si>
  <si>
    <t>Potěr průmyslový samonivelační ze suchých směsí podkladní pro střední provoz tl přes 5 do 10 mm</t>
  </si>
  <si>
    <t>-440928585</t>
  </si>
  <si>
    <t>490,72</t>
  </si>
  <si>
    <t>46</t>
  </si>
  <si>
    <t>632481213</t>
  </si>
  <si>
    <t>Separační vrstva z PE fólie</t>
  </si>
  <si>
    <t>330750384</t>
  </si>
  <si>
    <t>vytažrní na stěny</t>
  </si>
  <si>
    <t>10,14*8*0,5</t>
  </si>
  <si>
    <t>5*2*0,5</t>
  </si>
  <si>
    <t>16,15*4*0,5</t>
  </si>
  <si>
    <t>47</t>
  </si>
  <si>
    <t>632481215</t>
  </si>
  <si>
    <t>Separační vrstva z geotextilie</t>
  </si>
  <si>
    <t>117467610</t>
  </si>
  <si>
    <t>10,14*7,6*2</t>
  </si>
  <si>
    <t>48</t>
  </si>
  <si>
    <t>644941112</t>
  </si>
  <si>
    <t>Osazování ventilačních mřížek velikosti přes 150 x 200 do 300 x 300 mm</t>
  </si>
  <si>
    <t>-37897989</t>
  </si>
  <si>
    <t>ozn. A1</t>
  </si>
  <si>
    <t>49</t>
  </si>
  <si>
    <t>M</t>
  </si>
  <si>
    <t>56245605</t>
  </si>
  <si>
    <t>mřížka větrací hranatá plast 200x200mm</t>
  </si>
  <si>
    <t>500282539</t>
  </si>
  <si>
    <t>50</t>
  </si>
  <si>
    <t>644941121</t>
  </si>
  <si>
    <t xml:space="preserve">Montáž průchodky k větrací mřížce </t>
  </si>
  <si>
    <t>-293381173</t>
  </si>
  <si>
    <t>51</t>
  </si>
  <si>
    <t>28377610</t>
  </si>
  <si>
    <t>tvarovka průchodka</t>
  </si>
  <si>
    <t>55359164</t>
  </si>
  <si>
    <t>52</t>
  </si>
  <si>
    <t>949101111</t>
  </si>
  <si>
    <t>Lešení pomocné pro objekty pozemních staveb s lešeňovou podlahou v do 1,9 m zatížení do 150 kg/m2</t>
  </si>
  <si>
    <t>1025140060</t>
  </si>
  <si>
    <t>6,04+25,99+27,03+28,94+15,78+4,59+21,44+6,67+7,11+2,14+17,32+3,82+15,06+39,26+16,62+18,82+19,7+16,1+10,01+12,64+2,53</t>
  </si>
  <si>
    <t>20,66+35,62+3,82+7,83+32+18,72+21,86+21,88+18,72+39,75+12,97+46,28+31,88+1,77+3,96+3,01+7,79+5,91+5,92+18,13</t>
  </si>
  <si>
    <t>53</t>
  </si>
  <si>
    <t>952901111</t>
  </si>
  <si>
    <t>Vyčištění budov bytové a občanské výstavby při výšce podlaží do 4 m</t>
  </si>
  <si>
    <t>390797128</t>
  </si>
  <si>
    <t>vnitřní plochy</t>
  </si>
  <si>
    <t>677</t>
  </si>
  <si>
    <t>54</t>
  </si>
  <si>
    <t>962032230</t>
  </si>
  <si>
    <t>Bourání zdiva z cihel pálených nebo vápenopískových na MV nebo MVC do 1 m3 - prostupy</t>
  </si>
  <si>
    <t>2010645853</t>
  </si>
  <si>
    <t>prostupy VZT</t>
  </si>
  <si>
    <t>VZT 04</t>
  </si>
  <si>
    <t>0,5*0,35*0,68</t>
  </si>
  <si>
    <t>VZT03</t>
  </si>
  <si>
    <t>0,26*0,35*0,68</t>
  </si>
  <si>
    <t>VZT01b</t>
  </si>
  <si>
    <t>1,22*0,35*0,3</t>
  </si>
  <si>
    <t>VZT01a</t>
  </si>
  <si>
    <t>VZT02a</t>
  </si>
  <si>
    <t>VZT05</t>
  </si>
  <si>
    <t>0,3*0,3*0,68</t>
  </si>
  <si>
    <t>VZT06</t>
  </si>
  <si>
    <t>0,2*0,2*0,68</t>
  </si>
  <si>
    <t>VZT02c</t>
  </si>
  <si>
    <t>VZT01c</t>
  </si>
  <si>
    <t>VZT07</t>
  </si>
  <si>
    <t>0,26*0,26*0,5</t>
  </si>
  <si>
    <t>VZT08</t>
  </si>
  <si>
    <t>0,3*0,3*0,5</t>
  </si>
  <si>
    <t>VZT09</t>
  </si>
  <si>
    <t>55</t>
  </si>
  <si>
    <t>978011141R1</t>
  </si>
  <si>
    <t>PBŘ - dle PD</t>
  </si>
  <si>
    <t>906018191</t>
  </si>
  <si>
    <t>56</t>
  </si>
  <si>
    <t>978011141R3</t>
  </si>
  <si>
    <t>ZRUŠENÍ, VYBOURÁNÍ, LIKVIDACE VČETNĚ ZASYPÁNÍ STÁVAJÍCÍHO septiku</t>
  </si>
  <si>
    <t>-517855362</t>
  </si>
  <si>
    <t>57</t>
  </si>
  <si>
    <t>978011141R4</t>
  </si>
  <si>
    <t>ZRUŠENÍ, VYBOURÁNÍ, LIKVIDACE VČETNĚ ZASYPÁNÍ STÁVAJÍCÍ ČOV HERVA UH 1,5 VČETNĚ JÍMKY 4,5 m3</t>
  </si>
  <si>
    <t>-1037604209</t>
  </si>
  <si>
    <t>58</t>
  </si>
  <si>
    <t>978011141R5</t>
  </si>
  <si>
    <t>VÝVOD A LIKVIDACE ODPADNÍCH VOD Z ČOV A SEPTIKŮ S LIKVIDACÍ NA CENTRÁLNÍ ČOV</t>
  </si>
  <si>
    <t>-945973261</t>
  </si>
  <si>
    <t>59</t>
  </si>
  <si>
    <t>978011141R6</t>
  </si>
  <si>
    <t xml:space="preserve">DEMONTÁŽ A ZPĚTNÁ MONTÁŽ OK NA PELETKY </t>
  </si>
  <si>
    <t>-546000054</t>
  </si>
  <si>
    <t>60</t>
  </si>
  <si>
    <t>Přesun hmot pro budovy zděné v do 12 m</t>
  </si>
  <si>
    <t>389145785</t>
  </si>
  <si>
    <t>61</t>
  </si>
  <si>
    <t>711111001</t>
  </si>
  <si>
    <t>Provedení izolace proti zemní vlhkosti vodorovné za studena nátěrem penetračním</t>
  </si>
  <si>
    <t>1865028991</t>
  </si>
  <si>
    <t>62</t>
  </si>
  <si>
    <t>11163150</t>
  </si>
  <si>
    <t>lak penetrační asfaltový</t>
  </si>
  <si>
    <t>-892283731</t>
  </si>
  <si>
    <t>154,128*0,4/1000</t>
  </si>
  <si>
    <t>63</t>
  </si>
  <si>
    <t>711141559</t>
  </si>
  <si>
    <t>Provedení izolace proti zemní vlhkosti pásy přitavením vodorovné NAIP</t>
  </si>
  <si>
    <t>231796509</t>
  </si>
  <si>
    <t>64</t>
  </si>
  <si>
    <t>62855001</t>
  </si>
  <si>
    <t>pás asfaltový natavitelný modifikovaný SBS tl 4,0mm s vložkou z polyesterové rohože a spalitelnou PE fólií nebo jemnozrnným minerálním posypem na horním povrchu</t>
  </si>
  <si>
    <t>-1488505576</t>
  </si>
  <si>
    <t>154,128</t>
  </si>
  <si>
    <t>154,128*1,25 'Přepočtené koeficientem množství</t>
  </si>
  <si>
    <t>65</t>
  </si>
  <si>
    <t>711192202R</t>
  </si>
  <si>
    <t>Provedení izolace proti zemní vlhkosti hydroizolační stěrkou svislé na zdivu, 2 vrstvy</t>
  </si>
  <si>
    <t>918176210</t>
  </si>
  <si>
    <t>svislé</t>
  </si>
  <si>
    <t>66</t>
  </si>
  <si>
    <t>998711102</t>
  </si>
  <si>
    <t>Přesun hmot tonážní pro izolace proti vodě, vlhkosti a plynům v objektech v přes 6 do 12 m</t>
  </si>
  <si>
    <t>-1110247641</t>
  </si>
  <si>
    <t>713</t>
  </si>
  <si>
    <t>Izolace tepelné</t>
  </si>
  <si>
    <t>67</t>
  </si>
  <si>
    <t>713121111</t>
  </si>
  <si>
    <t>Montáž izolace tepelné podlah volně kladenými rohožemi, pásy, dílci, deskami 1 vrstva</t>
  </si>
  <si>
    <t>-163544309</t>
  </si>
  <si>
    <t>68</t>
  </si>
  <si>
    <t>28375914</t>
  </si>
  <si>
    <t>deska EPS 150 pro konstrukce s vysokým zatížením tl 100mm</t>
  </si>
  <si>
    <t>-167004452</t>
  </si>
  <si>
    <t>150,74</t>
  </si>
  <si>
    <t>150,74*1,1 'Přepočtené koeficientem množství</t>
  </si>
  <si>
    <t>69</t>
  </si>
  <si>
    <t>998713102</t>
  </si>
  <si>
    <t>Přesun hmot tonážní pro izolace tepelné v objektech v přes 6 do 12 m</t>
  </si>
  <si>
    <t>-1616137488</t>
  </si>
  <si>
    <t>761</t>
  </si>
  <si>
    <t>Konstrukce prosvětlovací</t>
  </si>
  <si>
    <t>70</t>
  </si>
  <si>
    <t>761111114</t>
  </si>
  <si>
    <t>Stěna zděná ze skleněných tvárnic 190x190x80 mm bezbarvých lesklých dezén struktura</t>
  </si>
  <si>
    <t>-713223316</t>
  </si>
  <si>
    <t>5*0,4*2</t>
  </si>
  <si>
    <t>71</t>
  </si>
  <si>
    <t>763131411</t>
  </si>
  <si>
    <t>SDK podhled desky 1xA 12,5 bez izolace dvouvrstvá spodní kce profil CD+UD</t>
  </si>
  <si>
    <t>-369388769</t>
  </si>
  <si>
    <t>ozn. S1</t>
  </si>
  <si>
    <t>72</t>
  </si>
  <si>
    <t>763131451</t>
  </si>
  <si>
    <t>SDK podhled deska 1xH2 12,5 bez izolace dvouvrstvá spodní kce profil CD+UD</t>
  </si>
  <si>
    <t>-1850661858</t>
  </si>
  <si>
    <t>ozn. S2</t>
  </si>
  <si>
    <t>m.č.110</t>
  </si>
  <si>
    <t>4,59</t>
  </si>
  <si>
    <t>73</t>
  </si>
  <si>
    <t>763131471R</t>
  </si>
  <si>
    <t>SDK podhled širokopásmý</t>
  </si>
  <si>
    <t>1518381024</t>
  </si>
  <si>
    <t>ozn. S3</t>
  </si>
  <si>
    <t>74</t>
  </si>
  <si>
    <t>763131751</t>
  </si>
  <si>
    <t>Montáž parotěsné zábrany do SDK podhledu</t>
  </si>
  <si>
    <t>1653012476</t>
  </si>
  <si>
    <t>388,98+47,38+15,78</t>
  </si>
  <si>
    <t>75</t>
  </si>
  <si>
    <t>28329028</t>
  </si>
  <si>
    <t>fólie PE vyztužená Al vrstvou pro parotěsnou vrstvu 150g/m2 s integrovanou lepící páskou</t>
  </si>
  <si>
    <t>376138886</t>
  </si>
  <si>
    <t>452,14</t>
  </si>
  <si>
    <t>452,14*1,1 'Přepočtené koeficientem množství</t>
  </si>
  <si>
    <t>76</t>
  </si>
  <si>
    <t>763264801</t>
  </si>
  <si>
    <t>Sádrovláknitý obklad tvaru U š přes 1,25 m do 1,5 m pro ocelový nosník deskou protipožární tl 12,5 mm</t>
  </si>
  <si>
    <t>-1614010750</t>
  </si>
  <si>
    <t>obklad kce VZT</t>
  </si>
  <si>
    <t>m..č.226,218</t>
  </si>
  <si>
    <t>13,5</t>
  </si>
  <si>
    <t>77</t>
  </si>
  <si>
    <t>763264801R</t>
  </si>
  <si>
    <t>SDK obklad tvaru U 1600/3550/600 - dle popisu v PD</t>
  </si>
  <si>
    <t>-1044974071</t>
  </si>
  <si>
    <t>1,6*3,55</t>
  </si>
  <si>
    <t>0,6*3,55*2</t>
  </si>
  <si>
    <t>78</t>
  </si>
  <si>
    <t>998763302</t>
  </si>
  <si>
    <t>Přesun hmot tonážní pro sádrokartonové konstrukce v objektech v do 12 m</t>
  </si>
  <si>
    <t>-884137514</t>
  </si>
  <si>
    <t>79</t>
  </si>
  <si>
    <t>766R10</t>
  </si>
  <si>
    <t>Dodávka a montáž dveří ozn. D01 protipožárních s nadsvětlíkem vč. ocelové zárubně - dle popisu v PD</t>
  </si>
  <si>
    <t>-225120144</t>
  </si>
  <si>
    <t>ozn. D01</t>
  </si>
  <si>
    <t>80</t>
  </si>
  <si>
    <t>766R1001</t>
  </si>
  <si>
    <t>Dodávka a montáž dveří ozn. D02 protipožárních s nadsvětlíkem vč. ocelové zárubně - dle popisu v PD</t>
  </si>
  <si>
    <t>-1636251646</t>
  </si>
  <si>
    <t>ozn. D02</t>
  </si>
  <si>
    <t>81</t>
  </si>
  <si>
    <t>766R1002</t>
  </si>
  <si>
    <t>Dodávka a montáž dveří ozn. D03 protipožárních vč. ocelové zárubně - dle popisu v PD</t>
  </si>
  <si>
    <t>-2132881651</t>
  </si>
  <si>
    <t>ozn. D03</t>
  </si>
  <si>
    <t>82</t>
  </si>
  <si>
    <t>766R1003</t>
  </si>
  <si>
    <t>Dodávka a montáž dveří ozn. D03a protipožárních vč. ocelové zárubně - dle popisu v PD</t>
  </si>
  <si>
    <t>-1874486966</t>
  </si>
  <si>
    <t>ozn. D03a</t>
  </si>
  <si>
    <t>83</t>
  </si>
  <si>
    <t>766R1004</t>
  </si>
  <si>
    <t>Dodávka a montáž dveří ozn. D04 vč. renovace ocelové zárubně - dle popisu v PD</t>
  </si>
  <si>
    <t>2136367110</t>
  </si>
  <si>
    <t>ozn. D04</t>
  </si>
  <si>
    <t>6+5</t>
  </si>
  <si>
    <t>84</t>
  </si>
  <si>
    <t>766R1005</t>
  </si>
  <si>
    <t>Dodávka a montáž dveří ozn. D05 vč. renovace ocelové zárubně - dle popisu v PD</t>
  </si>
  <si>
    <t>617149076</t>
  </si>
  <si>
    <t>ozn. D05</t>
  </si>
  <si>
    <t>85</t>
  </si>
  <si>
    <t>766R1006</t>
  </si>
  <si>
    <t>Dodávka a montáž dveří ozn. D05a vč. renovace ocelové zárubně - dle popisu v PD</t>
  </si>
  <si>
    <t>1355948081</t>
  </si>
  <si>
    <t>ozn. D05a</t>
  </si>
  <si>
    <t>86</t>
  </si>
  <si>
    <t>766R1007</t>
  </si>
  <si>
    <t>Dodávka a montáž dveří ozn. D06a,b,c, vč. ocelové zárubně - dle popisu v PD</t>
  </si>
  <si>
    <t>715897538</t>
  </si>
  <si>
    <t>ozn. D06a - c</t>
  </si>
  <si>
    <t>2+2+2+2</t>
  </si>
  <si>
    <t>87</t>
  </si>
  <si>
    <t>766R1008</t>
  </si>
  <si>
    <t>Dodávka a montáž dveří ozn. D07, vč. ocelové zárubně - dle popisu v PD</t>
  </si>
  <si>
    <t>-1496473486</t>
  </si>
  <si>
    <t>ozn. D07</t>
  </si>
  <si>
    <t>3+5</t>
  </si>
  <si>
    <t>88</t>
  </si>
  <si>
    <t>766R1009</t>
  </si>
  <si>
    <t>Dodávka a montáž dveří ozn. D08  vč. ocelové zárubně - dle popisu v PD</t>
  </si>
  <si>
    <t>-458977771</t>
  </si>
  <si>
    <t>ozn. D08</t>
  </si>
  <si>
    <t>2+1</t>
  </si>
  <si>
    <t>89</t>
  </si>
  <si>
    <t>766R10092</t>
  </si>
  <si>
    <t>Dodávka a montáž dveří ozn. D08a s nadsvětlíkem vč. ocelové zárubně - dle popisu v PD</t>
  </si>
  <si>
    <t>-434758948</t>
  </si>
  <si>
    <t>ozn. D08a</t>
  </si>
  <si>
    <t>90</t>
  </si>
  <si>
    <t>766R10094</t>
  </si>
  <si>
    <t>Dodávka a montáž dveří ozn. D09 a,b vč. renovace ocelové zárubně - dle popisu v PD</t>
  </si>
  <si>
    <t>89232561</t>
  </si>
  <si>
    <t>ozn. D09a,b</t>
  </si>
  <si>
    <t>91</t>
  </si>
  <si>
    <t>766R10095</t>
  </si>
  <si>
    <t>Dodávka a montáž dveří ozn. D10 shrnovací - dle popisu v PD</t>
  </si>
  <si>
    <t>781800675</t>
  </si>
  <si>
    <t>ozn. D10</t>
  </si>
  <si>
    <t>92</t>
  </si>
  <si>
    <t>766R10096</t>
  </si>
  <si>
    <t>Dodávka a montáž dveří ozn. D11 a,b vč. ocelové zárubně - dle popisu v PD</t>
  </si>
  <si>
    <t>2105287686</t>
  </si>
  <si>
    <t>ozn. D11a,b</t>
  </si>
  <si>
    <t>1+2</t>
  </si>
  <si>
    <t>93</t>
  </si>
  <si>
    <t>766R10097</t>
  </si>
  <si>
    <t>Dodávka a montáž výdejového okénka ozn. O1 - dle popisu v PD</t>
  </si>
  <si>
    <t>-96178698</t>
  </si>
  <si>
    <t>94</t>
  </si>
  <si>
    <t>766R100971</t>
  </si>
  <si>
    <t>Dodávka a montáž kuchyňské linky ozn.  TR1 vč, vybavení - dle popisu v PD</t>
  </si>
  <si>
    <t>713821150</t>
  </si>
  <si>
    <t>ozn. TR1</t>
  </si>
  <si>
    <t>95</t>
  </si>
  <si>
    <t>766R100972</t>
  </si>
  <si>
    <t>Dodávka a montáž kuchyňské linky ozn.  TR2 vč, vybavení - dle popisu v PD</t>
  </si>
  <si>
    <t>1633823077</t>
  </si>
  <si>
    <t>ozn. TR2</t>
  </si>
  <si>
    <t>96</t>
  </si>
  <si>
    <t>766R100973</t>
  </si>
  <si>
    <t>Dodávka a montáž kuchyňské linky ozn.  TR3 vč, vybavení - dle popisu v PD</t>
  </si>
  <si>
    <t>6412626</t>
  </si>
  <si>
    <t>ozn. TR3</t>
  </si>
  <si>
    <t>97</t>
  </si>
  <si>
    <t>766R10098</t>
  </si>
  <si>
    <t>Dodávka a montáž dřevěné masivní dubové stěny ozn. SO1 - dle popisu v PD</t>
  </si>
  <si>
    <t>1889739154</t>
  </si>
  <si>
    <t>ozn. SO1</t>
  </si>
  <si>
    <t>767</t>
  </si>
  <si>
    <t>Konstrukce zámečnické</t>
  </si>
  <si>
    <t>98</t>
  </si>
  <si>
    <t>767R100</t>
  </si>
  <si>
    <t>Dodávka a montáž schodišťového zábradlí ozn. ZA1 - dle popisu v PD</t>
  </si>
  <si>
    <t>64637049</t>
  </si>
  <si>
    <t>ozn. ZA1</t>
  </si>
  <si>
    <t>99</t>
  </si>
  <si>
    <t>767R101</t>
  </si>
  <si>
    <t>Dodávka a montáž schodišťového madla ozn. ZA2 - dle popisu v PD</t>
  </si>
  <si>
    <t>357087456</t>
  </si>
  <si>
    <t>ozn. ZA2</t>
  </si>
  <si>
    <t>100</t>
  </si>
  <si>
    <t>767R102</t>
  </si>
  <si>
    <t>Dodávka a montáž ocelových venkovních schodů  - dle popisu v PD</t>
  </si>
  <si>
    <t>kg</t>
  </si>
  <si>
    <t>162503613</t>
  </si>
  <si>
    <t>581,36</t>
  </si>
  <si>
    <t>101</t>
  </si>
  <si>
    <t>771111011</t>
  </si>
  <si>
    <t>Vysátí podkladu před pokládkou dlažby</t>
  </si>
  <si>
    <t>2123167448</t>
  </si>
  <si>
    <t>102</t>
  </si>
  <si>
    <t>771121011</t>
  </si>
  <si>
    <t>Nátěr penetrační na podlahu</t>
  </si>
  <si>
    <t>-1393314783</t>
  </si>
  <si>
    <t>265,48</t>
  </si>
  <si>
    <t>103</t>
  </si>
  <si>
    <t>771151011</t>
  </si>
  <si>
    <t>Samonivelační stěrka podlah pevnosti 20 MPa tl 3 mm</t>
  </si>
  <si>
    <t>190958212</t>
  </si>
  <si>
    <t>104</t>
  </si>
  <si>
    <t>771574111R</t>
  </si>
  <si>
    <t>Montáž podlah keramických hladkých lepených flexibilním lepidlem do 9 ks/m2 vč. soklu</t>
  </si>
  <si>
    <t>620673828</t>
  </si>
  <si>
    <t>105</t>
  </si>
  <si>
    <t>59761443</t>
  </si>
  <si>
    <t>dlažba velkoformátová keramická slinutá hladká do interiéru i exteriéru pro vysoké mechanické namáhání přes 4 do 6ks/m2</t>
  </si>
  <si>
    <t>1359827833</t>
  </si>
  <si>
    <t>265,48*1,2 'Přepočtené koeficientem množství</t>
  </si>
  <si>
    <t>106</t>
  </si>
  <si>
    <t>771577121</t>
  </si>
  <si>
    <t>Příplatek k montáž podlah keramických za plochu do 5 m2</t>
  </si>
  <si>
    <t>-583064474</t>
  </si>
  <si>
    <t>107</t>
  </si>
  <si>
    <t>771577125</t>
  </si>
  <si>
    <t>Příplatek k montáž podlah keramických za lepení dvousložkovým lepidlem</t>
  </si>
  <si>
    <t>1696262290</t>
  </si>
  <si>
    <t>108</t>
  </si>
  <si>
    <t>771591112R</t>
  </si>
  <si>
    <t>Izolace pod dlažbu nátěrem nebo stěrkou ve dvou vrstvách vč. koutových a rohových pásů</t>
  </si>
  <si>
    <t>1387799797</t>
  </si>
  <si>
    <t>109</t>
  </si>
  <si>
    <t>771591115</t>
  </si>
  <si>
    <t>Podlahy spárování silikonem</t>
  </si>
  <si>
    <t>1843099168</t>
  </si>
  <si>
    <t>4,65+4,65+6,32+6,32</t>
  </si>
  <si>
    <t>3,3+3,3+11+11</t>
  </si>
  <si>
    <t>2,13+2,13+2,95+2,95</t>
  </si>
  <si>
    <t>2,36+2,36+2,95+2,95</t>
  </si>
  <si>
    <t>1,24+1,24+1,82+1,82</t>
  </si>
  <si>
    <t>4,72+4,72+3,63+3,63</t>
  </si>
  <si>
    <t>4,05+4,05+2,75+2,75+1,95+1,95+1,3+1,3+0,9+1,5+0,9+0,9</t>
  </si>
  <si>
    <t>4,15+4,15+3,5+3,5+0,9+0,9+0,9+0,6+1,6+1,6+2,1+1,6+1,6+1,9+1,9</t>
  </si>
  <si>
    <t>1,63+1,63+1,6+1,6</t>
  </si>
  <si>
    <t>1,82+1,82+2,1+2,1</t>
  </si>
  <si>
    <t>1,97+1,97+0,9+0,9</t>
  </si>
  <si>
    <t>1,97+1,97+2,15+2,15+0,6+0,6</t>
  </si>
  <si>
    <t>3,5+3,5+1,7+1,7</t>
  </si>
  <si>
    <t>110</t>
  </si>
  <si>
    <t>998771102</t>
  </si>
  <si>
    <t>Přesun hmot tonážní pro podlahy z dlaždic v objektech v přes 6 do 12 m</t>
  </si>
  <si>
    <t>-310907134</t>
  </si>
  <si>
    <t>776</t>
  </si>
  <si>
    <t>Podlahy povlakové</t>
  </si>
  <si>
    <t>111</t>
  </si>
  <si>
    <t>776111111</t>
  </si>
  <si>
    <t>Broušení anhydritového podkladu povlakových podlah</t>
  </si>
  <si>
    <t>-633297362</t>
  </si>
  <si>
    <t>112</t>
  </si>
  <si>
    <t>776111311</t>
  </si>
  <si>
    <t>Vysátí podkladu povlakových podlah</t>
  </si>
  <si>
    <t>1325783616</t>
  </si>
  <si>
    <t>407,11</t>
  </si>
  <si>
    <t>113</t>
  </si>
  <si>
    <t>776121111</t>
  </si>
  <si>
    <t>Vodou ředitelná penetrace savého podkladu povlakových podlah ředěná v poměru 1:3</t>
  </si>
  <si>
    <t>-1503368687</t>
  </si>
  <si>
    <t>114</t>
  </si>
  <si>
    <t>776141111</t>
  </si>
  <si>
    <t>Stěrka podlahová nivelační pro vyrovnání podkladu povlakových podlah pevnosti 20 MPa tl do 3 mm</t>
  </si>
  <si>
    <t>230840485</t>
  </si>
  <si>
    <t>115</t>
  </si>
  <si>
    <t>776145111R</t>
  </si>
  <si>
    <t>Položení akustické podložky XPS - dle popisu v PD</t>
  </si>
  <si>
    <t>1006027376</t>
  </si>
  <si>
    <t>116</t>
  </si>
  <si>
    <t>776231111</t>
  </si>
  <si>
    <t>Lepení lamel a čtverců z vinylu standardním lepidlem</t>
  </si>
  <si>
    <t>1608139886</t>
  </si>
  <si>
    <t>117</t>
  </si>
  <si>
    <t>28411052R1</t>
  </si>
  <si>
    <t>dodávka vinylové podlahy vč. lišt - cena bude upřesněna dle výběru investora</t>
  </si>
  <si>
    <t>548978992</t>
  </si>
  <si>
    <t>Poznámka k položce:
vč. přesunu hmot</t>
  </si>
  <si>
    <t>407,11*1,1 'Přepočtené koeficientem množství</t>
  </si>
  <si>
    <t>118</t>
  </si>
  <si>
    <t>776231111R</t>
  </si>
  <si>
    <t>Dodávka a montáž přechodových lišt</t>
  </si>
  <si>
    <t>735285200</t>
  </si>
  <si>
    <t>119</t>
  </si>
  <si>
    <t>998776102</t>
  </si>
  <si>
    <t>Přesun hmot tonážní pro podlahy povlakové v objektech v přes 6 do 12 m</t>
  </si>
  <si>
    <t>1688252336</t>
  </si>
  <si>
    <t>120</t>
  </si>
  <si>
    <t>781121011</t>
  </si>
  <si>
    <t>Nátěr penetrační na stěnu</t>
  </si>
  <si>
    <t>577661141</t>
  </si>
  <si>
    <t>2,1*(4,65+4,65+6,32+6,32)</t>
  </si>
  <si>
    <t>m.č.11</t>
  </si>
  <si>
    <t>1,8*(3,3+3,3+11+11)</t>
  </si>
  <si>
    <t>-1,8*1,8*3</t>
  </si>
  <si>
    <t>1,8*(2,13+2,13+2,95+2,95)</t>
  </si>
  <si>
    <t>1,8*(2,36+2,36+2,95+2,95)</t>
  </si>
  <si>
    <t>1,8*(1,24+1,24+1,82+1,82)</t>
  </si>
  <si>
    <t>-0,7*1,8</t>
  </si>
  <si>
    <t>1,8*(4,72+4,72+3,63+3,63)</t>
  </si>
  <si>
    <t>0,8*5</t>
  </si>
  <si>
    <t>2,1*(4,05+4,05+2,75+2,75+1,95+1,95+1,3+1,3+0,9+1,5+0,9+0,9)</t>
  </si>
  <si>
    <t>2,1*(4,15+4,15+3,5+3,5+0,9+0,9+0,9+0,6+1,6+1,6+2,1+1,6+1,6+1,9+1,9)</t>
  </si>
  <si>
    <t>-0,7*1,97*5</t>
  </si>
  <si>
    <t>2,1*(1,63+1,63+1,6+1,6)</t>
  </si>
  <si>
    <t>2,1*(1,82+1,82+2,1+2,1)</t>
  </si>
  <si>
    <t>1,8*(1,97+1,97+0,9+0,9)</t>
  </si>
  <si>
    <t>-0,9*1,8</t>
  </si>
  <si>
    <t>2,1*(1,97+1,97+2,15+2,15+0,6+0,6)</t>
  </si>
  <si>
    <t>2,1*(3,5+3,5+1,7+1,7)</t>
  </si>
  <si>
    <t>-0,3*1,97</t>
  </si>
  <si>
    <t>121</t>
  </si>
  <si>
    <t>781131112</t>
  </si>
  <si>
    <t>Izolace pod obklad nátěrem nebo stěrkou ve dvou vrstvách</t>
  </si>
  <si>
    <t>-1291712476</t>
  </si>
  <si>
    <t>349,541/3</t>
  </si>
  <si>
    <t>122</t>
  </si>
  <si>
    <t>781474114</t>
  </si>
  <si>
    <t>Montáž obkladů vnitřních keramických hladkých do 22 ks/m2 lepených flexibilním lepidlem</t>
  </si>
  <si>
    <t>499520424</t>
  </si>
  <si>
    <t>349,541</t>
  </si>
  <si>
    <t>123</t>
  </si>
  <si>
    <t>59761071</t>
  </si>
  <si>
    <t>obklad keramický hladký přes 12 do 19ks/m2</t>
  </si>
  <si>
    <t>-704475376</t>
  </si>
  <si>
    <t>349,541*1,15</t>
  </si>
  <si>
    <t>124</t>
  </si>
  <si>
    <t>781477111</t>
  </si>
  <si>
    <t>Příplatek k montáži obkladů vnitřních keramických hladkých za plochu do 10 m2</t>
  </si>
  <si>
    <t>-1116592687</t>
  </si>
  <si>
    <t>125</t>
  </si>
  <si>
    <t>781477114</t>
  </si>
  <si>
    <t>Příplatek k montáži obkladů vnitřních keramických hladkých za spárování</t>
  </si>
  <si>
    <t>171932477</t>
  </si>
  <si>
    <t>126</t>
  </si>
  <si>
    <t>781495115</t>
  </si>
  <si>
    <t>Spárování vnitřních obkladů silikonem</t>
  </si>
  <si>
    <t>-1607468982</t>
  </si>
  <si>
    <t>2,1*40</t>
  </si>
  <si>
    <t>19*2,1</t>
  </si>
  <si>
    <t>127</t>
  </si>
  <si>
    <t>998781102</t>
  </si>
  <si>
    <t>Přesun hmot tonážní pro obklady keramické v objektech v přes 6 do 12 m</t>
  </si>
  <si>
    <t>-223496374</t>
  </si>
  <si>
    <t>128</t>
  </si>
  <si>
    <t>783801401</t>
  </si>
  <si>
    <t>Ometení omítek před provedením nátěru</t>
  </si>
  <si>
    <t>-205242285</t>
  </si>
  <si>
    <t>1,5*(11+1,3+2+0,4+3,5+12)</t>
  </si>
  <si>
    <t>1,5*(2,5+2,5+6,32+6,32)</t>
  </si>
  <si>
    <t>1,5*(5,35+5,35+5,3+5,3)</t>
  </si>
  <si>
    <t>1,5*(7,3+7,3+3,6+3,6)</t>
  </si>
  <si>
    <t>1,5*(7,4+7,4+1,6+2,9)</t>
  </si>
  <si>
    <t>1,5*(1,5+1,5+5+5)</t>
  </si>
  <si>
    <t>-0,8*1,5*2</t>
  </si>
  <si>
    <t>129</t>
  </si>
  <si>
    <t>783803130R</t>
  </si>
  <si>
    <t>Provedení minerálního nátěru vnější sanační omítky</t>
  </si>
  <si>
    <t>-2046651383</t>
  </si>
  <si>
    <t>19,8</t>
  </si>
  <si>
    <t>130</t>
  </si>
  <si>
    <t>783813131</t>
  </si>
  <si>
    <t>Penetrační syntetický nátěr hladkých, tenkovrstvých zrnitých a štukových omítek</t>
  </si>
  <si>
    <t>-2087259654</t>
  </si>
  <si>
    <t>182,46</t>
  </si>
  <si>
    <t>131</t>
  </si>
  <si>
    <t>783817121R</t>
  </si>
  <si>
    <t>Ochranný nátěr omyvatelný - dle popisu v PD</t>
  </si>
  <si>
    <t>920701778</t>
  </si>
  <si>
    <t>132</t>
  </si>
  <si>
    <t>783933151</t>
  </si>
  <si>
    <t>Penetrační epoxidový nátěr hladkých betonových podlah</t>
  </si>
  <si>
    <t>230279148</t>
  </si>
  <si>
    <t>133</t>
  </si>
  <si>
    <t>784181101</t>
  </si>
  <si>
    <t>Základní akrylátová jednonásobná penetrace podkladu v místnostech výšky do 3,80m</t>
  </si>
  <si>
    <t>519002423</t>
  </si>
  <si>
    <t>1202,718-349,541"odpočet obklad</t>
  </si>
  <si>
    <t>134</t>
  </si>
  <si>
    <t>784211101</t>
  </si>
  <si>
    <t>Dvojnásobné bílé malby ze směsí za mokra výborně otěruvzdorných v místnostech výšky do 3,80 m</t>
  </si>
  <si>
    <t>-1533359513</t>
  </si>
  <si>
    <t>1475,487+593,9</t>
  </si>
  <si>
    <t>HZS</t>
  </si>
  <si>
    <t>Hodinové zúčtovací sazby</t>
  </si>
  <si>
    <t>135</t>
  </si>
  <si>
    <t>HZS1291</t>
  </si>
  <si>
    <t>Hodinová zúčtovací sazba pomocný stavební dělník</t>
  </si>
  <si>
    <t>hod</t>
  </si>
  <si>
    <t>512</t>
  </si>
  <si>
    <t>1846835294</t>
  </si>
  <si>
    <t>Poznámka k položce:
 - pomocné práce při stavebnívh prací
 - vyklizení dotčené části objektu a zajištění proti přístupu nepovolaných osob uzamčením</t>
  </si>
  <si>
    <t>práce spojené s rekonstrukcí</t>
  </si>
  <si>
    <t>136</t>
  </si>
  <si>
    <t>HZS1302</t>
  </si>
  <si>
    <t>Hodinová zúčtovací sazba zedník specialista</t>
  </si>
  <si>
    <t>8270498</t>
  </si>
  <si>
    <t>03 - VZT-1.NP a 2.NP</t>
  </si>
  <si>
    <t>D1 - Zařízení č.1 - Větrání kuchyně</t>
  </si>
  <si>
    <t>D2 - Zařízení č.2 - Větrání hygienického zázemí</t>
  </si>
  <si>
    <t>D3 - Zařízení č. 3 - Příprava pro kuchyňské digestoře</t>
  </si>
  <si>
    <t>D4 - Společné výkony a práce</t>
  </si>
  <si>
    <t>D1</t>
  </si>
  <si>
    <t>Zařízení č.1 - Větrání kuchyně</t>
  </si>
  <si>
    <t>1.01</t>
  </si>
  <si>
    <t>Kompaktní vzduchotechnická rekuperační jednotka ve vnitřním podstropním provedení s autonomní regulací a s řízením na konstatní průtok vzduchu, hrdla v horizontálním provedení, bezrámový plášť z ocelového plechu s vnitřní tepelnou a protihlukovou 30mm izo</t>
  </si>
  <si>
    <t>kpl</t>
  </si>
  <si>
    <t>1.02</t>
  </si>
  <si>
    <t>Čtyřhranný jádrový tlumič hluku 500x300, délky 2000mm, s náběhy, útlum při 500Hz - 34,9 dB; Složený z buněk 1 x 300/500/2000, z pozinkovaného plechu</t>
  </si>
  <si>
    <t>ks</t>
  </si>
  <si>
    <t>1.03</t>
  </si>
  <si>
    <t>Čtyřhranný jádrový tlumič hluku 500x300, délky 1000mm, s náběhy, útlum při 500Hz - 19,6 dB; Složený z buněk 1 x 300/500/1000, z pozinkovaného plechu</t>
  </si>
  <si>
    <t>1.04</t>
  </si>
  <si>
    <t>Protidešťová žaluzie hliníková se sítem proti hmyzu 1120x250mm</t>
  </si>
  <si>
    <t>1.05</t>
  </si>
  <si>
    <t>Přívodní dvouřadá vyústka pozinkovaná s regulací o rozměrech 825x125mm, instalace do potrubí, s upínacím rámečkem</t>
  </si>
  <si>
    <t>1.06</t>
  </si>
  <si>
    <t>Odvodní jednořadá vyústka pozinkovaná s regulací o rozměrech 525x125mm, instalace do potrubí, s upínacím rámečkem</t>
  </si>
  <si>
    <t>Pol1</t>
  </si>
  <si>
    <t>Potrubí čtyřhranné; z pozinkovaného plechu nízkotlaké, v těsném provedení; Předpokládaný standard: Výrobek dle dodavatele; Příslušenství: kompletní provedení včetně přírub, výztuh a prolamování; včetně tvarovek dle výkresové dokumentace; vše vyrobit s hla</t>
  </si>
  <si>
    <t>Pol2</t>
  </si>
  <si>
    <t>Tepelná izolace;  z minerální vaty upevněné na trny s polepem hliníkovou folií; Základní parametry: tloušťka 40 mm; měrná hmotnost minimálně 40 kg/m3; součinitel tepelné vodivosti nižší než 0,05 W/mK</t>
  </si>
  <si>
    <t>Pol3</t>
  </si>
  <si>
    <t>Protipožární izolace;  typu B pro působení požáru z vnější i vnitřní strany, z minerální vaty v provedení dle příslušného atestu; s funkcí tepelné a akustické izolace; minimální odolnost EI 30; Základní parametry: Tloušťka minimálně 60 mm; součinitel tepe</t>
  </si>
  <si>
    <t>Pol4</t>
  </si>
  <si>
    <t>Protipožární ucpávky včetně potřebného značení</t>
  </si>
  <si>
    <t>D2</t>
  </si>
  <si>
    <t>Zařízení č.2 - Větrání hygienického zázemí</t>
  </si>
  <si>
    <t>2.01</t>
  </si>
  <si>
    <t>Kruhový potrubní radiální ventilátor o průměru 200mm, Vo=460m3/hod, dpext=220Pa, P=0,102kW, I=0,442A/230V, včetně pružných manžet</t>
  </si>
  <si>
    <t>2.02</t>
  </si>
  <si>
    <t>Nástěnný axiální ventilátor o průměru 160mm s integrovanou zpětnou klapkou, pro instalaci ve svislé i vodorovné poloze, Vo=150m3/hod, dpext=30Pa, P=0,023kW/0,1A/230V</t>
  </si>
  <si>
    <t>2.03</t>
  </si>
  <si>
    <t>Radiální ventilátor pro horizontální podstropní montáž, s výtlakem dozadu, včetně integrované zpětné klapky, Vo=90m3/hod, dpext=80Pa, P=0,026kW/0,164A/230V</t>
  </si>
  <si>
    <t>2.04</t>
  </si>
  <si>
    <t>Radiální ventilátor pro horizontální podstropní montáž, s výtlakem dozadu, včetně integrované zpětné klapky, Vo=50m3/hod, dpext=100Pa, P=0,026kW/0,164A/230V</t>
  </si>
  <si>
    <t>2.05</t>
  </si>
  <si>
    <t>Nástěnný radiální ventilátor o průměru 100mm s integrovanou zpětnou klapkou, pro instalaci ve svislé i vodorovné poloze, Vo=30m3/hod, dpext=80Pa, P=0,025kW/0,1A/230V</t>
  </si>
  <si>
    <t>2.06</t>
  </si>
  <si>
    <t>Nástěnný axiální ventilátor o průměru 125mm s integrovanou zpětnou klapkou, pro instalaci ve svislé i vodorovné poloze, Vo=50m3/hod, dpext=25Pa, P=0,02kW/0,1A/230V</t>
  </si>
  <si>
    <t>2.07</t>
  </si>
  <si>
    <t>Nástěnný axiální ventilátor o průměru 100mm s integrovanou zpětnou klapkou, pro instalaci ve svislé i vodorovné poloze, Vo=30m3/hod, dpext=20Pa, P=0,013kW/0,1A/230V</t>
  </si>
  <si>
    <t>2.08</t>
  </si>
  <si>
    <t>Výfukové koleno 150° o průměru 200mm se sítem proti hmyzu</t>
  </si>
  <si>
    <t>2.09</t>
  </si>
  <si>
    <t>Výfukové koleno 150° o průměru 160mm se sítem proti hmyzu</t>
  </si>
  <si>
    <t>2.10</t>
  </si>
  <si>
    <t>Výfukové kus přímý o průměru 200mm se sítem proti hmyzu</t>
  </si>
  <si>
    <t>2.11</t>
  </si>
  <si>
    <t>Protidešťová žaluzie hliníková se sítem proti hmyzu 400x250mm</t>
  </si>
  <si>
    <t>2.12</t>
  </si>
  <si>
    <t>Protidešťová žaluzie hliníková se sítem proti hmyzu o průměru 160mm</t>
  </si>
  <si>
    <t>2.13</t>
  </si>
  <si>
    <t>Protidešťová žaluzie hliníková se sítem proti hmyzu o průměru 100mm</t>
  </si>
  <si>
    <t>2.14</t>
  </si>
  <si>
    <t>Zpětná klapka vsuvná těsná o průměru 200mm</t>
  </si>
  <si>
    <t>2.15</t>
  </si>
  <si>
    <t>Regulační klapka kruhová jednolistá ruční o průměru 200mm</t>
  </si>
  <si>
    <t>2.16</t>
  </si>
  <si>
    <t>Kruhový tlumič hluku o průměru 200mm, délky 900mm, útlum při 500Hz - 24 dB</t>
  </si>
  <si>
    <t>2.17</t>
  </si>
  <si>
    <t>Stěnová mřížka jednořadá o rozměrech 600x300, včetně upínacího rámečku</t>
  </si>
  <si>
    <t>2.18</t>
  </si>
  <si>
    <t>Stěnová mřížka jednořadá o rozměrech 400x150, včetně upínacího rámečku</t>
  </si>
  <si>
    <t>2.19</t>
  </si>
  <si>
    <t>Odvodní kovový talířový ventil o průměru 160mm</t>
  </si>
  <si>
    <t>2.20</t>
  </si>
  <si>
    <t>Odvodní kovový talířový ventil o průměru 125mm</t>
  </si>
  <si>
    <t>Pol5</t>
  </si>
  <si>
    <t>Potrubí čtyřhranné; z pozinkovaného plechu nízkotlaké; Předpokládaný standard: Výrobek dle dodavatele; Příslušenství: kompletní provedení včetně přírub, výztuh a prolamování; včetně tvarovek dle výkresové dokumentace; vše vyrobit s hladkým průtočným profi</t>
  </si>
  <si>
    <t>Pol6</t>
  </si>
  <si>
    <t>Potrubí kruhové Ø 250; z pozinkovaného plechu nízkotlaké (spiro); Předpokládaný standard: Výrobek dle dodavatele; Příslušenství: kompletní provedení včetně spojek s těsněním; včetně tvarovek dle výkresové dokumentace; vše vyrobit s hladkým průtočným profi</t>
  </si>
  <si>
    <t>bm</t>
  </si>
  <si>
    <t>Pol7</t>
  </si>
  <si>
    <t>Potrubí kruhové Ø 200; z pozinkovaného plechu nízkotlaké (spiro); Předpokládaný standard: Výrobek dle dodavatele; Příslušenství: kompletní provedení včetně spojek s těsněním; včetně tvarovek dle výkresové dokumentace; vše vyrobit s hladkým průtočným profi</t>
  </si>
  <si>
    <t>Pol8</t>
  </si>
  <si>
    <t>Potrubí kruhové Ø 160; z pozinkovaného plechu nízkotlaké (spiro); Předpokládaný standard: Výrobek dle dodavatele; Příslušenství: kompletní provedení včetně spojek s těsněním; včetně tvarovek dle výkresové dokumentace; vše vyrobit s hladkým průtočným profi</t>
  </si>
  <si>
    <t>Pol9</t>
  </si>
  <si>
    <t>Potrubí kruhové Ø 125; z pozinkovaného plechu nízkotlaké (spiro); Předpokládaný standard: Výrobek dle dodavatele; Příslušenství: kompletní provedení včetně spojek s těsněním; včetně tvarovek dle výkresové dokumentace; vše vyrobit s hladkým průtočným profi</t>
  </si>
  <si>
    <t>Pol10</t>
  </si>
  <si>
    <t>Potrubí kruhové Ø 100; z pozinkovaného plechu nízkotlaké (spiro); Předpokládaný standard: Výrobek dle dodavatele; Příslušenství: kompletní provedení včetně spojek s těsněním; včetně tvarovek dle výkresové dokumentace; vše vyrobit s hladkým průtočným profi</t>
  </si>
  <si>
    <t>Pol11</t>
  </si>
  <si>
    <t>Pružné potrubí - Ø 160 (jmenovitý průměr v mm); izolované s útlumem hluku; Příslušenství: včetně materiálu pro napojení na potrubí</t>
  </si>
  <si>
    <t>Pol12</t>
  </si>
  <si>
    <t>Pružné potrubí - Ø 125 (jmenovitý průměr v mm); izolované s útlumem hluku; Příslušenství: včetně materiálu pro napojení na potrubí</t>
  </si>
  <si>
    <t>Pol13</t>
  </si>
  <si>
    <t>Pružné potrubí - Ø 100 (jmenovitý průměr v mm); izolované s útlumem hluku; Příslušenství: včetně materiálu pro napojení na potrubí</t>
  </si>
  <si>
    <t>Pol14</t>
  </si>
  <si>
    <t>Tepelná izolace vnější;  z minerální vaty upevněné na trny s polepem hliníkovou folií a s oplechováním do vnějšího prostředí; Základní parametry: tloušťka 100 mm; měrná hmotnost minimálně 40 kg/m3; součinitel tepelné vodivosti nižší než 0,05 W/mK</t>
  </si>
  <si>
    <t>D3</t>
  </si>
  <si>
    <t>Zařízení č. 3 - Příprava pro kuchyňské digestoře</t>
  </si>
  <si>
    <t>3.01</t>
  </si>
  <si>
    <t>Protidešťová žaluzie hliníková se sítem proti hmyzu 160x250mm</t>
  </si>
  <si>
    <t>3.02</t>
  </si>
  <si>
    <t>Protidešťová žaluzie hliníková se sítem proti hmyzu o průměru 200mm</t>
  </si>
  <si>
    <t>D4</t>
  </si>
  <si>
    <t>Společné výkony a práce</t>
  </si>
  <si>
    <t>Pol15</t>
  </si>
  <si>
    <t>Zaregulování systémů VZT na požadované parametry vč. měřících protokolů</t>
  </si>
  <si>
    <t>Pol16</t>
  </si>
  <si>
    <t>Stavební přípomoce - předpokládaný rozsah 2,5% z ceny díla</t>
  </si>
  <si>
    <t>Pol17</t>
  </si>
  <si>
    <t>Dokumentace skutečného stavu</t>
  </si>
  <si>
    <t>Pol18</t>
  </si>
  <si>
    <t>Koordinace a zaregulování profesí</t>
  </si>
  <si>
    <t>-44400153</t>
  </si>
  <si>
    <t>04 - Ústřední vytápění</t>
  </si>
  <si>
    <t>Královéhradecký kraj</t>
  </si>
  <si>
    <t>11016019</t>
  </si>
  <si>
    <t>Jiří Vik Tepelná technika</t>
  </si>
  <si>
    <t>CZ450927112</t>
  </si>
  <si>
    <t>JVik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</si>
  <si>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</si>
  <si>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</si>
  <si>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</si>
  <si>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VRN - Vedlejší rozpočtové náklady</t>
  </si>
  <si>
    <t>-1270336166</t>
  </si>
  <si>
    <t>453241488</t>
  </si>
  <si>
    <t>733</t>
  </si>
  <si>
    <t>Ústřední vytápění - rozvodné potrubí</t>
  </si>
  <si>
    <t>733110803</t>
  </si>
  <si>
    <t>Demontáž potrubí ocelového závitového DN do 15</t>
  </si>
  <si>
    <t>2339237</t>
  </si>
  <si>
    <t>733222302</t>
  </si>
  <si>
    <t>Potrubí měděné polotvrdé spojované lisováním D 15x1 mm</t>
  </si>
  <si>
    <t>1734884587</t>
  </si>
  <si>
    <t>733224222</t>
  </si>
  <si>
    <t>Příplatek k potrubí měděnému za zhotovení přípojky z trubek měděných D 15x1 mm</t>
  </si>
  <si>
    <t>867149985</t>
  </si>
  <si>
    <t>733291101</t>
  </si>
  <si>
    <t>Zkouška těsnosti potrubí měděné D do 35x1,5</t>
  </si>
  <si>
    <t>1870510334</t>
  </si>
  <si>
    <t>733811231</t>
  </si>
  <si>
    <t>Ochrana potrubí ústředního vytápění termoizolačními trubicemi z PE tl přes 9 do 13 mm DN do 22 mm</t>
  </si>
  <si>
    <t>-1372188986</t>
  </si>
  <si>
    <t>998733101</t>
  </si>
  <si>
    <t>Přesun hmot tonážní pro rozvody potrubí v objektech v do 6 m</t>
  </si>
  <si>
    <t>-1155776134</t>
  </si>
  <si>
    <t>998733193</t>
  </si>
  <si>
    <t>Příplatek k přesunu hmot tonážní 733 za zvětšený přesun do 500 m</t>
  </si>
  <si>
    <t>-2774533</t>
  </si>
  <si>
    <t>734</t>
  </si>
  <si>
    <t>Ústřední vytápění - armatury</t>
  </si>
  <si>
    <t>734200821</t>
  </si>
  <si>
    <t>Demontáž armatury závitové se dvěma závity přes G 1/2 do G 1/2</t>
  </si>
  <si>
    <t>-1757979310</t>
  </si>
  <si>
    <t>734209103</t>
  </si>
  <si>
    <t>Montáž armatury závitové s jedním závitem G 1/2</t>
  </si>
  <si>
    <t>1159556175</t>
  </si>
  <si>
    <t>734209113</t>
  </si>
  <si>
    <t>Montáž armatury závitové s dvěma závity G 1/2</t>
  </si>
  <si>
    <t>-2130251409</t>
  </si>
  <si>
    <t>734211127</t>
  </si>
  <si>
    <t>Ventil závitový odvzdušňovací G 1/2 PN 14 do 120°C automatický se zpětnou klapkou otopných těles</t>
  </si>
  <si>
    <t>1948676912</t>
  </si>
  <si>
    <t>734221682</t>
  </si>
  <si>
    <t>Termostatická hlavice kapalinová PN 10 do 110°C otopných těles VK</t>
  </si>
  <si>
    <t>1000545879</t>
  </si>
  <si>
    <t>734261403</t>
  </si>
  <si>
    <t>Armatura připojovací rohová G 3/4x18 PN 10 do 110°C radiátorů typu VK</t>
  </si>
  <si>
    <t>-1251112333</t>
  </si>
  <si>
    <t>734261403m</t>
  </si>
  <si>
    <t>Armatura připojovací rohová G 3/4x18 PN 10 do 110°C radiátorů typu MM</t>
  </si>
  <si>
    <t>79700718</t>
  </si>
  <si>
    <t>734291123</t>
  </si>
  <si>
    <t>Kohout plnící a vypouštěcí G 1/2 PN 10 do 90°C závitový</t>
  </si>
  <si>
    <t>-1675869835</t>
  </si>
  <si>
    <t>998734101</t>
  </si>
  <si>
    <t>Přesun hmot tonážní pro armatury v objektech v do 6 m</t>
  </si>
  <si>
    <t>1457487889</t>
  </si>
  <si>
    <t>998734193</t>
  </si>
  <si>
    <t>Příplatek k přesunu hmot tonážní 734 za zvětšený přesun do 500 m</t>
  </si>
  <si>
    <t>1103181876</t>
  </si>
  <si>
    <t>735</t>
  </si>
  <si>
    <t>Ústřední vytápění - otopná tělesa</t>
  </si>
  <si>
    <t>735000912</t>
  </si>
  <si>
    <t>Vyregulování ventilu nebo kohoutu dvojregulačního s termostatickým ovládáním</t>
  </si>
  <si>
    <t>1274013591</t>
  </si>
  <si>
    <t>735111810</t>
  </si>
  <si>
    <t>Demontáž otopného tělesa litinového článkového</t>
  </si>
  <si>
    <t>1068742711</t>
  </si>
  <si>
    <t>735151553</t>
  </si>
  <si>
    <t>Otopné těleso panelové dvoudeskové 2 přídavné přestupní plochy výška/délka 550/600 mm výkon 871 W</t>
  </si>
  <si>
    <t>-1346151365</t>
  </si>
  <si>
    <t>735151554</t>
  </si>
  <si>
    <t>Otopné těleso panelové dvoudeskové 2 přídavné přestupní plochy výška/délka 550/700 mm výkon 1016 W</t>
  </si>
  <si>
    <t>723726608</t>
  </si>
  <si>
    <t>735151555</t>
  </si>
  <si>
    <t>Otopné těleso panelové dvoudeskové 2 přídavné přestupní plochy výška/délka 550/800 mm výkon 1162 W</t>
  </si>
  <si>
    <t>-576945117</t>
  </si>
  <si>
    <t>735151556</t>
  </si>
  <si>
    <t>Otopné těleso panelové dvoudeskové 2 přídavné přestupní plochy výška/délka 550/900 mm výkon 1307 W</t>
  </si>
  <si>
    <t>1868300343</t>
  </si>
  <si>
    <t>735151655</t>
  </si>
  <si>
    <t>Otopné těleso panelové třídeskové 3 přídavné přestupní plochy výška/délka 550/800 mm výkon 1663 W</t>
  </si>
  <si>
    <t>-14613344</t>
  </si>
  <si>
    <t>735151656</t>
  </si>
  <si>
    <t>Otopné těleso panelové třídeskové 3 přídavné přestupní plochy výška/délka 550/900 mm výkon 1871 W</t>
  </si>
  <si>
    <t>-1027757955</t>
  </si>
  <si>
    <t>735151657</t>
  </si>
  <si>
    <t>Otopné těleso panelové třídeskové 3 přídavné přestupní plochy výška/délka 550/1000 mm výkon 2079 W</t>
  </si>
  <si>
    <t>237293786</t>
  </si>
  <si>
    <t>735151658</t>
  </si>
  <si>
    <t>Otopné těleso panelové třídeskové 3 přídavné přestupní plochy výška/délka 550/1100 mm výkon 2287 W</t>
  </si>
  <si>
    <t>1431519855</t>
  </si>
  <si>
    <t>735151659</t>
  </si>
  <si>
    <t>Otopné těleso panelové třídeskové 3 přídavné přestupní plochy výška/délka 550/1200 mm výkon 2495 W</t>
  </si>
  <si>
    <t>583097201</t>
  </si>
  <si>
    <t>735151661</t>
  </si>
  <si>
    <t>Otopné těleso panelové třídeskové 3 přídavné přestupní plochy výška/délka 550/1600 mm výkon 3326 W</t>
  </si>
  <si>
    <t>-603007999</t>
  </si>
  <si>
    <t>735151662</t>
  </si>
  <si>
    <t>Otopné těleso panelové třídeskové 3 přídavné přestupní plochy výška/délka 550/1800 mm výkon 3742 W</t>
  </si>
  <si>
    <t>-1801317582</t>
  </si>
  <si>
    <t>735151672</t>
  </si>
  <si>
    <t>Otopné těleso panelové třídeskové 3 přídavné přestupní plochy výška/délka 550/500 mm výkon 1203 W</t>
  </si>
  <si>
    <t>468585375</t>
  </si>
  <si>
    <t>735151674</t>
  </si>
  <si>
    <t>Otopné těleso panelové třídeskové 3 přídavné přestupní plochy výška/délka 550/700 mm výkon 1684 W</t>
  </si>
  <si>
    <t>1903920351</t>
  </si>
  <si>
    <t>735159240</t>
  </si>
  <si>
    <t>Montáž otopných těles panelových dvouřadých dl přes 1980 do 2820 mm</t>
  </si>
  <si>
    <t>-1055326276</t>
  </si>
  <si>
    <t>735159340</t>
  </si>
  <si>
    <t>Montáž otopných těles panelových třířadých dl přes 1980 do 2820 mm</t>
  </si>
  <si>
    <t>93622265</t>
  </si>
  <si>
    <t>735164231</t>
  </si>
  <si>
    <t>Otopné těleso trubkové elektrické přímotopné výška/délka 900/450 mm</t>
  </si>
  <si>
    <t>-1357361913</t>
  </si>
  <si>
    <t>735164271</t>
  </si>
  <si>
    <t>Otopné těleso trubkové elektrické přímotopné výška/délka 1820/450 mm</t>
  </si>
  <si>
    <t>-1816008723</t>
  </si>
  <si>
    <t>735164511</t>
  </si>
  <si>
    <t>Montáž otopného tělesa trubkového na stěnu v tělesa do 1500 mm</t>
  </si>
  <si>
    <t>-405060788</t>
  </si>
  <si>
    <t>735164512</t>
  </si>
  <si>
    <t>Montáž otopného tělesa trubkového na stěnu v tělesa přes 1500 mm</t>
  </si>
  <si>
    <t>592814135</t>
  </si>
  <si>
    <t>735190911</t>
  </si>
  <si>
    <t>Oprava slepé růžice otopných těles ocelových</t>
  </si>
  <si>
    <t>-1297245642</t>
  </si>
  <si>
    <t>735190913</t>
  </si>
  <si>
    <t>Oprava vratné růžice otopných těles ocelových</t>
  </si>
  <si>
    <t>-1020924122</t>
  </si>
  <si>
    <t>735191902</t>
  </si>
  <si>
    <t>Vyzkoušení otopných těles litinových po opravě tlakem</t>
  </si>
  <si>
    <t>726964260</t>
  </si>
  <si>
    <t>735191904</t>
  </si>
  <si>
    <t>Vyčištění otopných těles litinových proplachem vodou</t>
  </si>
  <si>
    <t>-517507445</t>
  </si>
  <si>
    <t>735191905</t>
  </si>
  <si>
    <t>Odvzdušnění otopných těles</t>
  </si>
  <si>
    <t>-2093387531</t>
  </si>
  <si>
    <t>735191910</t>
  </si>
  <si>
    <t>Napuštění vody do otopných těles</t>
  </si>
  <si>
    <t>-925369614</t>
  </si>
  <si>
    <t>735291800</t>
  </si>
  <si>
    <t>Demontáž konzoly nebo držáku otopných těles, registrů nebo konvektorů do odpadu</t>
  </si>
  <si>
    <t>-276489415</t>
  </si>
  <si>
    <t>735494811</t>
  </si>
  <si>
    <t>Vypuštění vody z otopných těles</t>
  </si>
  <si>
    <t>-384750360</t>
  </si>
  <si>
    <t>998735101</t>
  </si>
  <si>
    <t>Přesun hmot tonážní pro otopná tělesa v objektech v do 6 m</t>
  </si>
  <si>
    <t>2051358823</t>
  </si>
  <si>
    <t>998735193</t>
  </si>
  <si>
    <t>Příplatek k přesunu hmot tonážní 735 za zvětšený přesun do 500 m</t>
  </si>
  <si>
    <t>1954429012</t>
  </si>
  <si>
    <t>783314101</t>
  </si>
  <si>
    <t>Základní jednonásobný syntetický nátěr zámečnických konstrukcí</t>
  </si>
  <si>
    <t>-1601438684</t>
  </si>
  <si>
    <t>783315101</t>
  </si>
  <si>
    <t>Mezinátěr jednonásobný syntetický standardní zámečnických konstrukcí</t>
  </si>
  <si>
    <t>1841725062</t>
  </si>
  <si>
    <t>783417101</t>
  </si>
  <si>
    <t>Krycí jednonásobný syntetický nátěr klempířských konstrukcí</t>
  </si>
  <si>
    <t>559402290</t>
  </si>
  <si>
    <t>783614653</t>
  </si>
  <si>
    <t>Základní antikorozní jednonásobný syntetický samozákladující potrubí DN do 50 mm</t>
  </si>
  <si>
    <t>-877614350</t>
  </si>
  <si>
    <t>HZS1301</t>
  </si>
  <si>
    <t>Hodinová zúčtovací sazba zedník</t>
  </si>
  <si>
    <t>-1830721807</t>
  </si>
  <si>
    <t>HZS4211</t>
  </si>
  <si>
    <t>Hodinová zúčtovací sazba revizní technik topná zkouška</t>
  </si>
  <si>
    <t>-484237349</t>
  </si>
  <si>
    <t>013002000</t>
  </si>
  <si>
    <t>Projektové práce projekt skutečného provedení</t>
  </si>
  <si>
    <t>1024</t>
  </si>
  <si>
    <t>293275092</t>
  </si>
  <si>
    <t>032803000</t>
  </si>
  <si>
    <t>Ostatní vybavení staveniště</t>
  </si>
  <si>
    <t>-715271754</t>
  </si>
  <si>
    <t>033103000</t>
  </si>
  <si>
    <t>Připojení energií</t>
  </si>
  <si>
    <t>-1562448310</t>
  </si>
  <si>
    <t>Pol66</t>
  </si>
  <si>
    <t>1580114707</t>
  </si>
  <si>
    <t>05 - ZTI VENKOVNI KANALIZACE2</t>
  </si>
  <si>
    <t>1 - Zemní práce</t>
  </si>
  <si>
    <t>3 - Trubní vedení - splašková kanalizace</t>
  </si>
  <si>
    <t>D1 - Trubní vedení - tuková kanalizace</t>
  </si>
  <si>
    <t>99 - Staveništní přesun hmot</t>
  </si>
  <si>
    <t>D2 - VRN + práce</t>
  </si>
  <si>
    <t>Demontáž a likvidace stávajících rozvodů kanalizace</t>
  </si>
  <si>
    <t>Pol67</t>
  </si>
  <si>
    <t>Příplatek za ztížené hloubení v blízkosti vedení</t>
  </si>
  <si>
    <t>Pol68</t>
  </si>
  <si>
    <t>Zřízení příložného pažení stěn výkopu hl do 2,5 m</t>
  </si>
  <si>
    <t>Pol69</t>
  </si>
  <si>
    <t>Odstranění příložného pažení stěn hl do 2,5 m</t>
  </si>
  <si>
    <t>Pol70</t>
  </si>
  <si>
    <t>Zřízení příložného pažení stěn výkopu hl do 5,0 m (čov)</t>
  </si>
  <si>
    <t>Pol71</t>
  </si>
  <si>
    <t>Odstranění příložného pažení stěn hl do 5,0 m (čov)</t>
  </si>
  <si>
    <t>Pol72</t>
  </si>
  <si>
    <t>Hloubení rýh šířky do 80 cm v hor.3 nad 100 m3</t>
  </si>
  <si>
    <t>Pol73</t>
  </si>
  <si>
    <t>Hloubení jam v zemině třídy 3 (šachty)</t>
  </si>
  <si>
    <t>Pol74</t>
  </si>
  <si>
    <t>Hloubení jam v zemině třídy 3 (odlučovač tuku)</t>
  </si>
  <si>
    <t>Pol75</t>
  </si>
  <si>
    <t>Hloubení jam v zemině třídy 3 (ČOV)</t>
  </si>
  <si>
    <t>Pol76</t>
  </si>
  <si>
    <t>Svislé přemístění výkopku z hor.3 do 2,5 m</t>
  </si>
  <si>
    <t>Pol77</t>
  </si>
  <si>
    <t>Vodorovné přemístění výkopku z hor.3 do 100 m</t>
  </si>
  <si>
    <t>Pol78</t>
  </si>
  <si>
    <t>Nakládka, odvoz výkopku, likvidace na skládce do 10 km včetně skládkovného</t>
  </si>
  <si>
    <t>Pol79</t>
  </si>
  <si>
    <t>Zásyp jam, rýh se zhutněním</t>
  </si>
  <si>
    <t>Pol80</t>
  </si>
  <si>
    <t>Obsyp potrubí bez prohození sypaniny</t>
  </si>
  <si>
    <t>Pol81</t>
  </si>
  <si>
    <t>štěrkopísek frakce 0-16 B</t>
  </si>
  <si>
    <t>T</t>
  </si>
  <si>
    <t>Pol82</t>
  </si>
  <si>
    <t>Obetonování lomů a konců</t>
  </si>
  <si>
    <t>Pol83</t>
  </si>
  <si>
    <t>Likvidace stávajícího vybouraného betonu, živice vč. nakládky, odvozu výkopku, likvidace na skládce do 10 km včetně skládkovného</t>
  </si>
  <si>
    <t>Pol84</t>
  </si>
  <si>
    <t>Vybourání živičného krytu vč. kufru</t>
  </si>
  <si>
    <t>Pol85</t>
  </si>
  <si>
    <t>Obnova povrchu - živice vč. kufru</t>
  </si>
  <si>
    <t>Pol86</t>
  </si>
  <si>
    <t>Rozebrání krytu ze zámkové dlažby vč. kufru</t>
  </si>
  <si>
    <t>Pol87</t>
  </si>
  <si>
    <t>Zpětné položení krytu ze zámkové dlažby vč. kufru</t>
  </si>
  <si>
    <t>Pol88</t>
  </si>
  <si>
    <t>Obnova povrchu - ozelenění</t>
  </si>
  <si>
    <t>Pol89</t>
  </si>
  <si>
    <t>Dopravní značení - omezení dopravy, zabezpečení výkopu</t>
  </si>
  <si>
    <t>Trubní vedení - splašková kanalizace</t>
  </si>
  <si>
    <t>Pol90</t>
  </si>
  <si>
    <t>D+M potrubí tlakové kanalizace PEd63 DN50</t>
  </si>
  <si>
    <t>Pol91</t>
  </si>
  <si>
    <t>D+M potrubí PVC KG SN8 DN 150</t>
  </si>
  <si>
    <t>Pol92</t>
  </si>
  <si>
    <t>D+M potrubí PVC KG SN8 DN 200</t>
  </si>
  <si>
    <t>Pol93</t>
  </si>
  <si>
    <t>D+M Plastová šachta d600 s poklopem D400</t>
  </si>
  <si>
    <t>Pol94</t>
  </si>
  <si>
    <t>D+M ŽB prefa čerpací šachta d1000 s poklopem D400 + kalové čerpadlo s plovákem Q=1,5 l/s, H=5m</t>
  </si>
  <si>
    <t>Pol95</t>
  </si>
  <si>
    <t>D+M Domovní ČOV 30EO včetně nástavce, zastropení, dmychadla, automatiky, ŽB desky</t>
  </si>
  <si>
    <t>Pol96</t>
  </si>
  <si>
    <t>Tlakové pročištění stávající vnější kanalizace od napojení po vodoteč</t>
  </si>
  <si>
    <t>Pol97</t>
  </si>
  <si>
    <t>Jeřáb, manipulace</t>
  </si>
  <si>
    <t>Pol98</t>
  </si>
  <si>
    <t>Napojení na stávající kanalizaci</t>
  </si>
  <si>
    <t>Pol99</t>
  </si>
  <si>
    <t>Zkouška těsnosti potrubí kanalizace vodou</t>
  </si>
  <si>
    <t>Trubní vedení - tuková kanalizace</t>
  </si>
  <si>
    <t>Pol100</t>
  </si>
  <si>
    <t>D+M potrubí PVC KG SN8 DN 150 (potrubí odolné vysokým teplotám)</t>
  </si>
  <si>
    <t>Pol101</t>
  </si>
  <si>
    <t>D+M potrubí PVC KG SN8 DN 200 (potrubí odolné vysokým teplotám)</t>
  </si>
  <si>
    <t>Pol102</t>
  </si>
  <si>
    <t>D+M Odlučovač tuku, velikost OTP2 vč. stavební připravenosti, nátok DN200, s poklopem D400</t>
  </si>
  <si>
    <t>Staveništní přesun hmot</t>
  </si>
  <si>
    <t>Pol103</t>
  </si>
  <si>
    <t>Přesun hmot, trubní vedení plastová, otevř. výkop</t>
  </si>
  <si>
    <t>VRN + práce</t>
  </si>
  <si>
    <t>Pol104</t>
  </si>
  <si>
    <t>VRN (doprava, zařízení staveniště)</t>
  </si>
  <si>
    <t>Pol105</t>
  </si>
  <si>
    <t>Geodetické zaměření</t>
  </si>
  <si>
    <t>Pol106</t>
  </si>
  <si>
    <t>Projektové práce dle skutečného provedení</t>
  </si>
  <si>
    <t>Pol107</t>
  </si>
  <si>
    <t>-1230038781</t>
  </si>
  <si>
    <t>06 - ZTI VNITRNI</t>
  </si>
  <si>
    <t xml:space="preserve">    1 - Bourací práce prostupy</t>
  </si>
  <si>
    <t xml:space="preserve">    2 - Trubní vedení - vnitřní ležatá kanalizace splašková</t>
  </si>
  <si>
    <t xml:space="preserve">    3 - Trubní vedení - vnitřní ležatá kanalizace tuková</t>
  </si>
  <si>
    <t xml:space="preserve">    4 - Trubní vedení - vnitřní připojovací a stoupací gravitační kanalizace</t>
  </si>
  <si>
    <t xml:space="preserve">    5 - Trubní vedení - kanalizace tvarovky, armatury, výpustky</t>
  </si>
  <si>
    <t xml:space="preserve">    6 - Zařizovací předměty a vybavení</t>
  </si>
  <si>
    <t xml:space="preserve">    8 - Trubní vedení - vnitřní rozvod studené vody, teplé vody a cirkulace</t>
  </si>
  <si>
    <t xml:space="preserve">    9 - Trubní vedení - vodovod armatury, zařízení</t>
  </si>
  <si>
    <t xml:space="preserve">    D1 - VRN + práce</t>
  </si>
  <si>
    <t>Bourací práce prostupy</t>
  </si>
  <si>
    <t>Zemní, bourací práce a zednické přípomoci zajistí stavba dle požadavku profese</t>
  </si>
  <si>
    <t>Pol108</t>
  </si>
  <si>
    <t>Drážkování ve stěnách</t>
  </si>
  <si>
    <t>Pol109</t>
  </si>
  <si>
    <t>Prostupy konstrukcemi (jádrové vrtání)</t>
  </si>
  <si>
    <t>Pol110</t>
  </si>
  <si>
    <t>Demontáž a likvidace stávajícího rozvodu ZTI (vodovod, kanalizace)</t>
  </si>
  <si>
    <t>Pol111</t>
  </si>
  <si>
    <t>Sondážní práce k zjištění stávajících rozvodů ZTI</t>
  </si>
  <si>
    <t>Pol112</t>
  </si>
  <si>
    <t>D+M Požární opatření prostupu</t>
  </si>
  <si>
    <t>Trubní vedení - vnitřní ležatá kanalizace splašková</t>
  </si>
  <si>
    <t>Pol113</t>
  </si>
  <si>
    <t>Potrubí kanalizační z PVC hrdlové ležaté DN 100 systém KG</t>
  </si>
  <si>
    <t>Pol114</t>
  </si>
  <si>
    <t>Potrubí kanalizační z PVC hrdlové ležaté DN 125 systém KG</t>
  </si>
  <si>
    <t>Pol115</t>
  </si>
  <si>
    <t>Potrubí kanalizační z PVC hrdlové ležaté DN 150 systém KG</t>
  </si>
  <si>
    <t>Pol116</t>
  </si>
  <si>
    <t>Potrubí kanalizační z PVC hrdlové ležaté DN 200 systém KG</t>
  </si>
  <si>
    <t>Pol117</t>
  </si>
  <si>
    <t>Pol118</t>
  </si>
  <si>
    <t>D+M Plastová šachta d600 s plynotěsným poklopem do zádlažby</t>
  </si>
  <si>
    <t>Pol32</t>
  </si>
  <si>
    <t>Přesun hmot pro rozvody potrubí v objektech v do 12 m</t>
  </si>
  <si>
    <t>%</t>
  </si>
  <si>
    <t>Trubní vedení - vnitřní ležatá kanalizace tuková</t>
  </si>
  <si>
    <t>Pol119</t>
  </si>
  <si>
    <t>Potrubí kanalizační hrdlové ležaté DN 50 systém odolný vysokým teplotám z kuchyně</t>
  </si>
  <si>
    <t>Pol120</t>
  </si>
  <si>
    <t>Potrubí kanalizační hrdlové ležaté DN 75 systém odolný vysokým teplotám z kuchyně</t>
  </si>
  <si>
    <t>Pol121</t>
  </si>
  <si>
    <t>Potrubí kanalizační hrdlové ležaté DN 100 systém odolný vysokým teplotám z kuchyně</t>
  </si>
  <si>
    <t>Pol122</t>
  </si>
  <si>
    <t>Potrubí kanalizační hrdlové ležaté DN 125 systém odolný vysokým teplotám z kuchyně</t>
  </si>
  <si>
    <t>Pol123</t>
  </si>
  <si>
    <t>Potrubí kanalizační hrdlové ležaté DN 150 systém odolný vysokým teplotám z kuchyně</t>
  </si>
  <si>
    <t>Trubní vedení - vnitřní připojovací a stoupací gravitační kanalizace</t>
  </si>
  <si>
    <t>Pol124</t>
  </si>
  <si>
    <t>Potrubí kanalizační z PP hrdlové odpadní DN 40</t>
  </si>
  <si>
    <t>Pol125</t>
  </si>
  <si>
    <t>Potrubí kanalizační z PP hrdlové odpadní DN 50</t>
  </si>
  <si>
    <t>Pol126</t>
  </si>
  <si>
    <t>Potrubí kanalizační z PP hrdlové odpadní DN 75</t>
  </si>
  <si>
    <t>Pol127</t>
  </si>
  <si>
    <t>Potrubí kanalizační z PP hrdlové odpadní DN 75 zvukoizolační</t>
  </si>
  <si>
    <t>Pol128</t>
  </si>
  <si>
    <t>Potrubí kanalizační z PP hrdlové odpadní DN 100</t>
  </si>
  <si>
    <t>Pol129</t>
  </si>
  <si>
    <t>Potrubí kanalizační z PP hrdlové odpadní DN 100 zvukoizolační</t>
  </si>
  <si>
    <t>Pol130</t>
  </si>
  <si>
    <t>Potrubí kondenzátní PPR25 vč. izolace</t>
  </si>
  <si>
    <t>Pol131</t>
  </si>
  <si>
    <t>Přepojení stávajícího potrubí na nové</t>
  </si>
  <si>
    <t>Pol132</t>
  </si>
  <si>
    <t>Nosný systém potrubí, kotvení</t>
  </si>
  <si>
    <t>Pol29</t>
  </si>
  <si>
    <t>Lešení pomocné</t>
  </si>
  <si>
    <t>Trubní vedení - kanalizace tvarovky, armatury, výpustky</t>
  </si>
  <si>
    <t>Pol133</t>
  </si>
  <si>
    <t>Vyvedení a upevnění odpadních výpustek DN 40</t>
  </si>
  <si>
    <t>Pol134</t>
  </si>
  <si>
    <t>Vyvedení a upevnění odpadních výpustek DN 50</t>
  </si>
  <si>
    <t>Pol135</t>
  </si>
  <si>
    <t>Vyvedení a upevnění odpadních výpustek DN 75</t>
  </si>
  <si>
    <t>Pol136</t>
  </si>
  <si>
    <t>Vyvedení a upevnění odpadních výpustek DN 100</t>
  </si>
  <si>
    <t>Pol137</t>
  </si>
  <si>
    <t>Nosný systém kanalizace</t>
  </si>
  <si>
    <t>Pol138</t>
  </si>
  <si>
    <t>Napojení na venkovní rozvod</t>
  </si>
  <si>
    <t>Pol139</t>
  </si>
  <si>
    <t>Větrací tvarovka do střechy DN100 + těsnící manžety</t>
  </si>
  <si>
    <t>Pol140</t>
  </si>
  <si>
    <t>Zápachová uzávěrka - přivětrávací HL900N</t>
  </si>
  <si>
    <t>Pol141</t>
  </si>
  <si>
    <t>Čistící kus 75 + dvířka plastová zvukoizolační</t>
  </si>
  <si>
    <t>Pol142</t>
  </si>
  <si>
    <t>Čistící kus 110 + dvířka plastová zvukoizolační</t>
  </si>
  <si>
    <t>Pol143</t>
  </si>
  <si>
    <t>Zápachová uzávěrka - HL405</t>
  </si>
  <si>
    <t>Pol144</t>
  </si>
  <si>
    <t>Zápachová uzávěrka - pro úkap pojistného ventilu HL21</t>
  </si>
  <si>
    <t>Pol145</t>
  </si>
  <si>
    <t>Zápachová uzávěrka - pro VZT kondenzátní HL138</t>
  </si>
  <si>
    <t>Pol146</t>
  </si>
  <si>
    <t>Zápachová uzávěrka - pro VZT kondenzátní HL136N</t>
  </si>
  <si>
    <t>Pol147</t>
  </si>
  <si>
    <t>Vpust podlahová s plastovým tělem DN100 se suchou zápachovou uzávěrkou</t>
  </si>
  <si>
    <t>Pol148</t>
  </si>
  <si>
    <t>Nerezová vpust podlahová DN100 (se suchou zápachovou uzávěrkou - kuchyň)</t>
  </si>
  <si>
    <t>Zařizovací předměty a vybavení</t>
  </si>
  <si>
    <t>Pol149</t>
  </si>
  <si>
    <t>D+M Klozet keramický závěsný vč. sedátka, předstěnové instalace, zvukoizolační souprava, tlačítko</t>
  </si>
  <si>
    <t>Pol150</t>
  </si>
  <si>
    <t>D+M Umyvadlo keramické připevněné na stěnu šrouby bílé se sloupem na sifon</t>
  </si>
  <si>
    <t>Pol151</t>
  </si>
  <si>
    <t>D+M Baterie umyvadlové stojánkové klasické bez výpusti</t>
  </si>
  <si>
    <t>Pol152</t>
  </si>
  <si>
    <t>D+M Zápachová uzávěrka plastová vč. zátky umývadla</t>
  </si>
  <si>
    <t>Pol153</t>
  </si>
  <si>
    <t>D+M Vana 1600x700 s bočním dílem</t>
  </si>
  <si>
    <t>Pol154</t>
  </si>
  <si>
    <t>D+M Baterie vanová, kombinovaná, nástěnná páková s hadicí, sprchovou růžicí</t>
  </si>
  <si>
    <t>Pol155</t>
  </si>
  <si>
    <t>D+M Výlevka keramická vč. mřížky</t>
  </si>
  <si>
    <t>Pol156</t>
  </si>
  <si>
    <t>D+M Baterie pro výlevku nástěnná s dlouhým krkem</t>
  </si>
  <si>
    <t>Pol157</t>
  </si>
  <si>
    <t>D+M Nerezový dřez</t>
  </si>
  <si>
    <t>Pol158</t>
  </si>
  <si>
    <t>D+M Nerezový dvou dřez</t>
  </si>
  <si>
    <t>Pol159</t>
  </si>
  <si>
    <t>D+M Baterie dřezová nástěnná páková</t>
  </si>
  <si>
    <t>Pol160</t>
  </si>
  <si>
    <t>D+M Sprchový kout, nerezový žlab, sifon, zástěna</t>
  </si>
  <si>
    <t>Pol161</t>
  </si>
  <si>
    <t>D+M Baterie nástěnná termoregulační sprchová páková s hadicí a sprchovou růžicí posuvnou na tyči</t>
  </si>
  <si>
    <t>Pol162</t>
  </si>
  <si>
    <t>D+M Malý zásobníkový ohřívač vody elektrický 5 litrů, 2kW, bezpečnostní sada</t>
  </si>
  <si>
    <t>Pol163</t>
  </si>
  <si>
    <t>D+M Malý zásobníkový ohřívač vody elektrický 10 litrů, 2kW, bezpečnostní sada</t>
  </si>
  <si>
    <t>Pol164</t>
  </si>
  <si>
    <t>D+M Zásobníkový ohřívač vody elektrický 120 litrů, 2kW, bezpečnostní sada</t>
  </si>
  <si>
    <t>Pol165</t>
  </si>
  <si>
    <t>D+M Zásobníkový ohřívač vody elektrický 160 litrů, 2,2kW, bezpečnostní sada</t>
  </si>
  <si>
    <t>Pol166</t>
  </si>
  <si>
    <t>D+M Zásobníkový ohřívač vody elektrický 300 litrů, 6,0kW, 400V, bezpečnostní sada</t>
  </si>
  <si>
    <t>Pol167</t>
  </si>
  <si>
    <t>D+M Cirkulační čerpadlo se spínacími hodinami</t>
  </si>
  <si>
    <t>Pol168</t>
  </si>
  <si>
    <t>Přesun hmot pro zařizovací předměty v objektech v do 12 m</t>
  </si>
  <si>
    <t>138</t>
  </si>
  <si>
    <t>Trubní vedení - vnitřní rozvod studené vody, teplé vody a cirkulace</t>
  </si>
  <si>
    <t>Pol169</t>
  </si>
  <si>
    <t>Rozvody vody z plastů svařované polyfuzně do D 20 mm PN20</t>
  </si>
  <si>
    <t>140</t>
  </si>
  <si>
    <t>Pol170</t>
  </si>
  <si>
    <t>Rozvody vody z plastů svařované polyfuzně do D 25 mm PN20</t>
  </si>
  <si>
    <t>142</t>
  </si>
  <si>
    <t>Pol171</t>
  </si>
  <si>
    <t>Rozvody vody z plastů svařované polyfuzně do D 32 mm PN20</t>
  </si>
  <si>
    <t>144</t>
  </si>
  <si>
    <t>Pol172</t>
  </si>
  <si>
    <t>Rozvody vody z plastů svařované polyfuzně do D 40 mm PN20</t>
  </si>
  <si>
    <t>146</t>
  </si>
  <si>
    <t>Pol173</t>
  </si>
  <si>
    <t>Rozvody vody z plastů svařované polyfuzně do D 50 mm PN20</t>
  </si>
  <si>
    <t>148</t>
  </si>
  <si>
    <t>Pol174</t>
  </si>
  <si>
    <t>Rozvody vody z plastů svařované polyfuzně do D 63 mm PN20</t>
  </si>
  <si>
    <t>150</t>
  </si>
  <si>
    <t>Pol175</t>
  </si>
  <si>
    <t>Ochrana vodovodních trubek izolačními trubicemi</t>
  </si>
  <si>
    <t>152</t>
  </si>
  <si>
    <t>Pol176</t>
  </si>
  <si>
    <t>Zkouška těsnosti vodovodního potrubí</t>
  </si>
  <si>
    <t>154</t>
  </si>
  <si>
    <t>Pol177</t>
  </si>
  <si>
    <t>Proplach a dezinfekce vodovodního potrubí</t>
  </si>
  <si>
    <t>156</t>
  </si>
  <si>
    <t>158</t>
  </si>
  <si>
    <t>160</t>
  </si>
  <si>
    <t>Pol31</t>
  </si>
  <si>
    <t>Vypuštění rozvodu, napuštění rozvodu, odvzdušnění rozvodu</t>
  </si>
  <si>
    <t>162</t>
  </si>
  <si>
    <t>164</t>
  </si>
  <si>
    <t>Pol178</t>
  </si>
  <si>
    <t>Napojení na stávající přívod</t>
  </si>
  <si>
    <t>166</t>
  </si>
  <si>
    <t>Pol179</t>
  </si>
  <si>
    <t>168</t>
  </si>
  <si>
    <t>Trubní vedení - vodovod armatury, zařízení</t>
  </si>
  <si>
    <t>Pol180</t>
  </si>
  <si>
    <t>D+M Kulový kohout KK15</t>
  </si>
  <si>
    <t>170</t>
  </si>
  <si>
    <t>Pol181</t>
  </si>
  <si>
    <t>D+M Kulový kohout KK20</t>
  </si>
  <si>
    <t>172</t>
  </si>
  <si>
    <t>Pol43</t>
  </si>
  <si>
    <t>D+M Kulový kohout KK25</t>
  </si>
  <si>
    <t>174</t>
  </si>
  <si>
    <t>Pol182</t>
  </si>
  <si>
    <t>D+M Kulový kohout KK32</t>
  </si>
  <si>
    <t>176</t>
  </si>
  <si>
    <t>Pol183</t>
  </si>
  <si>
    <t>D+M Kulový kohout KK40</t>
  </si>
  <si>
    <t>178</t>
  </si>
  <si>
    <t>Pol184</t>
  </si>
  <si>
    <t>D+M Zpětný ventil ZV15</t>
  </si>
  <si>
    <t>180</t>
  </si>
  <si>
    <t>Pol185</t>
  </si>
  <si>
    <t>D+M Zpětný ventil ZV20</t>
  </si>
  <si>
    <t>182</t>
  </si>
  <si>
    <t>Pol186</t>
  </si>
  <si>
    <t>D+M Zpětný ventil ZV32</t>
  </si>
  <si>
    <t>184</t>
  </si>
  <si>
    <t>Pol187</t>
  </si>
  <si>
    <t>D+M Zpětný ventil ZV40</t>
  </si>
  <si>
    <t>186</t>
  </si>
  <si>
    <t>Pol188</t>
  </si>
  <si>
    <t>D+M Filtr do potrubí F20</t>
  </si>
  <si>
    <t>188</t>
  </si>
  <si>
    <t>Pol189</t>
  </si>
  <si>
    <t>D+M Filtr do potrubí F32</t>
  </si>
  <si>
    <t>190</t>
  </si>
  <si>
    <t>Pol190</t>
  </si>
  <si>
    <t>D+M Termoventil nastavitelný max 40°C DN15 + dvířka 300x300 + 3xKK15</t>
  </si>
  <si>
    <t>192</t>
  </si>
  <si>
    <t>Pol191</t>
  </si>
  <si>
    <t>D+M Termoventil nastavitelný max 40°C DN20 + dvířka 300x300 + 3xKK20</t>
  </si>
  <si>
    <t>194</t>
  </si>
  <si>
    <t>Pol192</t>
  </si>
  <si>
    <t>D+M Termoventil nastavitelný max 40°C DN25 + dvířka 400x400 + 3xKK25</t>
  </si>
  <si>
    <t>196</t>
  </si>
  <si>
    <t>Pol193</t>
  </si>
  <si>
    <t>D+M Pojistný ventil PV32, 6bar</t>
  </si>
  <si>
    <t>198</t>
  </si>
  <si>
    <t>Pol49</t>
  </si>
  <si>
    <t>D+M Automatický odvzdušňovací ventil AOV</t>
  </si>
  <si>
    <t>Pol194</t>
  </si>
  <si>
    <t>D+M Ventil rohový RV15 s hadičkou</t>
  </si>
  <si>
    <t>202</t>
  </si>
  <si>
    <t>Pol51</t>
  </si>
  <si>
    <t>D+M Vypouštěcí kohout VK15</t>
  </si>
  <si>
    <t>204</t>
  </si>
  <si>
    <t>Pol195</t>
  </si>
  <si>
    <t>Vyvední výpustku</t>
  </si>
  <si>
    <t>206</t>
  </si>
  <si>
    <t>Pol196</t>
  </si>
  <si>
    <t>Nástěnka závitová K 247 pro baterii G 1/2 s jedním závitem</t>
  </si>
  <si>
    <t>pár</t>
  </si>
  <si>
    <t>208</t>
  </si>
  <si>
    <t>Pol197</t>
  </si>
  <si>
    <t>Nástěnka závitová K 247 pro ventil G 1/2 s jedním závitem</t>
  </si>
  <si>
    <t>210</t>
  </si>
  <si>
    <t>Pol198</t>
  </si>
  <si>
    <t>Přesun hmot pro armatury v objektech v do 12 m</t>
  </si>
  <si>
    <t>212</t>
  </si>
  <si>
    <t>Pol199</t>
  </si>
  <si>
    <t>214</t>
  </si>
  <si>
    <t>Pol200</t>
  </si>
  <si>
    <t>216</t>
  </si>
  <si>
    <t>Pol201</t>
  </si>
  <si>
    <t>1587490924</t>
  </si>
  <si>
    <t>07 - ELEKTROINSTALACE -  II. etapa_1.- 2.n.p.</t>
  </si>
  <si>
    <t>Úroveň 3:</t>
  </si>
  <si>
    <t>D1.4 - Elektroinstalace</t>
  </si>
  <si>
    <t>V nabídce jsou uvažovány jednorámečky, bude upřesněno do společných rámečků dle dispozice</t>
  </si>
  <si>
    <t xml:space="preserve">    741 - Elektroinstalace - silnoproud</t>
  </si>
  <si>
    <t xml:space="preserve">    742 - Elektroinstalace - slaboproud</t>
  </si>
  <si>
    <t>M - Práce a dodávky M</t>
  </si>
  <si>
    <t xml:space="preserve">    46-M - Zemní práce při extr.mont.pracích</t>
  </si>
  <si>
    <t>OST - Ostatní</t>
  </si>
  <si>
    <t>741</t>
  </si>
  <si>
    <t>Elektroinstalace - silnoproud</t>
  </si>
  <si>
    <t>741110061</t>
  </si>
  <si>
    <t>Montáž trubek elektroinstalačních s nasunutím nebo našroubováním do krabic plastových ohebných, uložených pod omítku, vnější Ø přes 11 do 23 mm</t>
  </si>
  <si>
    <t>809663970</t>
  </si>
  <si>
    <t>34571150</t>
  </si>
  <si>
    <t>trubka elektroinstalační ohebná z PH, D 12/16mm</t>
  </si>
  <si>
    <t>-627347973</t>
  </si>
  <si>
    <t>220*1,05 "Přepočtené koeficientem množství</t>
  </si>
  <si>
    <t>741110062</t>
  </si>
  <si>
    <t>Montáž trubek elektroinstalačních s nasunutím nebo našroubováním do krabic plastových ohebných, uložených pod omítku, vnější Ø přes 23 do 35 mm</t>
  </si>
  <si>
    <t>-218130749</t>
  </si>
  <si>
    <t>34571154</t>
  </si>
  <si>
    <t>trubka elektroinstalační ohebná z PH, D 22,9/28,5mm</t>
  </si>
  <si>
    <t>-441009356</t>
  </si>
  <si>
    <t>40*1,05 "Přepočtené koeficientem množství</t>
  </si>
  <si>
    <t>741110511</t>
  </si>
  <si>
    <t>Montáž lišt a kanálků elektroinstalačních se spojkami, ohyby a rohy a s nasunutím do krabic vkládacích s víčkem, šířky do 60 mm</t>
  </si>
  <si>
    <t>1375044201</t>
  </si>
  <si>
    <t>34571007</t>
  </si>
  <si>
    <t>lišta elektroinstalační hranatá PVC 40x20mm</t>
  </si>
  <si>
    <t>1539060814</t>
  </si>
  <si>
    <t>12*1,05 "Přepočtené koeficientem množství</t>
  </si>
  <si>
    <t>741110554</t>
  </si>
  <si>
    <t>Montáž lišt a kanálků elektroinstalačních se spojkami, ohyby a rohy a s nasunutím do krabic doplňkových prvků protipožárního utěsnění, šířky do 120 mm</t>
  </si>
  <si>
    <t>-1753873211</t>
  </si>
  <si>
    <t>23170003</t>
  </si>
  <si>
    <t>pěna montážní PUR protipožární jednosložková</t>
  </si>
  <si>
    <t>litr</t>
  </si>
  <si>
    <t>1489420720</t>
  </si>
  <si>
    <t>6*0,792 "Přepočtené koeficientem množství</t>
  </si>
  <si>
    <t>741112061</t>
  </si>
  <si>
    <t>Montáž krabic elektroinstalačních bez napojení na trubky a lišty, demontáže a montáže víčka a přístroje přístrojových zapuštěných plastových kruhových</t>
  </si>
  <si>
    <t>41475038</t>
  </si>
  <si>
    <t>34571450</t>
  </si>
  <si>
    <t>krabice pod omítku PVC přístrojová kruhová D 70mm</t>
  </si>
  <si>
    <t>136607765</t>
  </si>
  <si>
    <t>34571451</t>
  </si>
  <si>
    <t>krabice pod omítku PVC přístrojová kruhová D 70mm hluboká</t>
  </si>
  <si>
    <t>-1264443684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</si>
  <si>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</si>
  <si>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</si>
  <si>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2047022600</t>
  </si>
  <si>
    <t>34571521</t>
  </si>
  <si>
    <t>krabice pod omítku PVC odbočná kruhová D 70mm s víčkem a svorkovnicí</t>
  </si>
  <si>
    <t>1411242106</t>
  </si>
  <si>
    <t>741112103</t>
  </si>
  <si>
    <t>Montáž krabic elektroinstalačních bez napojení na trubky a lišty, demontáže a montáže víčka a přístroje rozvodek se zapojením vodičů na svorkovnici zapuštěných plastových čtyřhranných</t>
  </si>
  <si>
    <t>924822340</t>
  </si>
  <si>
    <t>RMAT0005</t>
  </si>
  <si>
    <t>pětipólová svorkovnice s krytem</t>
  </si>
  <si>
    <t>1401964281</t>
  </si>
  <si>
    <t>741120001</t>
  </si>
  <si>
    <t>Montáž vodičů izolovaných měděných bez ukončení uložených pod omítku plných a laněných (např. CY), průřezu žíly 0,35 až 6 mm2</t>
  </si>
  <si>
    <t>-914823839</t>
  </si>
  <si>
    <t>34141026</t>
  </si>
  <si>
    <t>vodič propojovací flexibilní jádro Cu lanované izolace PVC 450/750V (H07V-K) 1x4mm2</t>
  </si>
  <si>
    <t>-634824580</t>
  </si>
  <si>
    <t>110*1,15 "Přepočtené koeficientem množství</t>
  </si>
  <si>
    <t>741120003</t>
  </si>
  <si>
    <t>Montáž vodičů izolovaných měděných bez ukončení uložených pod omítku plných a laněných (např. CY), průřezu žíly 10 až 16 mm2</t>
  </si>
  <si>
    <t>1344868789</t>
  </si>
  <si>
    <t>34141028</t>
  </si>
  <si>
    <t>vodič propojovací flexibilní jádro Cu lanované izolace PVC 450/750V (H07V-K) 1x10mm2</t>
  </si>
  <si>
    <t>1014909918</t>
  </si>
  <si>
    <t>95*1,15 "Přepočtené koeficientem množství</t>
  </si>
  <si>
    <t>741120501</t>
  </si>
  <si>
    <t>Montáž kabelů flexibilních měděných bez ukončení uložených volně lehkých a středních (např. CGSG), počtu žil do 7</t>
  </si>
  <si>
    <t>1357082403</t>
  </si>
  <si>
    <t>34143306</t>
  </si>
  <si>
    <t>kabel ovládací flexibilní jádro Cu lanované izolace PVC plášť PVC 300/500V (CMSM) 5x1,50mm2</t>
  </si>
  <si>
    <t>-2142670844</t>
  </si>
  <si>
    <t>3*1,15 "Přepočtené koeficientem množství</t>
  </si>
  <si>
    <t>34143308</t>
  </si>
  <si>
    <t>kabel ovládací flexibilní jádro Cu lanované izolace PVC plášť PVC 300/500V (CMSM) 5x2,50mm2</t>
  </si>
  <si>
    <t>497995528</t>
  </si>
  <si>
    <t>20*1,15 "Přepočtené koeficientem množství</t>
  </si>
  <si>
    <t>34113419</t>
  </si>
  <si>
    <t>kabel instalační flexibilní jádro Cu lanované izolace pryž plášť pryž 300/500V (H05RR-F) 5x4,00mm2</t>
  </si>
  <si>
    <t>-1208398717</t>
  </si>
  <si>
    <t>741122015</t>
  </si>
  <si>
    <t>Montáž kabelů měděných bez ukončení uložených pod omítku plných kulatých (např. CYKY), počtu a průřezu žil 3x1,5 mm2</t>
  </si>
  <si>
    <t>528854408</t>
  </si>
  <si>
    <t>34111030</t>
  </si>
  <si>
    <t>kabel instalační jádro Cu plné izolace PVC plášť PVC 450/750V (CYKY) 3x1,5mm2</t>
  </si>
  <si>
    <t>-344922524</t>
  </si>
  <si>
    <t>1060*1,15 "Přepočtené koeficientem množství</t>
  </si>
  <si>
    <t>741122016</t>
  </si>
  <si>
    <t>Montáž kabelů měděných bez ukončení uložených pod omítku plných kulatých (např. CYKY), počtu a průřezu žil 3x2,5 až 6 mm2</t>
  </si>
  <si>
    <t>1056033819</t>
  </si>
  <si>
    <t>34111036</t>
  </si>
  <si>
    <t>kabel instalační jádro Cu plné izolace PVC plášť PVC 450/750V (CYKY) 3x2,5mm2</t>
  </si>
  <si>
    <t>1540010397</t>
  </si>
  <si>
    <t>1815*1,15 "Přepočtené koeficientem množství</t>
  </si>
  <si>
    <t>741122024</t>
  </si>
  <si>
    <t>Montáž kabelů měděných bez ukončení uložených pod omítku plných kulatých (např. CYKY), počtu a průřezu žil 4x10 mm2</t>
  </si>
  <si>
    <t>-1270337400</t>
  </si>
  <si>
    <t>34111076</t>
  </si>
  <si>
    <t>kabel instalační jádro Cu plné izolace PVC plášť PVC 450/750V (CYKY) 4x10mm2</t>
  </si>
  <si>
    <t>-1536261081</t>
  </si>
  <si>
    <t>60*1,15 "Přepočtené koeficientem množství</t>
  </si>
  <si>
    <t>741122025</t>
  </si>
  <si>
    <t>Montáž kabelů měděných bez ukončení uložených pod omítku plných kulatých (např. CYKY), počtu a průřezu žil 4x16 až 25 mm2</t>
  </si>
  <si>
    <t>1346750019</t>
  </si>
  <si>
    <t>34111080</t>
  </si>
  <si>
    <t>kabel instalační jádro Cu plné izolace PVC plášť PVC 450/750V (CYKY) 4x16mm2</t>
  </si>
  <si>
    <t>-1691757745</t>
  </si>
  <si>
    <t>35*1,15 "Přepočtené koeficientem množství</t>
  </si>
  <si>
    <t>741122031</t>
  </si>
  <si>
    <t>Montáž kabelů měděných bez ukončení uložených pod omítku plných kulatých (např. CYKY), počtu a průřezu žil 5x1,5 až 2,5 mm2</t>
  </si>
  <si>
    <t>-127213041</t>
  </si>
  <si>
    <t>34111090</t>
  </si>
  <si>
    <t>kabel instalační jádro Cu plné izolace PVC plášť PVC 450/750V (CYKY) 5x1,5mm2</t>
  </si>
  <si>
    <t>1290047278</t>
  </si>
  <si>
    <t>525*1,15 "Přepočtené koeficientem množství</t>
  </si>
  <si>
    <t>477430569</t>
  </si>
  <si>
    <t>34111094</t>
  </si>
  <si>
    <t>kabel instalační jádro Cu plné izolace PVC plášť PVC 450/750V (CYKY) 5x2,5mm2</t>
  </si>
  <si>
    <t>812920225</t>
  </si>
  <si>
    <t>140*1,15 "Přepočtené koeficientem množství</t>
  </si>
  <si>
    <t>741122032</t>
  </si>
  <si>
    <t>Montáž kabelů měděných bez ukončení uložených pod omítku plných kulatých (např. CYKY), počtu a průřezu žil 5x4 až 6 mm2</t>
  </si>
  <si>
    <t>-780628724</t>
  </si>
  <si>
    <t>34111098</t>
  </si>
  <si>
    <t>kabel instalační jádro Cu plné izolace PVC plášť PVC 450/750V (CYKY) 5x4mm2</t>
  </si>
  <si>
    <t>-400295347</t>
  </si>
  <si>
    <t>741124701</t>
  </si>
  <si>
    <t>Montáž kabelů měděných ovládacích bez ukončení uložených volně stíněných ovládacích s plným jádrem (např. JYTY) počtu a průměru žil 2 až 19x0,8 mm2</t>
  </si>
  <si>
    <t>-895899421</t>
  </si>
  <si>
    <t>34121580</t>
  </si>
  <si>
    <t>kabel ovládací průmyslový stíněný laminovanou Al fólií s příložným Cu drátem jádro Cu plné izolace PVC plášť PVC 250V (JQTQ) 2x0,80mm2</t>
  </si>
  <si>
    <t>-479992876</t>
  </si>
  <si>
    <t>220*1,15 "Přepočtené koeficientem množství</t>
  </si>
  <si>
    <t>741130001</t>
  </si>
  <si>
    <t>Ukončení vodičů a kabelů izolovaných s označením a zapojením v rozváděči nebo na přístroji, průřezu žíly do 2,5 mm2</t>
  </si>
  <si>
    <t>992869711</t>
  </si>
  <si>
    <t>741130006</t>
  </si>
  <si>
    <t>Ukončení vodičů a kabelů izolovaných s označením a zapojením v rozváděči nebo na přístroji, průřezu žíly do 16 mm2</t>
  </si>
  <si>
    <t>-988820444</t>
  </si>
  <si>
    <t>741310235</t>
  </si>
  <si>
    <t>Montáž spínačů jedno nebo dvoupólových polozapuštěných nebo zapuštěných se zapojením vodičů šroubové připojení, pro prostředí normální přepínačů, řazení 6-střídavých s plynulou regulací intenzity osvětlení</t>
  </si>
  <si>
    <t>-1055862273</t>
  </si>
  <si>
    <t>ABB.2CKA006599A2988</t>
  </si>
  <si>
    <t>Přístroj potenc. DALI výkon. pro tlač. spín. a otoč. ovl. (2117/11 U-500)</t>
  </si>
  <si>
    <t>-628509105</t>
  </si>
  <si>
    <t>ABB.2CKA006599A2987</t>
  </si>
  <si>
    <t>Přístroj potenciometru DALI pro tlač. spínání a otoč. ovl. (2117 U-500)</t>
  </si>
  <si>
    <t>-1941783625</t>
  </si>
  <si>
    <t>34539059</t>
  </si>
  <si>
    <t>rámeček jednonásobný</t>
  </si>
  <si>
    <t>1707304328</t>
  </si>
  <si>
    <t>741311071</t>
  </si>
  <si>
    <t>Montáž spínačů speciálních se zapojením vodičů tlačítka nouzového zastavení/vypnutí přisazeného nebo nástěnného</t>
  </si>
  <si>
    <t>-1877208907</t>
  </si>
  <si>
    <t>RMAT0004</t>
  </si>
  <si>
    <t>ovladač  STOP kompletní</t>
  </si>
  <si>
    <t>-1218027861</t>
  </si>
  <si>
    <t>741310031</t>
  </si>
  <si>
    <t>Montáž spínačů jedno nebo dvoupólových nástěnných se zapojením vodičů, pro prostředí venkovní nebo mokré spínačů, řazení 1-jednopólových</t>
  </si>
  <si>
    <t>2084194226</t>
  </si>
  <si>
    <t>RMAT0003</t>
  </si>
  <si>
    <t>Hydrostat nástěnný</t>
  </si>
  <si>
    <t>1591432556</t>
  </si>
  <si>
    <t>741310201</t>
  </si>
  <si>
    <t>Montáž spínačů jedno nebo dvoupólových polozapuštěných nebo zapuštěných se zapojením vodičů šroubové připojení, pro prostředí normální spínačů, řazení 1-jednopólových</t>
  </si>
  <si>
    <t>637739213</t>
  </si>
  <si>
    <t>34535000</t>
  </si>
  <si>
    <t>spínač kompletní, zápustný, jednopólový, řazení 1, šroubové svorky</t>
  </si>
  <si>
    <t>626773436</t>
  </si>
  <si>
    <t>-1555221189</t>
  </si>
  <si>
    <t>741310206</t>
  </si>
  <si>
    <t>Montáž spínačů jedno nebo dvoupólových polozapuštěných nebo zapuštěných se zapojením vodičů šroubové připojení, pro prostředí normální spínačů, řazení 2-dvoupólových</t>
  </si>
  <si>
    <t>-1260389759</t>
  </si>
  <si>
    <t>34535001</t>
  </si>
  <si>
    <t>spínač kompletní, zápustný, dvojpólový, řazení 2, šroubové svorky</t>
  </si>
  <si>
    <t>-2127193893</t>
  </si>
  <si>
    <t>324473639</t>
  </si>
  <si>
    <t>741310212</t>
  </si>
  <si>
    <t>Montáž spínačů jedno nebo dvoupólových polozapuštěných nebo zapuštěných se zapojením vodičů šroubové připojení, pro prostředí normální ovladačů, řazení 1/0-tlačítkových zapínacích</t>
  </si>
  <si>
    <t>138291867</t>
  </si>
  <si>
    <t>34535008</t>
  </si>
  <si>
    <t>ovládač zapínací kompletní, zápustný, řazení 1/0, šroubové svorky</t>
  </si>
  <si>
    <t>1423939899</t>
  </si>
  <si>
    <t>1822418752</t>
  </si>
  <si>
    <t>741310231</t>
  </si>
  <si>
    <t>Montáž spínačů jedno nebo dvoupólových polozapuštěných nebo zapuštěných se zapojením vodičů šroubové připojení, pro prostředí normální přepínačů, řazení 5-sériových</t>
  </si>
  <si>
    <t>-1669183810</t>
  </si>
  <si>
    <t>34535002</t>
  </si>
  <si>
    <t>přepínač sériový kompletní, zápustný, řazení 5, šroubové svorky</t>
  </si>
  <si>
    <t>1608094598</t>
  </si>
  <si>
    <t>-355443930</t>
  </si>
  <si>
    <t>741310251</t>
  </si>
  <si>
    <t>Montáž spínačů jedno nebo dvoupólových polozapuštěných nebo zapuštěných se zapojením vodičů šroubové připojení, pro prostředí venkovní nebo mokré spínačů, řazení 1-jednopólových</t>
  </si>
  <si>
    <t>-1821492838</t>
  </si>
  <si>
    <t>34535025</t>
  </si>
  <si>
    <t>přístroj spínače zápustného jednopólového, s krytem, řazení 1, IP44, šroubové svorky</t>
  </si>
  <si>
    <t>1842503153</t>
  </si>
  <si>
    <t>-344398441</t>
  </si>
  <si>
    <t>741310411</t>
  </si>
  <si>
    <t>Montáž spínačů tří nebo čtyřpólových nástěnných se zapojením vodičů, pro prostředí venkovní nebo mokré do 16 A</t>
  </si>
  <si>
    <t>763161454</t>
  </si>
  <si>
    <t>RMAT0001</t>
  </si>
  <si>
    <t>VACK. SPÍNAČ 16A/3P 1-0</t>
  </si>
  <si>
    <t>-1080579326</t>
  </si>
  <si>
    <t>741311003</t>
  </si>
  <si>
    <t>Montáž spínačů speciálních se zapojením vodičů čidla pohybu vestavného</t>
  </si>
  <si>
    <t>1707873718</t>
  </si>
  <si>
    <t>40461058</t>
  </si>
  <si>
    <t>čidlo pohybové a prezenční stropní 360°</t>
  </si>
  <si>
    <t>-1678506257</t>
  </si>
  <si>
    <t>741311021</t>
  </si>
  <si>
    <t>Montáž spínačů speciálních se zapojením vodičů sporákových přípojek s doutnavkou</t>
  </si>
  <si>
    <t>-209639022</t>
  </si>
  <si>
    <t>RMAT0002</t>
  </si>
  <si>
    <t>přípojka sporáková</t>
  </si>
  <si>
    <t>-1232392796</t>
  </si>
  <si>
    <t>741313042</t>
  </si>
  <si>
    <t>Montáž zásuvek domovních se zapojením vodičů šroubové připojení polozapuštěných nebo zapuštěných 10/16 A, provedení 2P + PE dvojí zapojení pro průběžnou montáž</t>
  </si>
  <si>
    <t>-1517235372</t>
  </si>
  <si>
    <t>34555202</t>
  </si>
  <si>
    <t>zásuvka zápustná jednonásobná chráněná, šroubové svorky</t>
  </si>
  <si>
    <t>1560324844</t>
  </si>
  <si>
    <t>34555204</t>
  </si>
  <si>
    <t>zásuvka zápustná jednonásobná, s optickou přepěťovou ochranou, šroubové svorky</t>
  </si>
  <si>
    <t>1687761918</t>
  </si>
  <si>
    <t>1433805977</t>
  </si>
  <si>
    <t>741313083</t>
  </si>
  <si>
    <t>Montáž zásuvek domovních se zapojením vodičů šroubové připojení venkovní nebo mokré, provedení 2P + PE dvojí zapojení pro průběžnou montáž</t>
  </si>
  <si>
    <t>-2093127974</t>
  </si>
  <si>
    <t>34555232</t>
  </si>
  <si>
    <t>zásuvka zápustná jednonásobná s clonkami a víčkem, s drápky, IP44, šroubové svorky</t>
  </si>
  <si>
    <t>453697338</t>
  </si>
  <si>
    <t>-1277877505</t>
  </si>
  <si>
    <t>741313151</t>
  </si>
  <si>
    <t>Montáž zásuvek průmyslových se zapojením vodičů spojovacích, provedení IP 44 3P+N+PE 16 A</t>
  </si>
  <si>
    <t>49021157</t>
  </si>
  <si>
    <t>RMAT0007</t>
  </si>
  <si>
    <t>Zásuvka zapuštěná 16A,  5P, IP44</t>
  </si>
  <si>
    <t>-2097982989</t>
  </si>
  <si>
    <t>741330741</t>
  </si>
  <si>
    <t>Montáž relé nezávislých bez zapojení vodičů časových</t>
  </si>
  <si>
    <t>828036373</t>
  </si>
  <si>
    <t>RMAT0006</t>
  </si>
  <si>
    <t>relé časové do krabice</t>
  </si>
  <si>
    <t>140036463</t>
  </si>
  <si>
    <t>741372021</t>
  </si>
  <si>
    <t>Montáž svítidel s integrovaným zdrojem LED se zapojením vodičů interiérových přisazených nástěnných hranatých nebo kruhových, plochy do 0,09 m2</t>
  </si>
  <si>
    <t>2063238048</t>
  </si>
  <si>
    <t>34835012</t>
  </si>
  <si>
    <t>svítidlo LED nouzové přisazené baterie 3h</t>
  </si>
  <si>
    <t>-1262919349</t>
  </si>
  <si>
    <t>741372062</t>
  </si>
  <si>
    <t>Montáž svítidel s integrovaným zdrojem LED se zapojením vodičů interiérových přisazených stropních hranatých nebo kruhových, plochy přes 0,09 do 0,36 m2</t>
  </si>
  <si>
    <t>-272459691</t>
  </si>
  <si>
    <t>4+17+7+8+14+5+1+32+34+6+3</t>
  </si>
  <si>
    <t>RMAT0011</t>
  </si>
  <si>
    <t>Svítidlo přisazené  s krytem, 34W, 3960lm, IP40</t>
  </si>
  <si>
    <t>2006226158</t>
  </si>
  <si>
    <t>Poznámka k položce:
A</t>
  </si>
  <si>
    <t>RMAT0009</t>
  </si>
  <si>
    <t>Svítidlo přisazené, opálový kryt, 25W, 3800lm, IP54</t>
  </si>
  <si>
    <t>-152341389</t>
  </si>
  <si>
    <t>Poznámka k položce:
C</t>
  </si>
  <si>
    <t>RMAT0010</t>
  </si>
  <si>
    <t>Svítidlo  přisazené kruhové, d=300mm, opálový PMMA kryt, 14W, 1500lm, IP40</t>
  </si>
  <si>
    <t>-971998771</t>
  </si>
  <si>
    <t>Poznámka k položce:
D</t>
  </si>
  <si>
    <t>RMAT0012</t>
  </si>
  <si>
    <t>Svítidlo  přisazené kruhové, d=375mm, opálový PMMA kryt, 27W, 2900lm, IP40</t>
  </si>
  <si>
    <t>271406673</t>
  </si>
  <si>
    <t>Poznámka k položce:
F</t>
  </si>
  <si>
    <t>RMAT0013</t>
  </si>
  <si>
    <t>Svítidlo  přisazené kruhové, d=480mm, opálový PMMA kryt, 34W, 3900lm, IP40, stmívatelné DALI</t>
  </si>
  <si>
    <t>379531238</t>
  </si>
  <si>
    <t>Poznámka k položce:
G</t>
  </si>
  <si>
    <t>RMAT0014</t>
  </si>
  <si>
    <t>Svítidlo přisazené, opálový kryt, 11W, 1300lm, IP54</t>
  </si>
  <si>
    <t>-1983827575</t>
  </si>
  <si>
    <t>Poznámka k položce:
I</t>
  </si>
  <si>
    <t>RMAT0015</t>
  </si>
  <si>
    <t>Svítidlo  přisazené kruhové, d=480mm, opálový PMMA kryt, 44W, 5000lm, IP40</t>
  </si>
  <si>
    <t>-926406220</t>
  </si>
  <si>
    <t>Poznámka k položce:
J</t>
  </si>
  <si>
    <t>RMAT0016</t>
  </si>
  <si>
    <t>Přisazený LED panel s bíle lakovaným rámečkem
UGR&lt;19, mikroprizmatický kryt, obdélník 1200x300mm, 35W, 4200lm, IP40, stmívatelný DALI</t>
  </si>
  <si>
    <t>63481416</t>
  </si>
  <si>
    <t>Poznámka k položce:
K</t>
  </si>
  <si>
    <t>RMAT0017</t>
  </si>
  <si>
    <t>Přisazený LED panel s bíle lakovaným rámečkem
UGR&lt;19, mikroprizmatický kryt, obdélník 1200x300mm, 24W, 3100lm, IP40, stmívatelný DALI</t>
  </si>
  <si>
    <t>-880801632</t>
  </si>
  <si>
    <t>Poznámka k položce:
M</t>
  </si>
  <si>
    <t>RMAT0019</t>
  </si>
  <si>
    <t>Svítidlo  přisazené kruhové, d=375mm, opálový PMMA kryt, 27W, 2700lm, IP44, stmívatelné DALI</t>
  </si>
  <si>
    <t>580429209</t>
  </si>
  <si>
    <t>Poznámka k položce:
P</t>
  </si>
  <si>
    <t>742</t>
  </si>
  <si>
    <t>Elektroinstalace - slaboproud</t>
  </si>
  <si>
    <t>742210121</t>
  </si>
  <si>
    <t>Montáž hlásiče automatického bodového</t>
  </si>
  <si>
    <t>615873826</t>
  </si>
  <si>
    <t>RMAT0008</t>
  </si>
  <si>
    <t>hlásič kouře s akustickou výstrahou 85 dB, s pevně zabudovanou lithiovou baterií (9V), s možnoistí propojení až 20 hlásičů</t>
  </si>
  <si>
    <t>-1194490196</t>
  </si>
  <si>
    <t>Práce a dodávky M</t>
  </si>
  <si>
    <t>46-M</t>
  </si>
  <si>
    <t>Zemní práce při extr.mont.pracích</t>
  </si>
  <si>
    <t>460941211</t>
  </si>
  <si>
    <t>Vyplnění rýh vyplnění a omítnutí rýh ve stěnách hloubky do 3 cm a šířky do 3 cm</t>
  </si>
  <si>
    <t>434909308</t>
  </si>
  <si>
    <t>460941213</t>
  </si>
  <si>
    <t>Vyplnění rýh vyplnění a omítnutí rýh ve stěnách hloubky do 3 cm a šířky přes 5 do 7 cm</t>
  </si>
  <si>
    <t>1630493603</t>
  </si>
  <si>
    <t>460941233</t>
  </si>
  <si>
    <t>Vyplnění rýh vyplnění a omítnutí rýh ve stěnách hloubky přes 5 do 7 cm a šířky přes 10 do 15 cm</t>
  </si>
  <si>
    <t>-746862389</t>
  </si>
  <si>
    <t>468081311</t>
  </si>
  <si>
    <t>Vybourání otvorů ve zdivu cihelném plochy do 0,0225 m2 a tloušťky do 15 cm</t>
  </si>
  <si>
    <t>649530762</t>
  </si>
  <si>
    <t>468081312</t>
  </si>
  <si>
    <t>Vybourání otvorů ve zdivu cihelném plochy do 0,0225 m2 a tloušťky přes 15 do 30 cm</t>
  </si>
  <si>
    <t>1071147824</t>
  </si>
  <si>
    <t>468091111</t>
  </si>
  <si>
    <t>Vysekání kapes nebo výklenků ve zdivu pro osazení kotevních prvků nebo elektroinstalačního zařízení z lehkých betonů, dutých cihel nebo tvárnic, velikosti 7x7x5 cm</t>
  </si>
  <si>
    <t>-1126979220</t>
  </si>
  <si>
    <t>468094112</t>
  </si>
  <si>
    <t>Vyvrtání otvorů pro elektroinstalační krabice ve stěnách z cihel, hloubky přes 6 do 9 cm</t>
  </si>
  <si>
    <t>-1859016095</t>
  </si>
  <si>
    <t>468101411</t>
  </si>
  <si>
    <t>Vysekání rýh pro montáž trubek a kabelů v cihelných zdech hloubky do 3 cm a šířky do 3 cm</t>
  </si>
  <si>
    <t>-1815643270</t>
  </si>
  <si>
    <t>468101413</t>
  </si>
  <si>
    <t>Vysekání rýh pro montáž trubek a kabelů v cihelných zdech hloubky do 3 cm a šířky přes 5 do 7 cm</t>
  </si>
  <si>
    <t>217006702</t>
  </si>
  <si>
    <t>468101433</t>
  </si>
  <si>
    <t>Vysekání rýh pro montáž trubek a kabelů v cihelných zdech hloubky přes 5 do 7 cm a šířky přes 10 do 15 cm</t>
  </si>
  <si>
    <t>2055148654</t>
  </si>
  <si>
    <t>469972111</t>
  </si>
  <si>
    <t>Odvoz suti a vybouraných hmot odvoz suti a vybouraných hmot do 1 km</t>
  </si>
  <si>
    <t>-705639871</t>
  </si>
  <si>
    <t>Hodinové zúčtovací sazby profesí HSV zemní a pomocné práce pomocný stavební dělník</t>
  </si>
  <si>
    <t>-192122945</t>
  </si>
  <si>
    <t>Poznámka k položce:
zednické přípomoce - začištění  bouraných otvorů</t>
  </si>
  <si>
    <t>HZS2232</t>
  </si>
  <si>
    <t>Hodinové zúčtovací sazby profesí PSV provádění stavebních instalací elektrikář odborný</t>
  </si>
  <si>
    <t>238695484</t>
  </si>
  <si>
    <t>Poznámka k položce:
Demontáž stávající instalace, prověření stávajících vývodů v dotčených rozvaděčích, osazení nových rozvaděčů</t>
  </si>
  <si>
    <t>HZS4212</t>
  </si>
  <si>
    <t>Hodinové zúčtovací sazby ostatních profesí revizní a kontrolní činnost revizní technik specialista</t>
  </si>
  <si>
    <t>-562497006</t>
  </si>
  <si>
    <t>Poznámka k položce:
Výchozí revize</t>
  </si>
  <si>
    <t>OST</t>
  </si>
  <si>
    <t>Ostatní</t>
  </si>
  <si>
    <t>OST1</t>
  </si>
  <si>
    <t>301092263</t>
  </si>
  <si>
    <t>R1 - _Rozvaděče</t>
  </si>
  <si>
    <t>741320101</t>
  </si>
  <si>
    <t>Montáž jističů se zapojením vodičů jednopólových nn do 25 A bez krytu</t>
  </si>
  <si>
    <t>1107387152</t>
  </si>
  <si>
    <t>35822107</t>
  </si>
  <si>
    <t>jistič 1-pólový 6 A vypínací charakteristika B vypínací schopnost 10 kA</t>
  </si>
  <si>
    <t>1587649917</t>
  </si>
  <si>
    <t>35822115</t>
  </si>
  <si>
    <t>jistič 1-pólový 10 A vypínací charakteristika B vypínací schopnost 6 kA</t>
  </si>
  <si>
    <t>1400883871</t>
  </si>
  <si>
    <t>35822111</t>
  </si>
  <si>
    <t>jistič 1-pólový 16 A vypínací charakteristika B vypínací schopnost 10 kA</t>
  </si>
  <si>
    <t>1525210638</t>
  </si>
  <si>
    <t>741320161</t>
  </si>
  <si>
    <t>Montáž jističů se zapojením vodičů třípólových nn do 25 A bez krytu</t>
  </si>
  <si>
    <t>-335742734</t>
  </si>
  <si>
    <t>35822401</t>
  </si>
  <si>
    <t>jistič 3-pólový 16 A vypínací charakteristika B vypínací schopnost 10 kA</t>
  </si>
  <si>
    <t>-953885759</t>
  </si>
  <si>
    <t>741321001</t>
  </si>
  <si>
    <t>Montáž proudových chráničů se zapojením vodičů dvoupólových nn do 25 A bez krytu</t>
  </si>
  <si>
    <t>441569656</t>
  </si>
  <si>
    <t>RMAT11101</t>
  </si>
  <si>
    <t>KOMBICHRÁNIČ 10, 16B-1N-030A</t>
  </si>
  <si>
    <t>-624107370</t>
  </si>
  <si>
    <t>741321041</t>
  </si>
  <si>
    <t>Montáž proudových chráničů se zapojením vodičů čtyřpólových nn do 63 A bez krytu</t>
  </si>
  <si>
    <t>87761609</t>
  </si>
  <si>
    <t>RMAT11102</t>
  </si>
  <si>
    <t>Chránič 40/4/0,03</t>
  </si>
  <si>
    <t>-1262465209</t>
  </si>
  <si>
    <t>741322111</t>
  </si>
  <si>
    <t>Montáž přepěťových ochran nn se zapojením vodičů svodiče přepětí – typ 2 čtyřpólových jednodílných</t>
  </si>
  <si>
    <t>401473524</t>
  </si>
  <si>
    <t>RMAT11103</t>
  </si>
  <si>
    <t>Svodič T1+T2/V3, 12,5kA varistorový</t>
  </si>
  <si>
    <t>-1813242287</t>
  </si>
  <si>
    <t>741320171</t>
  </si>
  <si>
    <t>Montáž jističů se zapojením vodičů třípólových nn do 63 A bez krytu</t>
  </si>
  <si>
    <t>-1653111525</t>
  </si>
  <si>
    <t>RMAT11104</t>
  </si>
  <si>
    <t>hlavní vypínač 40A/3</t>
  </si>
  <si>
    <t>1330798010</t>
  </si>
  <si>
    <t>741210002</t>
  </si>
  <si>
    <t>Montáž rozvodnic oceloplechových nebo plastových bez zapojení vodičů běžných, hmotnosti do 50 kg</t>
  </si>
  <si>
    <t>-681893306</t>
  </si>
  <si>
    <t>Poznámka k položce:
RB</t>
  </si>
  <si>
    <t>RMAT00007</t>
  </si>
  <si>
    <t>atyp rozvodnice, 72 modulů EI30</t>
  </si>
  <si>
    <t>-1264844664</t>
  </si>
  <si>
    <t>Poznámka k položce:
nutno vycházet ze stávající niky</t>
  </si>
  <si>
    <t>741330031</t>
  </si>
  <si>
    <t>Montáž stykačů nn se zapojením vodičů střídavých vestavných jednopólových do 16 A</t>
  </si>
  <si>
    <t>229539812</t>
  </si>
  <si>
    <t>RMAT11105</t>
  </si>
  <si>
    <t>stykač střídavý 20-20, 230V</t>
  </si>
  <si>
    <t>1015942354</t>
  </si>
  <si>
    <t>RMAT11106</t>
  </si>
  <si>
    <t>spojovací, pomocný materiál</t>
  </si>
  <si>
    <t>kompl</t>
  </si>
  <si>
    <t>1056159790</t>
  </si>
  <si>
    <t>1111</t>
  </si>
  <si>
    <t xml:space="preserve">Montáž </t>
  </si>
  <si>
    <t>2094644384</t>
  </si>
  <si>
    <t>R2 - _Rozvaděče</t>
  </si>
  <si>
    <t>796962305</t>
  </si>
  <si>
    <t>-1048485290</t>
  </si>
  <si>
    <t>1977588069</t>
  </si>
  <si>
    <t>-1307440246</t>
  </si>
  <si>
    <t>1022119830</t>
  </si>
  <si>
    <t>983285643</t>
  </si>
  <si>
    <t>95865607</t>
  </si>
  <si>
    <t>266407531</t>
  </si>
  <si>
    <t>702032743</t>
  </si>
  <si>
    <t>-959204052</t>
  </si>
  <si>
    <t>278730796</t>
  </si>
  <si>
    <t>-1697001781</t>
  </si>
  <si>
    <t>-361262047</t>
  </si>
  <si>
    <t>716869393</t>
  </si>
  <si>
    <t>1732222410</t>
  </si>
  <si>
    <t>-1197505637</t>
  </si>
  <si>
    <t>2072708851</t>
  </si>
  <si>
    <t>RH - _Rozvaděče</t>
  </si>
  <si>
    <t>741210004</t>
  </si>
  <si>
    <t>Montáž rozvodnic oceloplechových nebo plastových bez zapojení vodičů běžných, hmotnosti do 150 kg</t>
  </si>
  <si>
    <t>1472101781</t>
  </si>
  <si>
    <t>-2137980525</t>
  </si>
  <si>
    <t>75539028</t>
  </si>
  <si>
    <t>-1098030900</t>
  </si>
  <si>
    <t>-743323805</t>
  </si>
  <si>
    <t>759683922</t>
  </si>
  <si>
    <t>-1323889508</t>
  </si>
  <si>
    <t>35822158</t>
  </si>
  <si>
    <t>jistič 3-pólový 10 A vypínací charakteristika B vypínací schopnost 10 kA</t>
  </si>
  <si>
    <t>-799583776</t>
  </si>
  <si>
    <t>35822402</t>
  </si>
  <si>
    <t>jistič 3-pólový 20 A vypínací charakteristika B vypínací schopnost 10 kA</t>
  </si>
  <si>
    <t>264307846</t>
  </si>
  <si>
    <t>629013471</t>
  </si>
  <si>
    <t>-1328349515</t>
  </si>
  <si>
    <t>21916748</t>
  </si>
  <si>
    <t>813172667</t>
  </si>
  <si>
    <t>741322011</t>
  </si>
  <si>
    <t>Montáž přepěťových ochran nn se zapojením vodičů svodiče bleskových proudů – typ 1 třípólových, pro impulsní proud do 35 kA</t>
  </si>
  <si>
    <t>-414110084</t>
  </si>
  <si>
    <t xml:space="preserve">Svodič T1+T2/V3, 25kA </t>
  </si>
  <si>
    <t>244758139</t>
  </si>
  <si>
    <t>-847670278</t>
  </si>
  <si>
    <t>hlavní vypínač 63A/3</t>
  </si>
  <si>
    <t>-829452570</t>
  </si>
  <si>
    <t>RMAT11110</t>
  </si>
  <si>
    <t>vypínač 40A/3 s podpěťovou spouští</t>
  </si>
  <si>
    <t>1451460555</t>
  </si>
  <si>
    <t>1257806028</t>
  </si>
  <si>
    <t>RMAT11107</t>
  </si>
  <si>
    <t>atyp rozvodnice, 160 modulů EI30</t>
  </si>
  <si>
    <t>762426291</t>
  </si>
  <si>
    <t>741330043</t>
  </si>
  <si>
    <t>Montáž stykačů nn se zapojením vodičů střídavých vestavných třípólových do 40 A</t>
  </si>
  <si>
    <t>719552126</t>
  </si>
  <si>
    <t>RMAT00005</t>
  </si>
  <si>
    <t>stykač střídavý 40-40, 230V</t>
  </si>
  <si>
    <t>73893688</t>
  </si>
  <si>
    <t>-1702546644</t>
  </si>
  <si>
    <t>-677265398</t>
  </si>
  <si>
    <t>RK2 - _Rozvaděče</t>
  </si>
  <si>
    <t>1672287781</t>
  </si>
  <si>
    <t>-363828159</t>
  </si>
  <si>
    <t>1810784879</t>
  </si>
  <si>
    <t>-1861403056</t>
  </si>
  <si>
    <t>-1287744062</t>
  </si>
  <si>
    <t>35822154</t>
  </si>
  <si>
    <t>jistič 3-pólový 6 A vypínací charakteristika B vypínací schopnost 10 kA</t>
  </si>
  <si>
    <t>1093794726</t>
  </si>
  <si>
    <t>-1192228562</t>
  </si>
  <si>
    <t>35822403</t>
  </si>
  <si>
    <t>jistič 3-pólový 25 A vypínací charakteristika B vypínací schopnost 10 kA</t>
  </si>
  <si>
    <t>-1965248769</t>
  </si>
  <si>
    <t>913041254</t>
  </si>
  <si>
    <t>-1542402860</t>
  </si>
  <si>
    <t>652836026</t>
  </si>
  <si>
    <t>1427571139</t>
  </si>
  <si>
    <t>-1079895531</t>
  </si>
  <si>
    <t>1708209659</t>
  </si>
  <si>
    <t>-226949554</t>
  </si>
  <si>
    <t>1391547261</t>
  </si>
  <si>
    <t>1635926736</t>
  </si>
  <si>
    <t>RMAT00008</t>
  </si>
  <si>
    <t>1931118174</t>
  </si>
  <si>
    <t>1191591803</t>
  </si>
  <si>
    <t>-2042803175</t>
  </si>
  <si>
    <t>22449831</t>
  </si>
  <si>
    <t>-1623229176</t>
  </si>
  <si>
    <t>01B - II. ETAPA - 3NP</t>
  </si>
  <si>
    <t>01 - Bourací práce 3NP</t>
  </si>
  <si>
    <t xml:space="preserve">    63 - Podlahy a podlahové konstrukce</t>
  </si>
  <si>
    <t>Podlahy a podlahové konstrukce</t>
  </si>
  <si>
    <t>63R100</t>
  </si>
  <si>
    <t>Demontáž podlahových konstrukcí vč. dočištění dle PD</t>
  </si>
  <si>
    <t>-827202630</t>
  </si>
  <si>
    <t>dle popisu v pD</t>
  </si>
  <si>
    <t>15,5*7</t>
  </si>
  <si>
    <t>9R100</t>
  </si>
  <si>
    <t>Rozkrytí střešního pláště - dle popisu v PD</t>
  </si>
  <si>
    <t>1416126189</t>
  </si>
  <si>
    <t>12,8*2,85</t>
  </si>
  <si>
    <t>-904360425</t>
  </si>
  <si>
    <t>1977484319</t>
  </si>
  <si>
    <t>541320521</t>
  </si>
  <si>
    <t>17,331*10 'Přepočtené koeficientem množství</t>
  </si>
  <si>
    <t>-1427621488</t>
  </si>
  <si>
    <t>763111811</t>
  </si>
  <si>
    <t>Demontáž SDK příčky s jednoduchou ocelovou nosnou konstrukcí opláštění jednoduché vč. TI</t>
  </si>
  <si>
    <t>869318431</t>
  </si>
  <si>
    <t>3,5*(3,7+3,4+3,4+2,42+1,3+6,98)</t>
  </si>
  <si>
    <t>3,5*(3,9+3,9+0,9+0,9)</t>
  </si>
  <si>
    <t>3,5*(5,2+5,2+4,1+5,5+6,98+1)</t>
  </si>
  <si>
    <t>-0,6*1,97*7</t>
  </si>
  <si>
    <t>763121821</t>
  </si>
  <si>
    <t>Demontáž SDK předsazené, šachtové stěny s nosnou kcí se zdvojeným CW profilem opláštění jednoduché vč. TI</t>
  </si>
  <si>
    <t>1790694510</t>
  </si>
  <si>
    <t>0,88*15,5</t>
  </si>
  <si>
    <t>2*15,5</t>
  </si>
  <si>
    <t>3,5*(7+7)</t>
  </si>
  <si>
    <t>3,5*7</t>
  </si>
  <si>
    <t>763161811</t>
  </si>
  <si>
    <t>Demontáž SDK podkroví s nosnou kcí dřevěnou opláštění jednoduché vč. TI</t>
  </si>
  <si>
    <t>-2009503866</t>
  </si>
  <si>
    <t>5,5*15,5</t>
  </si>
  <si>
    <t>3,8*15,5</t>
  </si>
  <si>
    <t>763262811R</t>
  </si>
  <si>
    <t xml:space="preserve">Demontáž desek jednoduché opláštění trámů ze sádrovláknitých desek </t>
  </si>
  <si>
    <t>28504774</t>
  </si>
  <si>
    <t>15,5*1*0,5*2</t>
  </si>
  <si>
    <t>7*5*0,5*4</t>
  </si>
  <si>
    <t>1,5*5*0,5*4</t>
  </si>
  <si>
    <t>-708787718</t>
  </si>
  <si>
    <t>1386990857</t>
  </si>
  <si>
    <t>(2,35+2,35+1+1)*1,8</t>
  </si>
  <si>
    <t>(2,45+2,45+1+1)*1,8</t>
  </si>
  <si>
    <t>(1,45+1,45+1,1+1,1)*1,8</t>
  </si>
  <si>
    <t>(1,45+1,45+1,3+1,3)*1,8</t>
  </si>
  <si>
    <t>(1,45+1,45+0,9+0,9)*1,8</t>
  </si>
  <si>
    <t>(1,83+1,83+0,9+0,9)*1,8</t>
  </si>
  <si>
    <t>02 - Nové konstrukce 3NP</t>
  </si>
  <si>
    <t xml:space="preserve">    762 - Konstrukce tesařské</t>
  </si>
  <si>
    <t xml:space="preserve">    764 - Konstrukce klempířské</t>
  </si>
  <si>
    <t xml:space="preserve">    21-M - Elektromontáže</t>
  </si>
  <si>
    <t>519315537</t>
  </si>
  <si>
    <t>zazdívka otvorů  3NP</t>
  </si>
  <si>
    <t>-1997241147</t>
  </si>
  <si>
    <t>-2132031415</t>
  </si>
  <si>
    <t>-594898582</t>
  </si>
  <si>
    <t>7,66+88,02+2+3,04+3,04</t>
  </si>
  <si>
    <t>1919047416</t>
  </si>
  <si>
    <t>100" práce spojené s rekonstrukcí</t>
  </si>
  <si>
    <t>-1790178622</t>
  </si>
  <si>
    <t>935838200</t>
  </si>
  <si>
    <t>103,76</t>
  </si>
  <si>
    <t>-1178131414</t>
  </si>
  <si>
    <t>dle popisu v PD ozn. PO2</t>
  </si>
  <si>
    <t>-8189436</t>
  </si>
  <si>
    <t>-1748615238</t>
  </si>
  <si>
    <t>55114736</t>
  </si>
  <si>
    <t>762</t>
  </si>
  <si>
    <t>Konstrukce tesařské</t>
  </si>
  <si>
    <t>762R100</t>
  </si>
  <si>
    <t>Výměna nevyhovujících částí krovu - dle popisu v PD</t>
  </si>
  <si>
    <t>459480024</t>
  </si>
  <si>
    <t>dle popisu v PD bude upřesněno na stavbě zjišťovacím protokolem</t>
  </si>
  <si>
    <t>762R1001</t>
  </si>
  <si>
    <t>Uvedení střešní krytiny do původního stavu - kompletní skladba konstrukce vč. souvisejících doplňků a oplechování - dle popisu v PD</t>
  </si>
  <si>
    <t>-2147275069</t>
  </si>
  <si>
    <t>dle popisu v PD bude upřesněno na stavbě zjišťovacím protokolem - dle v.č. D.1.1.3.4</t>
  </si>
  <si>
    <t>763111323</t>
  </si>
  <si>
    <t>SDK příčka tl 100 mm profil CW+UW 75 desky 1xDF 12,5 s izolací EI 45 Rw do 49 dB</t>
  </si>
  <si>
    <t>1828231514</t>
  </si>
  <si>
    <t>(1,6+1,1+1,6+1,6+3,45)*3,5</t>
  </si>
  <si>
    <t>763111347</t>
  </si>
  <si>
    <t>SDK příčka tl 150 mm profil CW+UW  desky 1xDFH2 12,5 s izolací EI 45 Rw do 51 dB</t>
  </si>
  <si>
    <t>-406853738</t>
  </si>
  <si>
    <t>(5,93+2,2)*3,5</t>
  </si>
  <si>
    <t>2*3,5</t>
  </si>
  <si>
    <t>763121425R</t>
  </si>
  <si>
    <t>SDK stěna předsazená deska 1xDF 12,5 s izolací EI 30 Rw do 12 dB</t>
  </si>
  <si>
    <t>547291860</t>
  </si>
  <si>
    <t>763121425R1</t>
  </si>
  <si>
    <t>Dodávka a montáž nového podhledu - dle popisu v PD</t>
  </si>
  <si>
    <t>166275340</t>
  </si>
  <si>
    <t>Poznámka k položce:
SKLADBA NOVÉHO PODHLEDU:
- DISTANČNÍ HRANOLY 80/60 KOTVENÉ
 KE SPODNÍ HRANĚ STÁVAJÍCÍCH KROKVÍ
- VZDUCH. PROVĚTRÁVANÁ MEZERA NAD TI - tl. min. 40 mm
- MINERÁLNÍ VATA tl. 320 mm (lD = 0,035 Wm-1K
-1
)
- PAROTĚSNÁ ZÁBRANA
- TYPOVÝ ZAVĚŠENÝ PODHLED OPLÁŠTĚNÝ
 NA KOVOVÉM DVOUÚROVŇOVÉM KŘÍŽOVÉM ROŠTU
 EI 30 DP3</t>
  </si>
  <si>
    <t xml:space="preserve">dle popisu v PD - </t>
  </si>
  <si>
    <t>763121425R2</t>
  </si>
  <si>
    <t>Dodávka a montáž SDK předstěny pro WC - dle popisu v PD</t>
  </si>
  <si>
    <t>419415740</t>
  </si>
  <si>
    <t>1539398822</t>
  </si>
  <si>
    <t>144,15</t>
  </si>
  <si>
    <t>407099130</t>
  </si>
  <si>
    <t>144,15*1,1 'Přepočtené koeficientem množství</t>
  </si>
  <si>
    <t>763164645</t>
  </si>
  <si>
    <t>SDK obklad kcí tvaru U š do 1,2 m desky 1xDFH2 12,5</t>
  </si>
  <si>
    <t>880395130</t>
  </si>
  <si>
    <t>obklad viditelných krovů</t>
  </si>
  <si>
    <t>Přesun hmot tonážní pro sádrokartonové konstrukce v objektech v přes 6 do 12 m</t>
  </si>
  <si>
    <t>695762684</t>
  </si>
  <si>
    <t>764</t>
  </si>
  <si>
    <t>Konstrukce klempířské</t>
  </si>
  <si>
    <t>764242504</t>
  </si>
  <si>
    <t xml:space="preserve">Oplechování štítu závětrnou lištou z TiZn plechu s povrchovou úpravou </t>
  </si>
  <si>
    <t>-1049123598</t>
  </si>
  <si>
    <t>KL.2</t>
  </si>
  <si>
    <t>4,5</t>
  </si>
  <si>
    <t>764541405</t>
  </si>
  <si>
    <t>Žlab podokapní půlkruhový z TiZn předzvětralého plechu rš 330 mm</t>
  </si>
  <si>
    <t>1949462361</t>
  </si>
  <si>
    <t>ozn. KL.1</t>
  </si>
  <si>
    <t>764R10</t>
  </si>
  <si>
    <t>Dodávka a montáž sněhových zachytávačů - dle popisu v PD</t>
  </si>
  <si>
    <t>599726380</t>
  </si>
  <si>
    <t>766R100</t>
  </si>
  <si>
    <t>Dodávka a montáž vnitřních dveří vč. zárubní - dle popisu v PD</t>
  </si>
  <si>
    <t>-1673386699</t>
  </si>
  <si>
    <t>-859438536</t>
  </si>
  <si>
    <t>2+3,04+3,04</t>
  </si>
  <si>
    <t>2017391042</t>
  </si>
  <si>
    <t>8,08</t>
  </si>
  <si>
    <t>2113797792</t>
  </si>
  <si>
    <t>2038074384</t>
  </si>
  <si>
    <t>604146860</t>
  </si>
  <si>
    <t>8,08*1,2 'Přepočtené koeficientem množství</t>
  </si>
  <si>
    <t>-2146470525</t>
  </si>
  <si>
    <t>1402012</t>
  </si>
  <si>
    <t>239304352</t>
  </si>
  <si>
    <t>-113044988</t>
  </si>
  <si>
    <t>1,5+1,5+1,05+1,05</t>
  </si>
  <si>
    <t>(0,9+0,9+1,6+1,6)*4</t>
  </si>
  <si>
    <t>-366455601</t>
  </si>
  <si>
    <t>-1787279730</t>
  </si>
  <si>
    <t>7,66+88,02</t>
  </si>
  <si>
    <t>-29253909</t>
  </si>
  <si>
    <t>95,68</t>
  </si>
  <si>
    <t>-902997930</t>
  </si>
  <si>
    <t>-1853362267</t>
  </si>
  <si>
    <t>276412867</t>
  </si>
  <si>
    <t>-402600587</t>
  </si>
  <si>
    <t>-366757153</t>
  </si>
  <si>
    <t>95,68*1,1 'Přepočtené koeficientem množství</t>
  </si>
  <si>
    <t>-768008871</t>
  </si>
  <si>
    <t>2018235504</t>
  </si>
  <si>
    <t>543830866</t>
  </si>
  <si>
    <t>(1,5+1,5+1,05+1,05)*2,1</t>
  </si>
  <si>
    <t>(0,9+0,9+1,6+1,6)*2,1*4</t>
  </si>
  <si>
    <t>-0,7*1,97*4</t>
  </si>
  <si>
    <t>-1131612182</t>
  </si>
  <si>
    <t>45,815/3</t>
  </si>
  <si>
    <t>1576071475</t>
  </si>
  <si>
    <t>45,815</t>
  </si>
  <si>
    <t>26250084</t>
  </si>
  <si>
    <t>45,815*1,15</t>
  </si>
  <si>
    <t>-230702676</t>
  </si>
  <si>
    <t>-1848581610</t>
  </si>
  <si>
    <t>985678864</t>
  </si>
  <si>
    <t>2,1*16</t>
  </si>
  <si>
    <t>(0,9+0,9+1,6+16)*4</t>
  </si>
  <si>
    <t>1895972245</t>
  </si>
  <si>
    <t>239998664</t>
  </si>
  <si>
    <t>25,83*2</t>
  </si>
  <si>
    <t>33,879</t>
  </si>
  <si>
    <t>118,14</t>
  </si>
  <si>
    <t>100,5</t>
  </si>
  <si>
    <t>-45,815"odpočet obklad</t>
  </si>
  <si>
    <t>269775993</t>
  </si>
  <si>
    <t>402,514</t>
  </si>
  <si>
    <t>21-M</t>
  </si>
  <si>
    <t>Elektromontáže</t>
  </si>
  <si>
    <t>21-M1</t>
  </si>
  <si>
    <t>Demontáž, montáž a revize hromosvodu</t>
  </si>
  <si>
    <t>-1151125281</t>
  </si>
  <si>
    <t>635732679</t>
  </si>
  <si>
    <t>436638690</t>
  </si>
  <si>
    <t>03 - ELEKTROINSTALACE -  II. etapa_3.n.p.</t>
  </si>
  <si>
    <t>03.1 - Elektroinstalace</t>
  </si>
  <si>
    <t xml:space="preserve">V nabídce jsou uvažovány jednorámečky, bude upřesněno do společných rámečků dle dispozice. Kabel pro požární hlásič je uvažován v části  1. a 2. n.p. </t>
  </si>
  <si>
    <t>741110001</t>
  </si>
  <si>
    <t>Montáž trubek elektroinstalačních s nasunutím nebo našroubováním do krabic plastových tuhých, uložených pevně, vnější Ø přes 16 do 23 mm</t>
  </si>
  <si>
    <t>-1190890367</t>
  </si>
  <si>
    <t>34571092</t>
  </si>
  <si>
    <t>trubka elektroinstalační tuhá z PVC D 17,4/20 mm, délka 3m</t>
  </si>
  <si>
    <t>-1701132564</t>
  </si>
  <si>
    <t>45*1,05 "Přepočtené koeficientem množství</t>
  </si>
  <si>
    <t>35432541</t>
  </si>
  <si>
    <t>příchytka kabelová 14-28mm</t>
  </si>
  <si>
    <t>-2019467291</t>
  </si>
  <si>
    <t>1367444978</t>
  </si>
  <si>
    <t>-1972450402</t>
  </si>
  <si>
    <t>-1374484990</t>
  </si>
  <si>
    <t>999657669</t>
  </si>
  <si>
    <t>1313136364</t>
  </si>
  <si>
    <t>533425895</t>
  </si>
  <si>
    <t>400383462</t>
  </si>
  <si>
    <t>98*1,15 "Přepočtené koeficientem množství</t>
  </si>
  <si>
    <t>-2126282288</t>
  </si>
  <si>
    <t>669314400</t>
  </si>
  <si>
    <t>120*1,15 "Přepočtené koeficientem množství</t>
  </si>
  <si>
    <t>-200456570</t>
  </si>
  <si>
    <t>1161100963</t>
  </si>
  <si>
    <t>145*1,15 "Přepočtené koeficientem množství</t>
  </si>
  <si>
    <t>741122033</t>
  </si>
  <si>
    <t>Montáž kabelů měděných bez ukončení uložených pod omítku plných kulatých (např. CYKY), počtu a průřezu žil 5x10 mm2</t>
  </si>
  <si>
    <t>-1053220126</t>
  </si>
  <si>
    <t>34113034</t>
  </si>
  <si>
    <t>kabel instalační jádro Cu plné izolace PVC plášť PVC 450/750V (CYKY) 5x10mm2</t>
  </si>
  <si>
    <t>439589084</t>
  </si>
  <si>
    <t>1622951224</t>
  </si>
  <si>
    <t>2033543347</t>
  </si>
  <si>
    <t>-251951237</t>
  </si>
  <si>
    <t>1246826298</t>
  </si>
  <si>
    <t>801065679</t>
  </si>
  <si>
    <t>-756331504</t>
  </si>
  <si>
    <t>98979418</t>
  </si>
  <si>
    <t>-1893571857</t>
  </si>
  <si>
    <t>913504830</t>
  </si>
  <si>
    <t>2106214805</t>
  </si>
  <si>
    <t>1044747782</t>
  </si>
  <si>
    <t>-375936837</t>
  </si>
  <si>
    <t>797317130</t>
  </si>
  <si>
    <t>-797080882</t>
  </si>
  <si>
    <t>840930404</t>
  </si>
  <si>
    <t>-430028795</t>
  </si>
  <si>
    <t>-441140715</t>
  </si>
  <si>
    <t>1824664089</t>
  </si>
  <si>
    <t>1659804086</t>
  </si>
  <si>
    <t>-1765796851</t>
  </si>
  <si>
    <t>1510651470</t>
  </si>
  <si>
    <t>1018239006</t>
  </si>
  <si>
    <t>4+2+12+6</t>
  </si>
  <si>
    <t>1008716252</t>
  </si>
  <si>
    <t>-10740022</t>
  </si>
  <si>
    <t>-28026596</t>
  </si>
  <si>
    <t>RMAT0018</t>
  </si>
  <si>
    <t>Přisazený LED panel s bíle lakovaným rámečkem
UGR&lt;19, mikroprizmatický kryt, obdélník 600x300mm, 16W, 2000lm, IP40, stmívatelný DALI</t>
  </si>
  <si>
    <t>-473742564</t>
  </si>
  <si>
    <t>Poznámka k položce:
O</t>
  </si>
  <si>
    <t>1268366546</t>
  </si>
  <si>
    <t>142860224</t>
  </si>
  <si>
    <t>723232838</t>
  </si>
  <si>
    <t>Poznámka k položce:
Demontáž stávající instalace, prověření stávajících vývodů v dotčených rozvaděčích, osazení nové rozvodnice</t>
  </si>
  <si>
    <t>515402955</t>
  </si>
  <si>
    <t>-550938596</t>
  </si>
  <si>
    <t>03.2 - _Rozvaděče</t>
  </si>
  <si>
    <t>421506177</t>
  </si>
  <si>
    <t>943764496</t>
  </si>
  <si>
    <t>1243326960</t>
  </si>
  <si>
    <t>Svodič T1+T2/V4, 12,5kA varistorový</t>
  </si>
  <si>
    <t>1450683112</t>
  </si>
  <si>
    <t>75633338</t>
  </si>
  <si>
    <t>hlavní vypínač 32A/3</t>
  </si>
  <si>
    <t>-1112073664</t>
  </si>
  <si>
    <t>1214033617</t>
  </si>
  <si>
    <t>35711010</t>
  </si>
  <si>
    <t>rozvodnice zapuštěná, plné dveře, IP41, 36 modulárních jednotek (12x3), vč. N/pE</t>
  </si>
  <si>
    <t>-2137668306</t>
  </si>
  <si>
    <t>-128022820</t>
  </si>
  <si>
    <t>-591568056</t>
  </si>
  <si>
    <t>04 - VZT-3.NP</t>
  </si>
  <si>
    <t>D1 - Zařízení č. 2 - Větrání hygienického zázemí</t>
  </si>
  <si>
    <t>D2 - Společné výkony a práce</t>
  </si>
  <si>
    <t>Zařízení č. 2 - Větrání hygienického zázemí</t>
  </si>
  <si>
    <t>Pol202</t>
  </si>
  <si>
    <t>Pol203</t>
  </si>
  <si>
    <t>Pol204</t>
  </si>
  <si>
    <t>Pol205</t>
  </si>
  <si>
    <t>Pol206</t>
  </si>
  <si>
    <t>Pol207</t>
  </si>
  <si>
    <t>1190767065</t>
  </si>
  <si>
    <t>01C - Venkovní úpravy</t>
  </si>
  <si>
    <t>01c2 - Hřiště</t>
  </si>
  <si>
    <t>1R103</t>
  </si>
  <si>
    <t>Dodávka a montáž - DOPADOVÁ ZATRAVŇOVACÍ ROZHOŽ - dle popisu v PD v.č. D.1.1.2</t>
  </si>
  <si>
    <t>296204707</t>
  </si>
  <si>
    <t>6*3</t>
  </si>
  <si>
    <t>3*3</t>
  </si>
  <si>
    <t>1R104</t>
  </si>
  <si>
    <t>Terénní úpravy kolem trampolíny a houpačky - dle popisu v PD</t>
  </si>
  <si>
    <t>-1139580127</t>
  </si>
  <si>
    <t>1R100</t>
  </si>
  <si>
    <t>Dodávka a montáž trampolíny vč. zemních prací dle.v.č. D1.1.2</t>
  </si>
  <si>
    <t>1908786810</t>
  </si>
  <si>
    <t>1R101</t>
  </si>
  <si>
    <t>Dodávka a montáž řetězové houpačky  vč. zemních prací  dle.v.č. D1.1.2</t>
  </si>
  <si>
    <t>-1660533486</t>
  </si>
  <si>
    <t>01c1 - Oplocení</t>
  </si>
  <si>
    <t>100R1</t>
  </si>
  <si>
    <t>Dodávka a montáž oplocení z pletiva vč. zemních prací - dle popisu v PD</t>
  </si>
  <si>
    <t>353748099</t>
  </si>
  <si>
    <t>100R11</t>
  </si>
  <si>
    <t>Dodávka a montáž brány 3000 x 1500 mm vč. zemních prací - dle popisu v PD</t>
  </si>
  <si>
    <t>-76810463</t>
  </si>
  <si>
    <t>100R2</t>
  </si>
  <si>
    <t>Dodávka a montáž oplocení z plotových dílců vč. zemních prací - dle popisu v PD</t>
  </si>
  <si>
    <t>85635017</t>
  </si>
  <si>
    <t>100R21</t>
  </si>
  <si>
    <t>Dodávka a montáž brány 4000 x 1750 mm  vč. zemních prací - dle popisu v PD</t>
  </si>
  <si>
    <t>-2020222273</t>
  </si>
  <si>
    <t>100R22</t>
  </si>
  <si>
    <t>Dodávka a montáž branky 900 x 1750 mm  vč. zemních prací - dle popisu v PD</t>
  </si>
  <si>
    <t>308506449</t>
  </si>
  <si>
    <t>966071822R</t>
  </si>
  <si>
    <t>Rozebrání oplocení z drátěného pletiva se čtvercovými oky v přes 1,6 do 2,0 m vč. bouracích prací a přesunu hmot</t>
  </si>
  <si>
    <t>-1483303298</t>
  </si>
  <si>
    <t>183403153</t>
  </si>
  <si>
    <t>Obdělání půdy hrabáním v rovině a svahu do 1:5</t>
  </si>
  <si>
    <t>527083949</t>
  </si>
  <si>
    <t>460581122</t>
  </si>
  <si>
    <t>Zatravnění včetně zalití vodou ve svahu</t>
  </si>
  <si>
    <t>-1798400032</t>
  </si>
  <si>
    <t>48*2</t>
  </si>
  <si>
    <t>010001000</t>
  </si>
  <si>
    <t>Průzkumné, geodetické a projektové práce</t>
  </si>
  <si>
    <t>Kč</t>
  </si>
  <si>
    <t>540488814</t>
  </si>
  <si>
    <t>Poznámka k položce:
Zaměření a vytýčení stávajících inženýrských sítí v místě stavby z hlediska jejich ochrany při provádění stavby a ochrana stávajících vedení a zařízení před poškozením</t>
  </si>
  <si>
    <t>013254000</t>
  </si>
  <si>
    <t>Dokumentace skutečného provedení stavby</t>
  </si>
  <si>
    <t>-245169561</t>
  </si>
  <si>
    <t>013294000R</t>
  </si>
  <si>
    <t>Dílenské dokumentace</t>
  </si>
  <si>
    <t>2038123825</t>
  </si>
  <si>
    <t xml:space="preserve">Poznámka k položce:
1 "všechny jednotlivé dílenské dokumentace dle PD a potřebné pro realizaci díla </t>
  </si>
  <si>
    <t xml:space="preserve">1 "všechny jednotlivé dílenské dokumentace dle PD a potřebné pro realizaci díla </t>
  </si>
  <si>
    <t>020001000</t>
  </si>
  <si>
    <t>Příprava staveniště</t>
  </si>
  <si>
    <t>-739845208</t>
  </si>
  <si>
    <t>030001000.1</t>
  </si>
  <si>
    <t>Zařízení staveniště</t>
  </si>
  <si>
    <t>44521580</t>
  </si>
  <si>
    <t xml:space="preserve">Poznámka k položce:
Součástí předmětu plnění je mj. stanovení přechodné úpravy provozu, zajištění žádosti o zvláštní užívání komunikace, provedení přechodného dopravního značení po dobu stavby, zabezpečení staveniště např. 
zajištěním provizorních nájezdů a lávek v průběhu stavby, umístění výstražných tabulí a zábran, náklady na zařízení staveniště včetně odběru potřebných energií, likvidace odpadů, skládkovné, náklady na dopravu, vyhotovení geometrického plánu a geodetické dokumentace skutečného provedení včetně akceptačního protokolu, vyhotovení skutečného provedení stavby, vyhotovení dokladů potřebných pro předání díla např. revize, zkoušky (mj. hutnění), zaškolení a další práce, služby, dodávky a režijní náklady dle zadávací dokumentace.
Náklady spojené s vybudováním, provozem zařízení staveniště
</t>
  </si>
  <si>
    <t>032002000</t>
  </si>
  <si>
    <t>Vybavení staveniště</t>
  </si>
  <si>
    <t>-354471614</t>
  </si>
  <si>
    <t>Poznámka k položce:
zdvihací a manipulační technika dle zvyklostí zhotovitele</t>
  </si>
  <si>
    <t>032103000</t>
  </si>
  <si>
    <t>Náklady na stavební buňky</t>
  </si>
  <si>
    <t>-418633527</t>
  </si>
  <si>
    <t>033002000</t>
  </si>
  <si>
    <t>Připojení staveniště na inženýrské sítě</t>
  </si>
  <si>
    <t>-1731397704</t>
  </si>
  <si>
    <t>034002000</t>
  </si>
  <si>
    <t>Zabezpečení staveniště</t>
  </si>
  <si>
    <t>472138352</t>
  </si>
  <si>
    <t>034103000</t>
  </si>
  <si>
    <t>Oplocení staveniště</t>
  </si>
  <si>
    <t>-182660669</t>
  </si>
  <si>
    <t>034203000</t>
  </si>
  <si>
    <t>Opatření na ochranu pozemků sousedních se staveništěm</t>
  </si>
  <si>
    <t>235642321</t>
  </si>
  <si>
    <t>039002000</t>
  </si>
  <si>
    <t>Zrušení zařízení staveniště</t>
  </si>
  <si>
    <t>-1316249027</t>
  </si>
  <si>
    <t>039203000</t>
  </si>
  <si>
    <t>Úprava terénu a ploch po zrušení zařízení staveniště</t>
  </si>
  <si>
    <t>558456020</t>
  </si>
  <si>
    <t>044002000</t>
  </si>
  <si>
    <t>Revize</t>
  </si>
  <si>
    <t>-1453603765</t>
  </si>
  <si>
    <t>045002000</t>
  </si>
  <si>
    <t>Kompletační a koordinační činnost</t>
  </si>
  <si>
    <t>686220582</t>
  </si>
  <si>
    <t>049002000</t>
  </si>
  <si>
    <t>Ostatní inženýrská činnost</t>
  </si>
  <si>
    <t>-1474917490</t>
  </si>
  <si>
    <t>070001000</t>
  </si>
  <si>
    <t>Provozní vlivy</t>
  </si>
  <si>
    <t>-1655285278</t>
  </si>
  <si>
    <t xml:space="preserve">Poznámka k položce:
Náklady na opatření proti poškození cizího majetku a vnitřních prostor stavby, součinnost s vlastníky stavbou dotčených prostor 
</t>
  </si>
  <si>
    <t>090001000</t>
  </si>
  <si>
    <t>Ostatní náklady</t>
  </si>
  <si>
    <t>-1550744601</t>
  </si>
  <si>
    <t xml:space="preserve">Poznámka k položce:
Náklady spojené s dodávkou energie, opatření na dodržování technologických předpisů ochrana sousedních pozemků 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</si>
</sst>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262.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2023052A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Dětský domov a školní jídelna Sedloňov - Stavební úpravy objektu - II. ETAPA SO01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Sedloňov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21. 7. 2023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Královéhradecký Kraj, Hradec Králové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OBCHODNÍ PROJEKT HRADEC KRÁLOVÉ v.o.s.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ROUND(AG95+AG108+AG115+AG118,2)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ROUND(AS95+AS108+AS115+AS118,2)</f>
        <v>0</v>
      </c>
      <c r="AT94" s="115">
        <f>ROUND(SUM(AV94:AW94),2)</f>
        <v>0</v>
      </c>
      <c r="AU94" s="116">
        <f>ROUND(AU95+AU108+AU115+AU118,5)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ROUND(AZ95+AZ108+AZ115+AZ118,2)</f>
        <v>0</v>
      </c>
      <c r="BA94" s="115">
        <f>ROUND(BA95+BA108+BA115+BA118,2)</f>
        <v>0</v>
      </c>
      <c r="BB94" s="115">
        <f>ROUND(BB95+BB108+BB115+BB118,2)</f>
        <v>0</v>
      </c>
      <c r="BC94" s="115">
        <f>ROUND(BC95+BC108+BC115+BC118,2)</f>
        <v>0</v>
      </c>
      <c r="BD94" s="117">
        <f>ROUND(BD95+BD108+BD115+BD118,2)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pans="1:91" s="7" customFormat="1" ht="16.5" customHeight="1">
      <c r="A95" s="7"/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ROUND(AG96+SUM(AG97:AG102),2)</f>
        <v>0</v>
      </c>
      <c r="AH95" s="123"/>
      <c r="AI95" s="123"/>
      <c r="AJ95" s="123"/>
      <c r="AK95" s="123"/>
      <c r="AL95" s="123"/>
      <c r="AM95" s="123"/>
      <c r="AN95" s="125">
        <f>SUM(AG95,AT95)</f>
        <v>0</v>
      </c>
      <c r="AO95" s="123"/>
      <c r="AP95" s="123"/>
      <c r="AQ95" s="126" t="s">
        <v>83</v>
      </c>
      <c r="AR95" s="127"/>
      <c r="AS95" s="128">
        <f>ROUND(AS96+SUM(AS97:AS102),2)</f>
        <v>0</v>
      </c>
      <c r="AT95" s="129">
        <f>ROUND(SUM(AV95:AW95),2)</f>
        <v>0</v>
      </c>
      <c r="AU95" s="130">
        <f>ROUND(AU96+SUM(AU97:AU102),5)</f>
        <v>0</v>
      </c>
      <c r="AV95" s="129">
        <f>ROUND(AZ95*L29,2)</f>
        <v>0</v>
      </c>
      <c r="AW95" s="129">
        <f>ROUND(BA95*L30,2)</f>
        <v>0</v>
      </c>
      <c r="AX95" s="129">
        <f>ROUND(BB95*L29,2)</f>
        <v>0</v>
      </c>
      <c r="AY95" s="129">
        <f>ROUND(BC95*L30,2)</f>
        <v>0</v>
      </c>
      <c r="AZ95" s="129">
        <f>ROUND(AZ96+SUM(AZ97:AZ102),2)</f>
        <v>0</v>
      </c>
      <c r="BA95" s="129">
        <f>ROUND(BA96+SUM(BA97:BA102),2)</f>
        <v>0</v>
      </c>
      <c r="BB95" s="129">
        <f>ROUND(BB96+SUM(BB97:BB102),2)</f>
        <v>0</v>
      </c>
      <c r="BC95" s="129">
        <f>ROUND(BC96+SUM(BC97:BC102),2)</f>
        <v>0</v>
      </c>
      <c r="BD95" s="131">
        <f>ROUND(BD96+SUM(BD97:BD102),2)</f>
        <v>0</v>
      </c>
      <c r="BE95" s="7"/>
      <c r="BS95" s="132" t="s">
        <v>76</v>
      </c>
      <c r="BT95" s="132" t="s">
        <v>84</v>
      </c>
      <c r="BU95" s="132" t="s">
        <v>78</v>
      </c>
      <c r="BV95" s="132" t="s">
        <v>79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0" s="4" customFormat="1" ht="16.5" customHeight="1">
      <c r="A96" s="133" t="s">
        <v>87</v>
      </c>
      <c r="B96" s="71"/>
      <c r="C96" s="134"/>
      <c r="D96" s="134"/>
      <c r="E96" s="135" t="s">
        <v>88</v>
      </c>
      <c r="F96" s="135"/>
      <c r="G96" s="135"/>
      <c r="H96" s="135"/>
      <c r="I96" s="135"/>
      <c r="J96" s="134"/>
      <c r="K96" s="135" t="s">
        <v>89</v>
      </c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6">
        <f>'01 - Bourací práce 1NP a 2NP'!J32</f>
        <v>0</v>
      </c>
      <c r="AH96" s="134"/>
      <c r="AI96" s="134"/>
      <c r="AJ96" s="134"/>
      <c r="AK96" s="134"/>
      <c r="AL96" s="134"/>
      <c r="AM96" s="134"/>
      <c r="AN96" s="136">
        <f>SUM(AG96,AT96)</f>
        <v>0</v>
      </c>
      <c r="AO96" s="134"/>
      <c r="AP96" s="134"/>
      <c r="AQ96" s="137" t="s">
        <v>90</v>
      </c>
      <c r="AR96" s="73"/>
      <c r="AS96" s="138">
        <v>0</v>
      </c>
      <c r="AT96" s="139">
        <f>ROUND(SUM(AV96:AW96),2)</f>
        <v>0</v>
      </c>
      <c r="AU96" s="140">
        <f>'01 - Bourací práce 1NP a 2NP'!P133</f>
        <v>0</v>
      </c>
      <c r="AV96" s="139">
        <f>'01 - Bourací práce 1NP a 2NP'!J35</f>
        <v>0</v>
      </c>
      <c r="AW96" s="139">
        <f>'01 - Bourací práce 1NP a 2NP'!J36</f>
        <v>0</v>
      </c>
      <c r="AX96" s="139">
        <f>'01 - Bourací práce 1NP a 2NP'!J37</f>
        <v>0</v>
      </c>
      <c r="AY96" s="139">
        <f>'01 - Bourací práce 1NP a 2NP'!J38</f>
        <v>0</v>
      </c>
      <c r="AZ96" s="139">
        <f>'01 - Bourací práce 1NP a 2NP'!F35</f>
        <v>0</v>
      </c>
      <c r="BA96" s="139">
        <f>'01 - Bourací práce 1NP a 2NP'!F36</f>
        <v>0</v>
      </c>
      <c r="BB96" s="139">
        <f>'01 - Bourací práce 1NP a 2NP'!F37</f>
        <v>0</v>
      </c>
      <c r="BC96" s="139">
        <f>'01 - Bourací práce 1NP a 2NP'!F38</f>
        <v>0</v>
      </c>
      <c r="BD96" s="141">
        <f>'01 - Bourací práce 1NP a 2NP'!F39</f>
        <v>0</v>
      </c>
      <c r="BE96" s="4"/>
      <c r="BT96" s="142" t="s">
        <v>86</v>
      </c>
      <c r="BV96" s="142" t="s">
        <v>79</v>
      </c>
      <c r="BW96" s="142" t="s">
        <v>91</v>
      </c>
      <c r="BX96" s="142" t="s">
        <v>85</v>
      </c>
      <c r="CL96" s="142" t="s">
        <v>1</v>
      </c>
    </row>
    <row r="97" spans="1:90" s="4" customFormat="1" ht="16.5" customHeight="1">
      <c r="A97" s="133" t="s">
        <v>87</v>
      </c>
      <c r="B97" s="71"/>
      <c r="C97" s="134"/>
      <c r="D97" s="134"/>
      <c r="E97" s="135" t="s">
        <v>92</v>
      </c>
      <c r="F97" s="135"/>
      <c r="G97" s="135"/>
      <c r="H97" s="135"/>
      <c r="I97" s="135"/>
      <c r="J97" s="134"/>
      <c r="K97" s="135" t="s">
        <v>93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'02 - Nové konstrukce 1NP ...'!J32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90</v>
      </c>
      <c r="AR97" s="73"/>
      <c r="AS97" s="138">
        <v>0</v>
      </c>
      <c r="AT97" s="139">
        <f>ROUND(SUM(AV97:AW97),2)</f>
        <v>0</v>
      </c>
      <c r="AU97" s="140">
        <f>'02 - Nové konstrukce 1NP ...'!P141</f>
        <v>0</v>
      </c>
      <c r="AV97" s="139">
        <f>'02 - Nové konstrukce 1NP ...'!J35</f>
        <v>0</v>
      </c>
      <c r="AW97" s="139">
        <f>'02 - Nové konstrukce 1NP ...'!J36</f>
        <v>0</v>
      </c>
      <c r="AX97" s="139">
        <f>'02 - Nové konstrukce 1NP ...'!J37</f>
        <v>0</v>
      </c>
      <c r="AY97" s="139">
        <f>'02 - Nové konstrukce 1NP ...'!J38</f>
        <v>0</v>
      </c>
      <c r="AZ97" s="139">
        <f>'02 - Nové konstrukce 1NP ...'!F35</f>
        <v>0</v>
      </c>
      <c r="BA97" s="139">
        <f>'02 - Nové konstrukce 1NP ...'!F36</f>
        <v>0</v>
      </c>
      <c r="BB97" s="139">
        <f>'02 - Nové konstrukce 1NP ...'!F37</f>
        <v>0</v>
      </c>
      <c r="BC97" s="139">
        <f>'02 - Nové konstrukce 1NP ...'!F38</f>
        <v>0</v>
      </c>
      <c r="BD97" s="141">
        <f>'02 - Nové konstrukce 1NP ...'!F39</f>
        <v>0</v>
      </c>
      <c r="BE97" s="4"/>
      <c r="BT97" s="142" t="s">
        <v>86</v>
      </c>
      <c r="BV97" s="142" t="s">
        <v>79</v>
      </c>
      <c r="BW97" s="142" t="s">
        <v>94</v>
      </c>
      <c r="BX97" s="142" t="s">
        <v>85</v>
      </c>
      <c r="CL97" s="142" t="s">
        <v>1</v>
      </c>
    </row>
    <row r="98" spans="1:90" s="4" customFormat="1" ht="16.5" customHeight="1">
      <c r="A98" s="133" t="s">
        <v>87</v>
      </c>
      <c r="B98" s="71"/>
      <c r="C98" s="134"/>
      <c r="D98" s="134"/>
      <c r="E98" s="135" t="s">
        <v>95</v>
      </c>
      <c r="F98" s="135"/>
      <c r="G98" s="135"/>
      <c r="H98" s="135"/>
      <c r="I98" s="135"/>
      <c r="J98" s="134"/>
      <c r="K98" s="135" t="s">
        <v>96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'03 - VZT-1.NP a 2.NP'!J32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90</v>
      </c>
      <c r="AR98" s="73"/>
      <c r="AS98" s="138">
        <v>0</v>
      </c>
      <c r="AT98" s="139">
        <f>ROUND(SUM(AV98:AW98),2)</f>
        <v>0</v>
      </c>
      <c r="AU98" s="140">
        <f>'03 - VZT-1.NP a 2.NP'!P124</f>
        <v>0</v>
      </c>
      <c r="AV98" s="139">
        <f>'03 - VZT-1.NP a 2.NP'!J35</f>
        <v>0</v>
      </c>
      <c r="AW98" s="139">
        <f>'03 - VZT-1.NP a 2.NP'!J36</f>
        <v>0</v>
      </c>
      <c r="AX98" s="139">
        <f>'03 - VZT-1.NP a 2.NP'!J37</f>
        <v>0</v>
      </c>
      <c r="AY98" s="139">
        <f>'03 - VZT-1.NP a 2.NP'!J38</f>
        <v>0</v>
      </c>
      <c r="AZ98" s="139">
        <f>'03 - VZT-1.NP a 2.NP'!F35</f>
        <v>0</v>
      </c>
      <c r="BA98" s="139">
        <f>'03 - VZT-1.NP a 2.NP'!F36</f>
        <v>0</v>
      </c>
      <c r="BB98" s="139">
        <f>'03 - VZT-1.NP a 2.NP'!F37</f>
        <v>0</v>
      </c>
      <c r="BC98" s="139">
        <f>'03 - VZT-1.NP a 2.NP'!F38</f>
        <v>0</v>
      </c>
      <c r="BD98" s="141">
        <f>'03 - VZT-1.NP a 2.NP'!F39</f>
        <v>0</v>
      </c>
      <c r="BE98" s="4"/>
      <c r="BT98" s="142" t="s">
        <v>86</v>
      </c>
      <c r="BV98" s="142" t="s">
        <v>79</v>
      </c>
      <c r="BW98" s="142" t="s">
        <v>97</v>
      </c>
      <c r="BX98" s="142" t="s">
        <v>85</v>
      </c>
      <c r="CL98" s="142" t="s">
        <v>1</v>
      </c>
    </row>
    <row r="99" spans="1:90" s="4" customFormat="1" ht="16.5" customHeight="1">
      <c r="A99" s="133" t="s">
        <v>87</v>
      </c>
      <c r="B99" s="71"/>
      <c r="C99" s="134"/>
      <c r="D99" s="134"/>
      <c r="E99" s="135" t="s">
        <v>98</v>
      </c>
      <c r="F99" s="135"/>
      <c r="G99" s="135"/>
      <c r="H99" s="135"/>
      <c r="I99" s="135"/>
      <c r="J99" s="134"/>
      <c r="K99" s="135" t="s">
        <v>99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'04 - Ústřední vytápění'!J32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90</v>
      </c>
      <c r="AR99" s="73"/>
      <c r="AS99" s="138">
        <v>0</v>
      </c>
      <c r="AT99" s="139">
        <f>ROUND(SUM(AV99:AW99),2)</f>
        <v>0</v>
      </c>
      <c r="AU99" s="140">
        <f>'04 - Ústřední vytápění'!P129</f>
        <v>0</v>
      </c>
      <c r="AV99" s="139">
        <f>'04 - Ústřední vytápění'!J35</f>
        <v>0</v>
      </c>
      <c r="AW99" s="139">
        <f>'04 - Ústřední vytápění'!J36</f>
        <v>0</v>
      </c>
      <c r="AX99" s="139">
        <f>'04 - Ústřední vytápění'!J37</f>
        <v>0</v>
      </c>
      <c r="AY99" s="139">
        <f>'04 - Ústřední vytápění'!J38</f>
        <v>0</v>
      </c>
      <c r="AZ99" s="139">
        <f>'04 - Ústřední vytápění'!F35</f>
        <v>0</v>
      </c>
      <c r="BA99" s="139">
        <f>'04 - Ústřední vytápění'!F36</f>
        <v>0</v>
      </c>
      <c r="BB99" s="139">
        <f>'04 - Ústřední vytápění'!F37</f>
        <v>0</v>
      </c>
      <c r="BC99" s="139">
        <f>'04 - Ústřední vytápění'!F38</f>
        <v>0</v>
      </c>
      <c r="BD99" s="141">
        <f>'04 - Ústřední vytápění'!F39</f>
        <v>0</v>
      </c>
      <c r="BE99" s="4"/>
      <c r="BT99" s="142" t="s">
        <v>86</v>
      </c>
      <c r="BV99" s="142" t="s">
        <v>79</v>
      </c>
      <c r="BW99" s="142" t="s">
        <v>100</v>
      </c>
      <c r="BX99" s="142" t="s">
        <v>85</v>
      </c>
      <c r="CL99" s="142" t="s">
        <v>1</v>
      </c>
    </row>
    <row r="100" spans="1:90" s="4" customFormat="1" ht="16.5" customHeight="1">
      <c r="A100" s="133" t="s">
        <v>87</v>
      </c>
      <c r="B100" s="71"/>
      <c r="C100" s="134"/>
      <c r="D100" s="134"/>
      <c r="E100" s="135" t="s">
        <v>101</v>
      </c>
      <c r="F100" s="135"/>
      <c r="G100" s="135"/>
      <c r="H100" s="135"/>
      <c r="I100" s="135"/>
      <c r="J100" s="134"/>
      <c r="K100" s="135" t="s">
        <v>102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'05 - ZTI VENKOVNI KANALIZ...'!J32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90</v>
      </c>
      <c r="AR100" s="73"/>
      <c r="AS100" s="138">
        <v>0</v>
      </c>
      <c r="AT100" s="139">
        <f>ROUND(SUM(AV100:AW100),2)</f>
        <v>0</v>
      </c>
      <c r="AU100" s="140">
        <f>'05 - ZTI VENKOVNI KANALIZ...'!P125</f>
        <v>0</v>
      </c>
      <c r="AV100" s="139">
        <f>'05 - ZTI VENKOVNI KANALIZ...'!J35</f>
        <v>0</v>
      </c>
      <c r="AW100" s="139">
        <f>'05 - ZTI VENKOVNI KANALIZ...'!J36</f>
        <v>0</v>
      </c>
      <c r="AX100" s="139">
        <f>'05 - ZTI VENKOVNI KANALIZ...'!J37</f>
        <v>0</v>
      </c>
      <c r="AY100" s="139">
        <f>'05 - ZTI VENKOVNI KANALIZ...'!J38</f>
        <v>0</v>
      </c>
      <c r="AZ100" s="139">
        <f>'05 - ZTI VENKOVNI KANALIZ...'!F35</f>
        <v>0</v>
      </c>
      <c r="BA100" s="139">
        <f>'05 - ZTI VENKOVNI KANALIZ...'!F36</f>
        <v>0</v>
      </c>
      <c r="BB100" s="139">
        <f>'05 - ZTI VENKOVNI KANALIZ...'!F37</f>
        <v>0</v>
      </c>
      <c r="BC100" s="139">
        <f>'05 - ZTI VENKOVNI KANALIZ...'!F38</f>
        <v>0</v>
      </c>
      <c r="BD100" s="141">
        <f>'05 - ZTI VENKOVNI KANALIZ...'!F39</f>
        <v>0</v>
      </c>
      <c r="BE100" s="4"/>
      <c r="BT100" s="142" t="s">
        <v>86</v>
      </c>
      <c r="BV100" s="142" t="s">
        <v>79</v>
      </c>
      <c r="BW100" s="142" t="s">
        <v>103</v>
      </c>
      <c r="BX100" s="142" t="s">
        <v>85</v>
      </c>
      <c r="CL100" s="142" t="s">
        <v>1</v>
      </c>
    </row>
    <row r="101" spans="1:90" s="4" customFormat="1" ht="16.5" customHeight="1">
      <c r="A101" s="133" t="s">
        <v>87</v>
      </c>
      <c r="B101" s="71"/>
      <c r="C101" s="134"/>
      <c r="D101" s="134"/>
      <c r="E101" s="135" t="s">
        <v>104</v>
      </c>
      <c r="F101" s="135"/>
      <c r="G101" s="135"/>
      <c r="H101" s="135"/>
      <c r="I101" s="135"/>
      <c r="J101" s="134"/>
      <c r="K101" s="135" t="s">
        <v>105</v>
      </c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'06 - ZTI VNITRNI'!J32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90</v>
      </c>
      <c r="AR101" s="73"/>
      <c r="AS101" s="138">
        <v>0</v>
      </c>
      <c r="AT101" s="139">
        <f>ROUND(SUM(AV101:AW101),2)</f>
        <v>0</v>
      </c>
      <c r="AU101" s="140">
        <f>'06 - ZTI VNITRNI'!P130</f>
        <v>0</v>
      </c>
      <c r="AV101" s="139">
        <f>'06 - ZTI VNITRNI'!J35</f>
        <v>0</v>
      </c>
      <c r="AW101" s="139">
        <f>'06 - ZTI VNITRNI'!J36</f>
        <v>0</v>
      </c>
      <c r="AX101" s="139">
        <f>'06 - ZTI VNITRNI'!J37</f>
        <v>0</v>
      </c>
      <c r="AY101" s="139">
        <f>'06 - ZTI VNITRNI'!J38</f>
        <v>0</v>
      </c>
      <c r="AZ101" s="139">
        <f>'06 - ZTI VNITRNI'!F35</f>
        <v>0</v>
      </c>
      <c r="BA101" s="139">
        <f>'06 - ZTI VNITRNI'!F36</f>
        <v>0</v>
      </c>
      <c r="BB101" s="139">
        <f>'06 - ZTI VNITRNI'!F37</f>
        <v>0</v>
      </c>
      <c r="BC101" s="139">
        <f>'06 - ZTI VNITRNI'!F38</f>
        <v>0</v>
      </c>
      <c r="BD101" s="141">
        <f>'06 - ZTI VNITRNI'!F39</f>
        <v>0</v>
      </c>
      <c r="BE101" s="4"/>
      <c r="BT101" s="142" t="s">
        <v>86</v>
      </c>
      <c r="BV101" s="142" t="s">
        <v>79</v>
      </c>
      <c r="BW101" s="142" t="s">
        <v>106</v>
      </c>
      <c r="BX101" s="142" t="s">
        <v>85</v>
      </c>
      <c r="CL101" s="142" t="s">
        <v>1</v>
      </c>
    </row>
    <row r="102" spans="1:90" s="4" customFormat="1" ht="23.25" customHeight="1">
      <c r="A102" s="4"/>
      <c r="B102" s="71"/>
      <c r="C102" s="134"/>
      <c r="D102" s="134"/>
      <c r="E102" s="135" t="s">
        <v>107</v>
      </c>
      <c r="F102" s="135"/>
      <c r="G102" s="135"/>
      <c r="H102" s="135"/>
      <c r="I102" s="135"/>
      <c r="J102" s="134"/>
      <c r="K102" s="135" t="s">
        <v>108</v>
      </c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43">
        <f>ROUND(SUM(AG103:AG107),2)</f>
        <v>0</v>
      </c>
      <c r="AH102" s="134"/>
      <c r="AI102" s="134"/>
      <c r="AJ102" s="134"/>
      <c r="AK102" s="134"/>
      <c r="AL102" s="134"/>
      <c r="AM102" s="134"/>
      <c r="AN102" s="136">
        <f>SUM(AG102,AT102)</f>
        <v>0</v>
      </c>
      <c r="AO102" s="134"/>
      <c r="AP102" s="134"/>
      <c r="AQ102" s="137" t="s">
        <v>90</v>
      </c>
      <c r="AR102" s="73"/>
      <c r="AS102" s="138">
        <f>ROUND(SUM(AS103:AS107),2)</f>
        <v>0</v>
      </c>
      <c r="AT102" s="139">
        <f>ROUND(SUM(AV102:AW102),2)</f>
        <v>0</v>
      </c>
      <c r="AU102" s="140">
        <f>ROUND(SUM(AU103:AU107),5)</f>
        <v>0</v>
      </c>
      <c r="AV102" s="139">
        <f>ROUND(AZ102*L29,2)</f>
        <v>0</v>
      </c>
      <c r="AW102" s="139">
        <f>ROUND(BA102*L30,2)</f>
        <v>0</v>
      </c>
      <c r="AX102" s="139">
        <f>ROUND(BB102*L29,2)</f>
        <v>0</v>
      </c>
      <c r="AY102" s="139">
        <f>ROUND(BC102*L30,2)</f>
        <v>0</v>
      </c>
      <c r="AZ102" s="139">
        <f>ROUND(SUM(AZ103:AZ107),2)</f>
        <v>0</v>
      </c>
      <c r="BA102" s="139">
        <f>ROUND(SUM(BA103:BA107),2)</f>
        <v>0</v>
      </c>
      <c r="BB102" s="139">
        <f>ROUND(SUM(BB103:BB107),2)</f>
        <v>0</v>
      </c>
      <c r="BC102" s="139">
        <f>ROUND(SUM(BC103:BC107),2)</f>
        <v>0</v>
      </c>
      <c r="BD102" s="141">
        <f>ROUND(SUM(BD103:BD107),2)</f>
        <v>0</v>
      </c>
      <c r="BE102" s="4"/>
      <c r="BS102" s="142" t="s">
        <v>76</v>
      </c>
      <c r="BT102" s="142" t="s">
        <v>86</v>
      </c>
      <c r="BU102" s="142" t="s">
        <v>78</v>
      </c>
      <c r="BV102" s="142" t="s">
        <v>79</v>
      </c>
      <c r="BW102" s="142" t="s">
        <v>109</v>
      </c>
      <c r="BX102" s="142" t="s">
        <v>85</v>
      </c>
      <c r="CL102" s="142" t="s">
        <v>1</v>
      </c>
    </row>
    <row r="103" spans="1:90" s="4" customFormat="1" ht="16.5" customHeight="1">
      <c r="A103" s="133" t="s">
        <v>87</v>
      </c>
      <c r="B103" s="71"/>
      <c r="C103" s="134"/>
      <c r="D103" s="134"/>
      <c r="E103" s="134"/>
      <c r="F103" s="135" t="s">
        <v>110</v>
      </c>
      <c r="G103" s="135"/>
      <c r="H103" s="135"/>
      <c r="I103" s="135"/>
      <c r="J103" s="135"/>
      <c r="K103" s="134"/>
      <c r="L103" s="135" t="s">
        <v>111</v>
      </c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6">
        <f>'D1.4 - Elektroinstalace'!J34</f>
        <v>0</v>
      </c>
      <c r="AH103" s="134"/>
      <c r="AI103" s="134"/>
      <c r="AJ103" s="134"/>
      <c r="AK103" s="134"/>
      <c r="AL103" s="134"/>
      <c r="AM103" s="134"/>
      <c r="AN103" s="136">
        <f>SUM(AG103,AT103)</f>
        <v>0</v>
      </c>
      <c r="AO103" s="134"/>
      <c r="AP103" s="134"/>
      <c r="AQ103" s="137" t="s">
        <v>90</v>
      </c>
      <c r="AR103" s="73"/>
      <c r="AS103" s="138">
        <v>0</v>
      </c>
      <c r="AT103" s="139">
        <f>ROUND(SUM(AV103:AW103),2)</f>
        <v>0</v>
      </c>
      <c r="AU103" s="140">
        <f>'D1.4 - Elektroinstalace'!P131</f>
        <v>0</v>
      </c>
      <c r="AV103" s="139">
        <f>'D1.4 - Elektroinstalace'!J37</f>
        <v>0</v>
      </c>
      <c r="AW103" s="139">
        <f>'D1.4 - Elektroinstalace'!J38</f>
        <v>0</v>
      </c>
      <c r="AX103" s="139">
        <f>'D1.4 - Elektroinstalace'!J39</f>
        <v>0</v>
      </c>
      <c r="AY103" s="139">
        <f>'D1.4 - Elektroinstalace'!J40</f>
        <v>0</v>
      </c>
      <c r="AZ103" s="139">
        <f>'D1.4 - Elektroinstalace'!F37</f>
        <v>0</v>
      </c>
      <c r="BA103" s="139">
        <f>'D1.4 - Elektroinstalace'!F38</f>
        <v>0</v>
      </c>
      <c r="BB103" s="139">
        <f>'D1.4 - Elektroinstalace'!F39</f>
        <v>0</v>
      </c>
      <c r="BC103" s="139">
        <f>'D1.4 - Elektroinstalace'!F40</f>
        <v>0</v>
      </c>
      <c r="BD103" s="141">
        <f>'D1.4 - Elektroinstalace'!F41</f>
        <v>0</v>
      </c>
      <c r="BE103" s="4"/>
      <c r="BT103" s="142" t="s">
        <v>112</v>
      </c>
      <c r="BV103" s="142" t="s">
        <v>79</v>
      </c>
      <c r="BW103" s="142" t="s">
        <v>113</v>
      </c>
      <c r="BX103" s="142" t="s">
        <v>109</v>
      </c>
      <c r="CL103" s="142" t="s">
        <v>1</v>
      </c>
    </row>
    <row r="104" spans="1:90" s="4" customFormat="1" ht="16.5" customHeight="1">
      <c r="A104" s="133" t="s">
        <v>87</v>
      </c>
      <c r="B104" s="71"/>
      <c r="C104" s="134"/>
      <c r="D104" s="134"/>
      <c r="E104" s="134"/>
      <c r="F104" s="135" t="s">
        <v>114</v>
      </c>
      <c r="G104" s="135"/>
      <c r="H104" s="135"/>
      <c r="I104" s="135"/>
      <c r="J104" s="135"/>
      <c r="K104" s="134"/>
      <c r="L104" s="135" t="s">
        <v>115</v>
      </c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6">
        <f>'R1 - _Rozvaděče'!J34</f>
        <v>0</v>
      </c>
      <c r="AH104" s="134"/>
      <c r="AI104" s="134"/>
      <c r="AJ104" s="134"/>
      <c r="AK104" s="134"/>
      <c r="AL104" s="134"/>
      <c r="AM104" s="134"/>
      <c r="AN104" s="136">
        <f>SUM(AG104,AT104)</f>
        <v>0</v>
      </c>
      <c r="AO104" s="134"/>
      <c r="AP104" s="134"/>
      <c r="AQ104" s="137" t="s">
        <v>90</v>
      </c>
      <c r="AR104" s="73"/>
      <c r="AS104" s="138">
        <v>0</v>
      </c>
      <c r="AT104" s="139">
        <f>ROUND(SUM(AV104:AW104),2)</f>
        <v>0</v>
      </c>
      <c r="AU104" s="140">
        <f>'R1 - _Rozvaděče'!P126</f>
        <v>0</v>
      </c>
      <c r="AV104" s="139">
        <f>'R1 - _Rozvaděče'!J37</f>
        <v>0</v>
      </c>
      <c r="AW104" s="139">
        <f>'R1 - _Rozvaděče'!J38</f>
        <v>0</v>
      </c>
      <c r="AX104" s="139">
        <f>'R1 - _Rozvaděče'!J39</f>
        <v>0</v>
      </c>
      <c r="AY104" s="139">
        <f>'R1 - _Rozvaděče'!J40</f>
        <v>0</v>
      </c>
      <c r="AZ104" s="139">
        <f>'R1 - _Rozvaděče'!F37</f>
        <v>0</v>
      </c>
      <c r="BA104" s="139">
        <f>'R1 - _Rozvaděče'!F38</f>
        <v>0</v>
      </c>
      <c r="BB104" s="139">
        <f>'R1 - _Rozvaděče'!F39</f>
        <v>0</v>
      </c>
      <c r="BC104" s="139">
        <f>'R1 - _Rozvaděče'!F40</f>
        <v>0</v>
      </c>
      <c r="BD104" s="141">
        <f>'R1 - _Rozvaděče'!F41</f>
        <v>0</v>
      </c>
      <c r="BE104" s="4"/>
      <c r="BT104" s="142" t="s">
        <v>112</v>
      </c>
      <c r="BV104" s="142" t="s">
        <v>79</v>
      </c>
      <c r="BW104" s="142" t="s">
        <v>116</v>
      </c>
      <c r="BX104" s="142" t="s">
        <v>109</v>
      </c>
      <c r="CL104" s="142" t="s">
        <v>1</v>
      </c>
    </row>
    <row r="105" spans="1:90" s="4" customFormat="1" ht="16.5" customHeight="1">
      <c r="A105" s="133" t="s">
        <v>87</v>
      </c>
      <c r="B105" s="71"/>
      <c r="C105" s="134"/>
      <c r="D105" s="134"/>
      <c r="E105" s="134"/>
      <c r="F105" s="135" t="s">
        <v>117</v>
      </c>
      <c r="G105" s="135"/>
      <c r="H105" s="135"/>
      <c r="I105" s="135"/>
      <c r="J105" s="135"/>
      <c r="K105" s="134"/>
      <c r="L105" s="135" t="s">
        <v>115</v>
      </c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6">
        <f>'R2 - _Rozvaděče'!J34</f>
        <v>0</v>
      </c>
      <c r="AH105" s="134"/>
      <c r="AI105" s="134"/>
      <c r="AJ105" s="134"/>
      <c r="AK105" s="134"/>
      <c r="AL105" s="134"/>
      <c r="AM105" s="134"/>
      <c r="AN105" s="136">
        <f>SUM(AG105,AT105)</f>
        <v>0</v>
      </c>
      <c r="AO105" s="134"/>
      <c r="AP105" s="134"/>
      <c r="AQ105" s="137" t="s">
        <v>90</v>
      </c>
      <c r="AR105" s="73"/>
      <c r="AS105" s="138">
        <v>0</v>
      </c>
      <c r="AT105" s="139">
        <f>ROUND(SUM(AV105:AW105),2)</f>
        <v>0</v>
      </c>
      <c r="AU105" s="140">
        <f>'R2 - _Rozvaděče'!P126</f>
        <v>0</v>
      </c>
      <c r="AV105" s="139">
        <f>'R2 - _Rozvaděče'!J37</f>
        <v>0</v>
      </c>
      <c r="AW105" s="139">
        <f>'R2 - _Rozvaděče'!J38</f>
        <v>0</v>
      </c>
      <c r="AX105" s="139">
        <f>'R2 - _Rozvaděče'!J39</f>
        <v>0</v>
      </c>
      <c r="AY105" s="139">
        <f>'R2 - _Rozvaděče'!J40</f>
        <v>0</v>
      </c>
      <c r="AZ105" s="139">
        <f>'R2 - _Rozvaděče'!F37</f>
        <v>0</v>
      </c>
      <c r="BA105" s="139">
        <f>'R2 - _Rozvaděče'!F38</f>
        <v>0</v>
      </c>
      <c r="BB105" s="139">
        <f>'R2 - _Rozvaděče'!F39</f>
        <v>0</v>
      </c>
      <c r="BC105" s="139">
        <f>'R2 - _Rozvaděče'!F40</f>
        <v>0</v>
      </c>
      <c r="BD105" s="141">
        <f>'R2 - _Rozvaděče'!F41</f>
        <v>0</v>
      </c>
      <c r="BE105" s="4"/>
      <c r="BT105" s="142" t="s">
        <v>112</v>
      </c>
      <c r="BV105" s="142" t="s">
        <v>79</v>
      </c>
      <c r="BW105" s="142" t="s">
        <v>118</v>
      </c>
      <c r="BX105" s="142" t="s">
        <v>109</v>
      </c>
      <c r="CL105" s="142" t="s">
        <v>1</v>
      </c>
    </row>
    <row r="106" spans="1:90" s="4" customFormat="1" ht="16.5" customHeight="1">
      <c r="A106" s="133" t="s">
        <v>87</v>
      </c>
      <c r="B106" s="71"/>
      <c r="C106" s="134"/>
      <c r="D106" s="134"/>
      <c r="E106" s="134"/>
      <c r="F106" s="135" t="s">
        <v>119</v>
      </c>
      <c r="G106" s="135"/>
      <c r="H106" s="135"/>
      <c r="I106" s="135"/>
      <c r="J106" s="135"/>
      <c r="K106" s="134"/>
      <c r="L106" s="135" t="s">
        <v>115</v>
      </c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6">
        <f>'RH - _Rozvaděče'!J34</f>
        <v>0</v>
      </c>
      <c r="AH106" s="134"/>
      <c r="AI106" s="134"/>
      <c r="AJ106" s="134"/>
      <c r="AK106" s="134"/>
      <c r="AL106" s="134"/>
      <c r="AM106" s="134"/>
      <c r="AN106" s="136">
        <f>SUM(AG106,AT106)</f>
        <v>0</v>
      </c>
      <c r="AO106" s="134"/>
      <c r="AP106" s="134"/>
      <c r="AQ106" s="137" t="s">
        <v>90</v>
      </c>
      <c r="AR106" s="73"/>
      <c r="AS106" s="138">
        <v>0</v>
      </c>
      <c r="AT106" s="139">
        <f>ROUND(SUM(AV106:AW106),2)</f>
        <v>0</v>
      </c>
      <c r="AU106" s="140">
        <f>'RH - _Rozvaděče'!P126</f>
        <v>0</v>
      </c>
      <c r="AV106" s="139">
        <f>'RH - _Rozvaděče'!J37</f>
        <v>0</v>
      </c>
      <c r="AW106" s="139">
        <f>'RH - _Rozvaděče'!J38</f>
        <v>0</v>
      </c>
      <c r="AX106" s="139">
        <f>'RH - _Rozvaděče'!J39</f>
        <v>0</v>
      </c>
      <c r="AY106" s="139">
        <f>'RH - _Rozvaděče'!J40</f>
        <v>0</v>
      </c>
      <c r="AZ106" s="139">
        <f>'RH - _Rozvaděče'!F37</f>
        <v>0</v>
      </c>
      <c r="BA106" s="139">
        <f>'RH - _Rozvaděče'!F38</f>
        <v>0</v>
      </c>
      <c r="BB106" s="139">
        <f>'RH - _Rozvaděče'!F39</f>
        <v>0</v>
      </c>
      <c r="BC106" s="139">
        <f>'RH - _Rozvaděče'!F40</f>
        <v>0</v>
      </c>
      <c r="BD106" s="141">
        <f>'RH - _Rozvaděče'!F41</f>
        <v>0</v>
      </c>
      <c r="BE106" s="4"/>
      <c r="BT106" s="142" t="s">
        <v>112</v>
      </c>
      <c r="BV106" s="142" t="s">
        <v>79</v>
      </c>
      <c r="BW106" s="142" t="s">
        <v>120</v>
      </c>
      <c r="BX106" s="142" t="s">
        <v>109</v>
      </c>
      <c r="CL106" s="142" t="s">
        <v>1</v>
      </c>
    </row>
    <row r="107" spans="1:90" s="4" customFormat="1" ht="16.5" customHeight="1">
      <c r="A107" s="133" t="s">
        <v>87</v>
      </c>
      <c r="B107" s="71"/>
      <c r="C107" s="134"/>
      <c r="D107" s="134"/>
      <c r="E107" s="134"/>
      <c r="F107" s="135" t="s">
        <v>121</v>
      </c>
      <c r="G107" s="135"/>
      <c r="H107" s="135"/>
      <c r="I107" s="135"/>
      <c r="J107" s="135"/>
      <c r="K107" s="134"/>
      <c r="L107" s="135" t="s">
        <v>115</v>
      </c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6">
        <f>'RK2 - _Rozvaděče'!J34</f>
        <v>0</v>
      </c>
      <c r="AH107" s="134"/>
      <c r="AI107" s="134"/>
      <c r="AJ107" s="134"/>
      <c r="AK107" s="134"/>
      <c r="AL107" s="134"/>
      <c r="AM107" s="134"/>
      <c r="AN107" s="136">
        <f>SUM(AG107,AT107)</f>
        <v>0</v>
      </c>
      <c r="AO107" s="134"/>
      <c r="AP107" s="134"/>
      <c r="AQ107" s="137" t="s">
        <v>90</v>
      </c>
      <c r="AR107" s="73"/>
      <c r="AS107" s="138">
        <v>0</v>
      </c>
      <c r="AT107" s="139">
        <f>ROUND(SUM(AV107:AW107),2)</f>
        <v>0</v>
      </c>
      <c r="AU107" s="140">
        <f>'RK2 - _Rozvaděče'!P126</f>
        <v>0</v>
      </c>
      <c r="AV107" s="139">
        <f>'RK2 - _Rozvaděče'!J37</f>
        <v>0</v>
      </c>
      <c r="AW107" s="139">
        <f>'RK2 - _Rozvaděče'!J38</f>
        <v>0</v>
      </c>
      <c r="AX107" s="139">
        <f>'RK2 - _Rozvaděče'!J39</f>
        <v>0</v>
      </c>
      <c r="AY107" s="139">
        <f>'RK2 - _Rozvaděče'!J40</f>
        <v>0</v>
      </c>
      <c r="AZ107" s="139">
        <f>'RK2 - _Rozvaděče'!F37</f>
        <v>0</v>
      </c>
      <c r="BA107" s="139">
        <f>'RK2 - _Rozvaděče'!F38</f>
        <v>0</v>
      </c>
      <c r="BB107" s="139">
        <f>'RK2 - _Rozvaděče'!F39</f>
        <v>0</v>
      </c>
      <c r="BC107" s="139">
        <f>'RK2 - _Rozvaděče'!F40</f>
        <v>0</v>
      </c>
      <c r="BD107" s="141">
        <f>'RK2 - _Rozvaděče'!F41</f>
        <v>0</v>
      </c>
      <c r="BE107" s="4"/>
      <c r="BT107" s="142" t="s">
        <v>112</v>
      </c>
      <c r="BV107" s="142" t="s">
        <v>79</v>
      </c>
      <c r="BW107" s="142" t="s">
        <v>122</v>
      </c>
      <c r="BX107" s="142" t="s">
        <v>109</v>
      </c>
      <c r="CL107" s="142" t="s">
        <v>1</v>
      </c>
    </row>
    <row r="108" spans="1:91" s="7" customFormat="1" ht="16.5" customHeight="1">
      <c r="A108" s="7"/>
      <c r="B108" s="120"/>
      <c r="C108" s="121"/>
      <c r="D108" s="122" t="s">
        <v>123</v>
      </c>
      <c r="E108" s="122"/>
      <c r="F108" s="122"/>
      <c r="G108" s="122"/>
      <c r="H108" s="122"/>
      <c r="I108" s="123"/>
      <c r="J108" s="122" t="s">
        <v>124</v>
      </c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4">
        <f>ROUND(AG109+AG110+AG111+AG114,2)</f>
        <v>0</v>
      </c>
      <c r="AH108" s="123"/>
      <c r="AI108" s="123"/>
      <c r="AJ108" s="123"/>
      <c r="AK108" s="123"/>
      <c r="AL108" s="123"/>
      <c r="AM108" s="123"/>
      <c r="AN108" s="125">
        <f>SUM(AG108,AT108)</f>
        <v>0</v>
      </c>
      <c r="AO108" s="123"/>
      <c r="AP108" s="123"/>
      <c r="AQ108" s="126" t="s">
        <v>83</v>
      </c>
      <c r="AR108" s="127"/>
      <c r="AS108" s="128">
        <f>ROUND(AS109+AS110+AS111+AS114,2)</f>
        <v>0</v>
      </c>
      <c r="AT108" s="129">
        <f>ROUND(SUM(AV108:AW108),2)</f>
        <v>0</v>
      </c>
      <c r="AU108" s="130">
        <f>ROUND(AU109+AU110+AU111+AU114,5)</f>
        <v>0</v>
      </c>
      <c r="AV108" s="129">
        <f>ROUND(AZ108*L29,2)</f>
        <v>0</v>
      </c>
      <c r="AW108" s="129">
        <f>ROUND(BA108*L30,2)</f>
        <v>0</v>
      </c>
      <c r="AX108" s="129">
        <f>ROUND(BB108*L29,2)</f>
        <v>0</v>
      </c>
      <c r="AY108" s="129">
        <f>ROUND(BC108*L30,2)</f>
        <v>0</v>
      </c>
      <c r="AZ108" s="129">
        <f>ROUND(AZ109+AZ110+AZ111+AZ114,2)</f>
        <v>0</v>
      </c>
      <c r="BA108" s="129">
        <f>ROUND(BA109+BA110+BA111+BA114,2)</f>
        <v>0</v>
      </c>
      <c r="BB108" s="129">
        <f>ROUND(BB109+BB110+BB111+BB114,2)</f>
        <v>0</v>
      </c>
      <c r="BC108" s="129">
        <f>ROUND(BC109+BC110+BC111+BC114,2)</f>
        <v>0</v>
      </c>
      <c r="BD108" s="131">
        <f>ROUND(BD109+BD110+BD111+BD114,2)</f>
        <v>0</v>
      </c>
      <c r="BE108" s="7"/>
      <c r="BS108" s="132" t="s">
        <v>76</v>
      </c>
      <c r="BT108" s="132" t="s">
        <v>84</v>
      </c>
      <c r="BU108" s="132" t="s">
        <v>78</v>
      </c>
      <c r="BV108" s="132" t="s">
        <v>79</v>
      </c>
      <c r="BW108" s="132" t="s">
        <v>125</v>
      </c>
      <c r="BX108" s="132" t="s">
        <v>5</v>
      </c>
      <c r="CL108" s="132" t="s">
        <v>1</v>
      </c>
      <c r="CM108" s="132" t="s">
        <v>86</v>
      </c>
    </row>
    <row r="109" spans="1:90" s="4" customFormat="1" ht="16.5" customHeight="1">
      <c r="A109" s="133" t="s">
        <v>87</v>
      </c>
      <c r="B109" s="71"/>
      <c r="C109" s="134"/>
      <c r="D109" s="134"/>
      <c r="E109" s="135" t="s">
        <v>88</v>
      </c>
      <c r="F109" s="135"/>
      <c r="G109" s="135"/>
      <c r="H109" s="135"/>
      <c r="I109" s="135"/>
      <c r="J109" s="134"/>
      <c r="K109" s="135" t="s">
        <v>126</v>
      </c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6">
        <f>'01 - Bourací práce 3NP'!J32</f>
        <v>0</v>
      </c>
      <c r="AH109" s="134"/>
      <c r="AI109" s="134"/>
      <c r="AJ109" s="134"/>
      <c r="AK109" s="134"/>
      <c r="AL109" s="134"/>
      <c r="AM109" s="134"/>
      <c r="AN109" s="136">
        <f>SUM(AG109,AT109)</f>
        <v>0</v>
      </c>
      <c r="AO109" s="134"/>
      <c r="AP109" s="134"/>
      <c r="AQ109" s="137" t="s">
        <v>90</v>
      </c>
      <c r="AR109" s="73"/>
      <c r="AS109" s="138">
        <v>0</v>
      </c>
      <c r="AT109" s="139">
        <f>ROUND(SUM(AV109:AW109),2)</f>
        <v>0</v>
      </c>
      <c r="AU109" s="140">
        <f>'01 - Bourací práce 3NP'!P128</f>
        <v>0</v>
      </c>
      <c r="AV109" s="139">
        <f>'01 - Bourací práce 3NP'!J35</f>
        <v>0</v>
      </c>
      <c r="AW109" s="139">
        <f>'01 - Bourací práce 3NP'!J36</f>
        <v>0</v>
      </c>
      <c r="AX109" s="139">
        <f>'01 - Bourací práce 3NP'!J37</f>
        <v>0</v>
      </c>
      <c r="AY109" s="139">
        <f>'01 - Bourací práce 3NP'!J38</f>
        <v>0</v>
      </c>
      <c r="AZ109" s="139">
        <f>'01 - Bourací práce 3NP'!F35</f>
        <v>0</v>
      </c>
      <c r="BA109" s="139">
        <f>'01 - Bourací práce 3NP'!F36</f>
        <v>0</v>
      </c>
      <c r="BB109" s="139">
        <f>'01 - Bourací práce 3NP'!F37</f>
        <v>0</v>
      </c>
      <c r="BC109" s="139">
        <f>'01 - Bourací práce 3NP'!F38</f>
        <v>0</v>
      </c>
      <c r="BD109" s="141">
        <f>'01 - Bourací práce 3NP'!F39</f>
        <v>0</v>
      </c>
      <c r="BE109" s="4"/>
      <c r="BT109" s="142" t="s">
        <v>86</v>
      </c>
      <c r="BV109" s="142" t="s">
        <v>79</v>
      </c>
      <c r="BW109" s="142" t="s">
        <v>127</v>
      </c>
      <c r="BX109" s="142" t="s">
        <v>125</v>
      </c>
      <c r="CL109" s="142" t="s">
        <v>1</v>
      </c>
    </row>
    <row r="110" spans="1:90" s="4" customFormat="1" ht="16.5" customHeight="1">
      <c r="A110" s="133" t="s">
        <v>87</v>
      </c>
      <c r="B110" s="71"/>
      <c r="C110" s="134"/>
      <c r="D110" s="134"/>
      <c r="E110" s="135" t="s">
        <v>92</v>
      </c>
      <c r="F110" s="135"/>
      <c r="G110" s="135"/>
      <c r="H110" s="135"/>
      <c r="I110" s="135"/>
      <c r="J110" s="134"/>
      <c r="K110" s="135" t="s">
        <v>128</v>
      </c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6">
        <f>'02 - Nové konstrukce 3NP'!J32</f>
        <v>0</v>
      </c>
      <c r="AH110" s="134"/>
      <c r="AI110" s="134"/>
      <c r="AJ110" s="134"/>
      <c r="AK110" s="134"/>
      <c r="AL110" s="134"/>
      <c r="AM110" s="134"/>
      <c r="AN110" s="136">
        <f>SUM(AG110,AT110)</f>
        <v>0</v>
      </c>
      <c r="AO110" s="134"/>
      <c r="AP110" s="134"/>
      <c r="AQ110" s="137" t="s">
        <v>90</v>
      </c>
      <c r="AR110" s="73"/>
      <c r="AS110" s="138">
        <v>0</v>
      </c>
      <c r="AT110" s="139">
        <f>ROUND(SUM(AV110:AW110),2)</f>
        <v>0</v>
      </c>
      <c r="AU110" s="140">
        <f>'02 - Nové konstrukce 3NP'!P136</f>
        <v>0</v>
      </c>
      <c r="AV110" s="139">
        <f>'02 - Nové konstrukce 3NP'!J35</f>
        <v>0</v>
      </c>
      <c r="AW110" s="139">
        <f>'02 - Nové konstrukce 3NP'!J36</f>
        <v>0</v>
      </c>
      <c r="AX110" s="139">
        <f>'02 - Nové konstrukce 3NP'!J37</f>
        <v>0</v>
      </c>
      <c r="AY110" s="139">
        <f>'02 - Nové konstrukce 3NP'!J38</f>
        <v>0</v>
      </c>
      <c r="AZ110" s="139">
        <f>'02 - Nové konstrukce 3NP'!F35</f>
        <v>0</v>
      </c>
      <c r="BA110" s="139">
        <f>'02 - Nové konstrukce 3NP'!F36</f>
        <v>0</v>
      </c>
      <c r="BB110" s="139">
        <f>'02 - Nové konstrukce 3NP'!F37</f>
        <v>0</v>
      </c>
      <c r="BC110" s="139">
        <f>'02 - Nové konstrukce 3NP'!F38</f>
        <v>0</v>
      </c>
      <c r="BD110" s="141">
        <f>'02 - Nové konstrukce 3NP'!F39</f>
        <v>0</v>
      </c>
      <c r="BE110" s="4"/>
      <c r="BT110" s="142" t="s">
        <v>86</v>
      </c>
      <c r="BV110" s="142" t="s">
        <v>79</v>
      </c>
      <c r="BW110" s="142" t="s">
        <v>129</v>
      </c>
      <c r="BX110" s="142" t="s">
        <v>125</v>
      </c>
      <c r="CL110" s="142" t="s">
        <v>1</v>
      </c>
    </row>
    <row r="111" spans="1:90" s="4" customFormat="1" ht="16.5" customHeight="1">
      <c r="A111" s="4"/>
      <c r="B111" s="71"/>
      <c r="C111" s="134"/>
      <c r="D111" s="134"/>
      <c r="E111" s="135" t="s">
        <v>95</v>
      </c>
      <c r="F111" s="135"/>
      <c r="G111" s="135"/>
      <c r="H111" s="135"/>
      <c r="I111" s="135"/>
      <c r="J111" s="134"/>
      <c r="K111" s="135" t="s">
        <v>130</v>
      </c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43">
        <f>ROUND(SUM(AG112:AG113),2)</f>
        <v>0</v>
      </c>
      <c r="AH111" s="134"/>
      <c r="AI111" s="134"/>
      <c r="AJ111" s="134"/>
      <c r="AK111" s="134"/>
      <c r="AL111" s="134"/>
      <c r="AM111" s="134"/>
      <c r="AN111" s="136">
        <f>SUM(AG111,AT111)</f>
        <v>0</v>
      </c>
      <c r="AO111" s="134"/>
      <c r="AP111" s="134"/>
      <c r="AQ111" s="137" t="s">
        <v>90</v>
      </c>
      <c r="AR111" s="73"/>
      <c r="AS111" s="138">
        <f>ROUND(SUM(AS112:AS113),2)</f>
        <v>0</v>
      </c>
      <c r="AT111" s="139">
        <f>ROUND(SUM(AV111:AW111),2)</f>
        <v>0</v>
      </c>
      <c r="AU111" s="140">
        <f>ROUND(SUM(AU112:AU113),5)</f>
        <v>0</v>
      </c>
      <c r="AV111" s="139">
        <f>ROUND(AZ111*L29,2)</f>
        <v>0</v>
      </c>
      <c r="AW111" s="139">
        <f>ROUND(BA111*L30,2)</f>
        <v>0</v>
      </c>
      <c r="AX111" s="139">
        <f>ROUND(BB111*L29,2)</f>
        <v>0</v>
      </c>
      <c r="AY111" s="139">
        <f>ROUND(BC111*L30,2)</f>
        <v>0</v>
      </c>
      <c r="AZ111" s="139">
        <f>ROUND(SUM(AZ112:AZ113),2)</f>
        <v>0</v>
      </c>
      <c r="BA111" s="139">
        <f>ROUND(SUM(BA112:BA113),2)</f>
        <v>0</v>
      </c>
      <c r="BB111" s="139">
        <f>ROUND(SUM(BB112:BB113),2)</f>
        <v>0</v>
      </c>
      <c r="BC111" s="139">
        <f>ROUND(SUM(BC112:BC113),2)</f>
        <v>0</v>
      </c>
      <c r="BD111" s="141">
        <f>ROUND(SUM(BD112:BD113),2)</f>
        <v>0</v>
      </c>
      <c r="BE111" s="4"/>
      <c r="BS111" s="142" t="s">
        <v>76</v>
      </c>
      <c r="BT111" s="142" t="s">
        <v>86</v>
      </c>
      <c r="BU111" s="142" t="s">
        <v>78</v>
      </c>
      <c r="BV111" s="142" t="s">
        <v>79</v>
      </c>
      <c r="BW111" s="142" t="s">
        <v>131</v>
      </c>
      <c r="BX111" s="142" t="s">
        <v>125</v>
      </c>
      <c r="CL111" s="142" t="s">
        <v>1</v>
      </c>
    </row>
    <row r="112" spans="1:90" s="4" customFormat="1" ht="16.5" customHeight="1">
      <c r="A112" s="133" t="s">
        <v>87</v>
      </c>
      <c r="B112" s="71"/>
      <c r="C112" s="134"/>
      <c r="D112" s="134"/>
      <c r="E112" s="134"/>
      <c r="F112" s="135" t="s">
        <v>132</v>
      </c>
      <c r="G112" s="135"/>
      <c r="H112" s="135"/>
      <c r="I112" s="135"/>
      <c r="J112" s="135"/>
      <c r="K112" s="134"/>
      <c r="L112" s="135" t="s">
        <v>111</v>
      </c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6">
        <f>'03.1 - Elektroinstalace'!J34</f>
        <v>0</v>
      </c>
      <c r="AH112" s="134"/>
      <c r="AI112" s="134"/>
      <c r="AJ112" s="134"/>
      <c r="AK112" s="134"/>
      <c r="AL112" s="134"/>
      <c r="AM112" s="134"/>
      <c r="AN112" s="136">
        <f>SUM(AG112,AT112)</f>
        <v>0</v>
      </c>
      <c r="AO112" s="134"/>
      <c r="AP112" s="134"/>
      <c r="AQ112" s="137" t="s">
        <v>90</v>
      </c>
      <c r="AR112" s="73"/>
      <c r="AS112" s="138">
        <v>0</v>
      </c>
      <c r="AT112" s="139">
        <f>ROUND(SUM(AV112:AW112),2)</f>
        <v>0</v>
      </c>
      <c r="AU112" s="140">
        <f>'03.1 - Elektroinstalace'!P130</f>
        <v>0</v>
      </c>
      <c r="AV112" s="139">
        <f>'03.1 - Elektroinstalace'!J37</f>
        <v>0</v>
      </c>
      <c r="AW112" s="139">
        <f>'03.1 - Elektroinstalace'!J38</f>
        <v>0</v>
      </c>
      <c r="AX112" s="139">
        <f>'03.1 - Elektroinstalace'!J39</f>
        <v>0</v>
      </c>
      <c r="AY112" s="139">
        <f>'03.1 - Elektroinstalace'!J40</f>
        <v>0</v>
      </c>
      <c r="AZ112" s="139">
        <f>'03.1 - Elektroinstalace'!F37</f>
        <v>0</v>
      </c>
      <c r="BA112" s="139">
        <f>'03.1 - Elektroinstalace'!F38</f>
        <v>0</v>
      </c>
      <c r="BB112" s="139">
        <f>'03.1 - Elektroinstalace'!F39</f>
        <v>0</v>
      </c>
      <c r="BC112" s="139">
        <f>'03.1 - Elektroinstalace'!F40</f>
        <v>0</v>
      </c>
      <c r="BD112" s="141">
        <f>'03.1 - Elektroinstalace'!F41</f>
        <v>0</v>
      </c>
      <c r="BE112" s="4"/>
      <c r="BT112" s="142" t="s">
        <v>112</v>
      </c>
      <c r="BV112" s="142" t="s">
        <v>79</v>
      </c>
      <c r="BW112" s="142" t="s">
        <v>133</v>
      </c>
      <c r="BX112" s="142" t="s">
        <v>131</v>
      </c>
      <c r="CL112" s="142" t="s">
        <v>1</v>
      </c>
    </row>
    <row r="113" spans="1:90" s="4" customFormat="1" ht="16.5" customHeight="1">
      <c r="A113" s="133" t="s">
        <v>87</v>
      </c>
      <c r="B113" s="71"/>
      <c r="C113" s="134"/>
      <c r="D113" s="134"/>
      <c r="E113" s="134"/>
      <c r="F113" s="135" t="s">
        <v>134</v>
      </c>
      <c r="G113" s="135"/>
      <c r="H113" s="135"/>
      <c r="I113" s="135"/>
      <c r="J113" s="135"/>
      <c r="K113" s="134"/>
      <c r="L113" s="135" t="s">
        <v>115</v>
      </c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6">
        <f>'03.2 - _Rozvaděče'!J34</f>
        <v>0</v>
      </c>
      <c r="AH113" s="134"/>
      <c r="AI113" s="134"/>
      <c r="AJ113" s="134"/>
      <c r="AK113" s="134"/>
      <c r="AL113" s="134"/>
      <c r="AM113" s="134"/>
      <c r="AN113" s="136">
        <f>SUM(AG113,AT113)</f>
        <v>0</v>
      </c>
      <c r="AO113" s="134"/>
      <c r="AP113" s="134"/>
      <c r="AQ113" s="137" t="s">
        <v>90</v>
      </c>
      <c r="AR113" s="73"/>
      <c r="AS113" s="138">
        <v>0</v>
      </c>
      <c r="AT113" s="139">
        <f>ROUND(SUM(AV113:AW113),2)</f>
        <v>0</v>
      </c>
      <c r="AU113" s="140">
        <f>'03.2 - _Rozvaděče'!P126</f>
        <v>0</v>
      </c>
      <c r="AV113" s="139">
        <f>'03.2 - _Rozvaděče'!J37</f>
        <v>0</v>
      </c>
      <c r="AW113" s="139">
        <f>'03.2 - _Rozvaděče'!J38</f>
        <v>0</v>
      </c>
      <c r="AX113" s="139">
        <f>'03.2 - _Rozvaděče'!J39</f>
        <v>0</v>
      </c>
      <c r="AY113" s="139">
        <f>'03.2 - _Rozvaděče'!J40</f>
        <v>0</v>
      </c>
      <c r="AZ113" s="139">
        <f>'03.2 - _Rozvaděče'!F37</f>
        <v>0</v>
      </c>
      <c r="BA113" s="139">
        <f>'03.2 - _Rozvaděče'!F38</f>
        <v>0</v>
      </c>
      <c r="BB113" s="139">
        <f>'03.2 - _Rozvaděče'!F39</f>
        <v>0</v>
      </c>
      <c r="BC113" s="139">
        <f>'03.2 - _Rozvaděče'!F40</f>
        <v>0</v>
      </c>
      <c r="BD113" s="141">
        <f>'03.2 - _Rozvaděče'!F41</f>
        <v>0</v>
      </c>
      <c r="BE113" s="4"/>
      <c r="BT113" s="142" t="s">
        <v>112</v>
      </c>
      <c r="BV113" s="142" t="s">
        <v>79</v>
      </c>
      <c r="BW113" s="142" t="s">
        <v>135</v>
      </c>
      <c r="BX113" s="142" t="s">
        <v>131</v>
      </c>
      <c r="CL113" s="142" t="s">
        <v>1</v>
      </c>
    </row>
    <row r="114" spans="1:90" s="4" customFormat="1" ht="16.5" customHeight="1">
      <c r="A114" s="133" t="s">
        <v>87</v>
      </c>
      <c r="B114" s="71"/>
      <c r="C114" s="134"/>
      <c r="D114" s="134"/>
      <c r="E114" s="135" t="s">
        <v>98</v>
      </c>
      <c r="F114" s="135"/>
      <c r="G114" s="135"/>
      <c r="H114" s="135"/>
      <c r="I114" s="135"/>
      <c r="J114" s="134"/>
      <c r="K114" s="135" t="s">
        <v>136</v>
      </c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6">
        <f>'04 - VZT-3.NP'!J32</f>
        <v>0</v>
      </c>
      <c r="AH114" s="134"/>
      <c r="AI114" s="134"/>
      <c r="AJ114" s="134"/>
      <c r="AK114" s="134"/>
      <c r="AL114" s="134"/>
      <c r="AM114" s="134"/>
      <c r="AN114" s="136">
        <f>SUM(AG114,AT114)</f>
        <v>0</v>
      </c>
      <c r="AO114" s="134"/>
      <c r="AP114" s="134"/>
      <c r="AQ114" s="137" t="s">
        <v>90</v>
      </c>
      <c r="AR114" s="73"/>
      <c r="AS114" s="138">
        <v>0</v>
      </c>
      <c r="AT114" s="139">
        <f>ROUND(SUM(AV114:AW114),2)</f>
        <v>0</v>
      </c>
      <c r="AU114" s="140">
        <f>'04 - VZT-3.NP'!P122</f>
        <v>0</v>
      </c>
      <c r="AV114" s="139">
        <f>'04 - VZT-3.NP'!J35</f>
        <v>0</v>
      </c>
      <c r="AW114" s="139">
        <f>'04 - VZT-3.NP'!J36</f>
        <v>0</v>
      </c>
      <c r="AX114" s="139">
        <f>'04 - VZT-3.NP'!J37</f>
        <v>0</v>
      </c>
      <c r="AY114" s="139">
        <f>'04 - VZT-3.NP'!J38</f>
        <v>0</v>
      </c>
      <c r="AZ114" s="139">
        <f>'04 - VZT-3.NP'!F35</f>
        <v>0</v>
      </c>
      <c r="BA114" s="139">
        <f>'04 - VZT-3.NP'!F36</f>
        <v>0</v>
      </c>
      <c r="BB114" s="139">
        <f>'04 - VZT-3.NP'!F37</f>
        <v>0</v>
      </c>
      <c r="BC114" s="139">
        <f>'04 - VZT-3.NP'!F38</f>
        <v>0</v>
      </c>
      <c r="BD114" s="141">
        <f>'04 - VZT-3.NP'!F39</f>
        <v>0</v>
      </c>
      <c r="BE114" s="4"/>
      <c r="BT114" s="142" t="s">
        <v>86</v>
      </c>
      <c r="BV114" s="142" t="s">
        <v>79</v>
      </c>
      <c r="BW114" s="142" t="s">
        <v>137</v>
      </c>
      <c r="BX114" s="142" t="s">
        <v>125</v>
      </c>
      <c r="CL114" s="142" t="s">
        <v>1</v>
      </c>
    </row>
    <row r="115" spans="1:91" s="7" customFormat="1" ht="16.5" customHeight="1">
      <c r="A115" s="7"/>
      <c r="B115" s="120"/>
      <c r="C115" s="121"/>
      <c r="D115" s="122" t="s">
        <v>138</v>
      </c>
      <c r="E115" s="122"/>
      <c r="F115" s="122"/>
      <c r="G115" s="122"/>
      <c r="H115" s="122"/>
      <c r="I115" s="123"/>
      <c r="J115" s="122" t="s">
        <v>139</v>
      </c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4">
        <f>ROUND(SUM(AG116:AG117),2)</f>
        <v>0</v>
      </c>
      <c r="AH115" s="123"/>
      <c r="AI115" s="123"/>
      <c r="AJ115" s="123"/>
      <c r="AK115" s="123"/>
      <c r="AL115" s="123"/>
      <c r="AM115" s="123"/>
      <c r="AN115" s="125">
        <f>SUM(AG115,AT115)</f>
        <v>0</v>
      </c>
      <c r="AO115" s="123"/>
      <c r="AP115" s="123"/>
      <c r="AQ115" s="126" t="s">
        <v>83</v>
      </c>
      <c r="AR115" s="127"/>
      <c r="AS115" s="128">
        <f>ROUND(SUM(AS116:AS117),2)</f>
        <v>0</v>
      </c>
      <c r="AT115" s="129">
        <f>ROUND(SUM(AV115:AW115),2)</f>
        <v>0</v>
      </c>
      <c r="AU115" s="130">
        <f>ROUND(SUM(AU116:AU117),5)</f>
        <v>0</v>
      </c>
      <c r="AV115" s="129">
        <f>ROUND(AZ115*L29,2)</f>
        <v>0</v>
      </c>
      <c r="AW115" s="129">
        <f>ROUND(BA115*L30,2)</f>
        <v>0</v>
      </c>
      <c r="AX115" s="129">
        <f>ROUND(BB115*L29,2)</f>
        <v>0</v>
      </c>
      <c r="AY115" s="129">
        <f>ROUND(BC115*L30,2)</f>
        <v>0</v>
      </c>
      <c r="AZ115" s="129">
        <f>ROUND(SUM(AZ116:AZ117),2)</f>
        <v>0</v>
      </c>
      <c r="BA115" s="129">
        <f>ROUND(SUM(BA116:BA117),2)</f>
        <v>0</v>
      </c>
      <c r="BB115" s="129">
        <f>ROUND(SUM(BB116:BB117),2)</f>
        <v>0</v>
      </c>
      <c r="BC115" s="129">
        <f>ROUND(SUM(BC116:BC117),2)</f>
        <v>0</v>
      </c>
      <c r="BD115" s="131">
        <f>ROUND(SUM(BD116:BD117),2)</f>
        <v>0</v>
      </c>
      <c r="BE115" s="7"/>
      <c r="BS115" s="132" t="s">
        <v>76</v>
      </c>
      <c r="BT115" s="132" t="s">
        <v>84</v>
      </c>
      <c r="BU115" s="132" t="s">
        <v>78</v>
      </c>
      <c r="BV115" s="132" t="s">
        <v>79</v>
      </c>
      <c r="BW115" s="132" t="s">
        <v>140</v>
      </c>
      <c r="BX115" s="132" t="s">
        <v>5</v>
      </c>
      <c r="CL115" s="132" t="s">
        <v>1</v>
      </c>
      <c r="CM115" s="132" t="s">
        <v>86</v>
      </c>
    </row>
    <row r="116" spans="1:90" s="4" customFormat="1" ht="16.5" customHeight="1">
      <c r="A116" s="133" t="s">
        <v>87</v>
      </c>
      <c r="B116" s="71"/>
      <c r="C116" s="134"/>
      <c r="D116" s="134"/>
      <c r="E116" s="135" t="s">
        <v>141</v>
      </c>
      <c r="F116" s="135"/>
      <c r="G116" s="135"/>
      <c r="H116" s="135"/>
      <c r="I116" s="135"/>
      <c r="J116" s="134"/>
      <c r="K116" s="135" t="s">
        <v>142</v>
      </c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6">
        <f>'01c2 - Hřiště'!J32</f>
        <v>0</v>
      </c>
      <c r="AH116" s="134"/>
      <c r="AI116" s="134"/>
      <c r="AJ116" s="134"/>
      <c r="AK116" s="134"/>
      <c r="AL116" s="134"/>
      <c r="AM116" s="134"/>
      <c r="AN116" s="136">
        <f>SUM(AG116,AT116)</f>
        <v>0</v>
      </c>
      <c r="AO116" s="134"/>
      <c r="AP116" s="134"/>
      <c r="AQ116" s="137" t="s">
        <v>90</v>
      </c>
      <c r="AR116" s="73"/>
      <c r="AS116" s="138">
        <v>0</v>
      </c>
      <c r="AT116" s="139">
        <f>ROUND(SUM(AV116:AW116),2)</f>
        <v>0</v>
      </c>
      <c r="AU116" s="140">
        <f>'01c2 - Hřiště'!P120</f>
        <v>0</v>
      </c>
      <c r="AV116" s="139">
        <f>'01c2 - Hřiště'!J35</f>
        <v>0</v>
      </c>
      <c r="AW116" s="139">
        <f>'01c2 - Hřiště'!J36</f>
        <v>0</v>
      </c>
      <c r="AX116" s="139">
        <f>'01c2 - Hřiště'!J37</f>
        <v>0</v>
      </c>
      <c r="AY116" s="139">
        <f>'01c2 - Hřiště'!J38</f>
        <v>0</v>
      </c>
      <c r="AZ116" s="139">
        <f>'01c2 - Hřiště'!F35</f>
        <v>0</v>
      </c>
      <c r="BA116" s="139">
        <f>'01c2 - Hřiště'!F36</f>
        <v>0</v>
      </c>
      <c r="BB116" s="139">
        <f>'01c2 - Hřiště'!F37</f>
        <v>0</v>
      </c>
      <c r="BC116" s="139">
        <f>'01c2 - Hřiště'!F38</f>
        <v>0</v>
      </c>
      <c r="BD116" s="141">
        <f>'01c2 - Hřiště'!F39</f>
        <v>0</v>
      </c>
      <c r="BE116" s="4"/>
      <c r="BT116" s="142" t="s">
        <v>86</v>
      </c>
      <c r="BV116" s="142" t="s">
        <v>79</v>
      </c>
      <c r="BW116" s="142" t="s">
        <v>143</v>
      </c>
      <c r="BX116" s="142" t="s">
        <v>140</v>
      </c>
      <c r="CL116" s="142" t="s">
        <v>1</v>
      </c>
    </row>
    <row r="117" spans="1:90" s="4" customFormat="1" ht="16.5" customHeight="1">
      <c r="A117" s="133" t="s">
        <v>87</v>
      </c>
      <c r="B117" s="71"/>
      <c r="C117" s="134"/>
      <c r="D117" s="134"/>
      <c r="E117" s="135" t="s">
        <v>144</v>
      </c>
      <c r="F117" s="135"/>
      <c r="G117" s="135"/>
      <c r="H117" s="135"/>
      <c r="I117" s="135"/>
      <c r="J117" s="134"/>
      <c r="K117" s="135" t="s">
        <v>145</v>
      </c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6">
        <f>'01c1 - Oplocení'!J32</f>
        <v>0</v>
      </c>
      <c r="AH117" s="134"/>
      <c r="AI117" s="134"/>
      <c r="AJ117" s="134"/>
      <c r="AK117" s="134"/>
      <c r="AL117" s="134"/>
      <c r="AM117" s="134"/>
      <c r="AN117" s="136">
        <f>SUM(AG117,AT117)</f>
        <v>0</v>
      </c>
      <c r="AO117" s="134"/>
      <c r="AP117" s="134"/>
      <c r="AQ117" s="137" t="s">
        <v>90</v>
      </c>
      <c r="AR117" s="73"/>
      <c r="AS117" s="138">
        <v>0</v>
      </c>
      <c r="AT117" s="139">
        <f>ROUND(SUM(AV117:AW117),2)</f>
        <v>0</v>
      </c>
      <c r="AU117" s="140">
        <f>'01c1 - Oplocení'!P120</f>
        <v>0</v>
      </c>
      <c r="AV117" s="139">
        <f>'01c1 - Oplocení'!J35</f>
        <v>0</v>
      </c>
      <c r="AW117" s="139">
        <f>'01c1 - Oplocení'!J36</f>
        <v>0</v>
      </c>
      <c r="AX117" s="139">
        <f>'01c1 - Oplocení'!J37</f>
        <v>0</v>
      </c>
      <c r="AY117" s="139">
        <f>'01c1 - Oplocení'!J38</f>
        <v>0</v>
      </c>
      <c r="AZ117" s="139">
        <f>'01c1 - Oplocení'!F35</f>
        <v>0</v>
      </c>
      <c r="BA117" s="139">
        <f>'01c1 - Oplocení'!F36</f>
        <v>0</v>
      </c>
      <c r="BB117" s="139">
        <f>'01c1 - Oplocení'!F37</f>
        <v>0</v>
      </c>
      <c r="BC117" s="139">
        <f>'01c1 - Oplocení'!F38</f>
        <v>0</v>
      </c>
      <c r="BD117" s="141">
        <f>'01c1 - Oplocení'!F39</f>
        <v>0</v>
      </c>
      <c r="BE117" s="4"/>
      <c r="BT117" s="142" t="s">
        <v>86</v>
      </c>
      <c r="BV117" s="142" t="s">
        <v>79</v>
      </c>
      <c r="BW117" s="142" t="s">
        <v>146</v>
      </c>
      <c r="BX117" s="142" t="s">
        <v>140</v>
      </c>
      <c r="CL117" s="142" t="s">
        <v>1</v>
      </c>
    </row>
    <row r="118" spans="1:91" s="7" customFormat="1" ht="16.5" customHeight="1">
      <c r="A118" s="133" t="s">
        <v>87</v>
      </c>
      <c r="B118" s="120"/>
      <c r="C118" s="121"/>
      <c r="D118" s="122" t="s">
        <v>147</v>
      </c>
      <c r="E118" s="122"/>
      <c r="F118" s="122"/>
      <c r="G118" s="122"/>
      <c r="H118" s="122"/>
      <c r="I118" s="123"/>
      <c r="J118" s="122" t="s">
        <v>148</v>
      </c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5">
        <f>'VRN - Vedlejší rozpočtové...'!J30</f>
        <v>0</v>
      </c>
      <c r="AH118" s="123"/>
      <c r="AI118" s="123"/>
      <c r="AJ118" s="123"/>
      <c r="AK118" s="123"/>
      <c r="AL118" s="123"/>
      <c r="AM118" s="123"/>
      <c r="AN118" s="125">
        <f>SUM(AG118,AT118)</f>
        <v>0</v>
      </c>
      <c r="AO118" s="123"/>
      <c r="AP118" s="123"/>
      <c r="AQ118" s="126" t="s">
        <v>83</v>
      </c>
      <c r="AR118" s="127"/>
      <c r="AS118" s="144">
        <v>0</v>
      </c>
      <c r="AT118" s="145">
        <f>ROUND(SUM(AV118:AW118),2)</f>
        <v>0</v>
      </c>
      <c r="AU118" s="146">
        <f>'VRN - Vedlejší rozpočtové...'!P117</f>
        <v>0</v>
      </c>
      <c r="AV118" s="145">
        <f>'VRN - Vedlejší rozpočtové...'!J33</f>
        <v>0</v>
      </c>
      <c r="AW118" s="145">
        <f>'VRN - Vedlejší rozpočtové...'!J34</f>
        <v>0</v>
      </c>
      <c r="AX118" s="145">
        <f>'VRN - Vedlejší rozpočtové...'!J35</f>
        <v>0</v>
      </c>
      <c r="AY118" s="145">
        <f>'VRN - Vedlejší rozpočtové...'!J36</f>
        <v>0</v>
      </c>
      <c r="AZ118" s="145">
        <f>'VRN - Vedlejší rozpočtové...'!F33</f>
        <v>0</v>
      </c>
      <c r="BA118" s="145">
        <f>'VRN - Vedlejší rozpočtové...'!F34</f>
        <v>0</v>
      </c>
      <c r="BB118" s="145">
        <f>'VRN - Vedlejší rozpočtové...'!F35</f>
        <v>0</v>
      </c>
      <c r="BC118" s="145">
        <f>'VRN - Vedlejší rozpočtové...'!F36</f>
        <v>0</v>
      </c>
      <c r="BD118" s="147">
        <f>'VRN - Vedlejší rozpočtové...'!F37</f>
        <v>0</v>
      </c>
      <c r="BE118" s="7"/>
      <c r="BT118" s="132" t="s">
        <v>84</v>
      </c>
      <c r="BV118" s="132" t="s">
        <v>79</v>
      </c>
      <c r="BW118" s="132" t="s">
        <v>149</v>
      </c>
      <c r="BX118" s="132" t="s">
        <v>5</v>
      </c>
      <c r="CL118" s="132" t="s">
        <v>1</v>
      </c>
      <c r="CM118" s="132" t="s">
        <v>86</v>
      </c>
    </row>
    <row r="119" spans="1:57" s="2" customFormat="1" ht="30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5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s="2" customFormat="1" ht="6.95" customHeight="1">
      <c r="A120" s="39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45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</sheetData>
  <sheetProtection password="CC35" sheet="1" objects="1" scenarios="1" formatColumns="0" formatRows="0"/>
  <mergeCells count="134">
    <mergeCell ref="L85:AO85"/>
    <mergeCell ref="C92:G92"/>
    <mergeCell ref="I92:AF92"/>
    <mergeCell ref="J95:AF95"/>
    <mergeCell ref="D95:H95"/>
    <mergeCell ref="K96:AF96"/>
    <mergeCell ref="E96:I96"/>
    <mergeCell ref="E97:I97"/>
    <mergeCell ref="K97:AF97"/>
    <mergeCell ref="E98:I98"/>
    <mergeCell ref="K98:AF98"/>
    <mergeCell ref="E99:I99"/>
    <mergeCell ref="K99:AF99"/>
    <mergeCell ref="E100:I100"/>
    <mergeCell ref="K100:AF100"/>
    <mergeCell ref="K101:AF101"/>
    <mergeCell ref="E101:I101"/>
    <mergeCell ref="E102:I102"/>
    <mergeCell ref="K102:AF102"/>
    <mergeCell ref="F103:J103"/>
    <mergeCell ref="L103:AF103"/>
    <mergeCell ref="AM87:AN87"/>
    <mergeCell ref="AM89:AP89"/>
    <mergeCell ref="AS89:AT91"/>
    <mergeCell ref="AM90:AP90"/>
    <mergeCell ref="AN92:AP92"/>
    <mergeCell ref="AG92:AM92"/>
    <mergeCell ref="AN95:AP95"/>
    <mergeCell ref="AG95:AM95"/>
    <mergeCell ref="AN96:AP96"/>
    <mergeCell ref="AG96:AM96"/>
    <mergeCell ref="AG97:AM97"/>
    <mergeCell ref="AN97:AP97"/>
    <mergeCell ref="AN98:AP98"/>
    <mergeCell ref="AG98:AM98"/>
    <mergeCell ref="AN99:AP99"/>
    <mergeCell ref="AG99:AM99"/>
    <mergeCell ref="AG100:AM100"/>
    <mergeCell ref="AN100:AP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N101:AP101"/>
    <mergeCell ref="AN102:AP102"/>
    <mergeCell ref="AG102:AM102"/>
    <mergeCell ref="AG103:AM103"/>
    <mergeCell ref="AN103:AP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F104:J104"/>
    <mergeCell ref="L104:AF104"/>
    <mergeCell ref="L105:AF105"/>
    <mergeCell ref="F105:J105"/>
    <mergeCell ref="F106:J106"/>
    <mergeCell ref="L106:AF106"/>
    <mergeCell ref="L107:AF107"/>
    <mergeCell ref="F107:J107"/>
    <mergeCell ref="D108:H108"/>
    <mergeCell ref="J108:AF108"/>
    <mergeCell ref="K109:AF109"/>
    <mergeCell ref="E109:I109"/>
    <mergeCell ref="K110:AF110"/>
    <mergeCell ref="E110:I110"/>
    <mergeCell ref="K111:AF111"/>
    <mergeCell ref="E111:I111"/>
    <mergeCell ref="L112:AF112"/>
    <mergeCell ref="F112:J112"/>
    <mergeCell ref="F113:J113"/>
    <mergeCell ref="L113:AF113"/>
    <mergeCell ref="E114:I114"/>
    <mergeCell ref="K114:AF114"/>
    <mergeCell ref="D115:H115"/>
    <mergeCell ref="J115:AF115"/>
    <mergeCell ref="E116:I116"/>
    <mergeCell ref="K116:AF116"/>
    <mergeCell ref="K117:AF117"/>
    <mergeCell ref="E117:I117"/>
    <mergeCell ref="D118:H118"/>
    <mergeCell ref="J118:AF118"/>
  </mergeCells>
  <hyperlinks>
    <hyperlink ref="A96" location="'01 - Bourací práce 1NP a 2NP'!C2" display="/"/>
    <hyperlink ref="A97" location="'02 - Nové konstrukce 1NP ...'!C2" display="/"/>
    <hyperlink ref="A98" location="'03 - VZT-1.NP a 2.NP'!C2" display="/"/>
    <hyperlink ref="A99" location="'04 - Ústřední vytápění'!C2" display="/"/>
    <hyperlink ref="A100" location="'05 - ZTI VENKOVNI KANALIZ...'!C2" display="/"/>
    <hyperlink ref="A101" location="'06 - ZTI VNITRNI'!C2" display="/"/>
    <hyperlink ref="A103" location="'D1.4 - Elektroinstalace'!C2" display="/"/>
    <hyperlink ref="A104" location="'R1 - _Rozvaděče'!C2" display="/"/>
    <hyperlink ref="A105" location="'R2 - _Rozvaděče'!C2" display="/"/>
    <hyperlink ref="A106" location="'RH - _Rozvaděče'!C2" display="/"/>
    <hyperlink ref="A107" location="'RK2 - _Rozvaděče'!C2" display="/"/>
    <hyperlink ref="A109" location="'01 - Bourací práce 3NP'!C2" display="/"/>
    <hyperlink ref="A110" location="'02 - Nové konstrukce 3NP'!C2" display="/"/>
    <hyperlink ref="A112" location="'03.1 - Elektroinstalace'!C2" display="/"/>
    <hyperlink ref="A113" location="'03.2 - _Rozvaděče'!C2" display="/"/>
    <hyperlink ref="A114" location="'04 - VZT-3.NP'!C2" display="/"/>
    <hyperlink ref="A116" location="'01c2 - Hřiště'!C2" display="/"/>
    <hyperlink ref="A117" location="'01c1 - Oplocení'!C2" display="/"/>
    <hyperlink ref="A11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150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Dětský domov a školní jídelna Sedloňov - Stavební úpravy objektu - II. ETAPA SO01</v>
      </c>
      <c r="F7" s="152"/>
      <c r="G7" s="152"/>
      <c r="H7" s="152"/>
      <c r="L7" s="21"/>
    </row>
    <row r="8" spans="2:12" ht="12">
      <c r="B8" s="21"/>
      <c r="D8" s="152" t="s">
        <v>151</v>
      </c>
      <c r="L8" s="21"/>
    </row>
    <row r="9" spans="2:12" s="1" customFormat="1" ht="16.5" customHeight="1">
      <c r="B9" s="21"/>
      <c r="E9" s="153" t="s">
        <v>152</v>
      </c>
      <c r="F9" s="1"/>
      <c r="G9" s="1"/>
      <c r="H9" s="1"/>
      <c r="L9" s="21"/>
    </row>
    <row r="10" spans="2:12" s="1" customFormat="1" ht="12" customHeight="1">
      <c r="B10" s="21"/>
      <c r="D10" s="152" t="s">
        <v>153</v>
      </c>
      <c r="L10" s="21"/>
    </row>
    <row r="11" spans="1:31" s="2" customFormat="1" ht="16.5" customHeight="1">
      <c r="A11" s="39"/>
      <c r="B11" s="45"/>
      <c r="C11" s="39"/>
      <c r="D11" s="39"/>
      <c r="E11" s="164" t="s">
        <v>1948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2" t="s">
        <v>1949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4" t="s">
        <v>2375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2" t="s">
        <v>18</v>
      </c>
      <c r="E15" s="39"/>
      <c r="F15" s="142" t="s">
        <v>1</v>
      </c>
      <c r="G15" s="39"/>
      <c r="H15" s="39"/>
      <c r="I15" s="152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20</v>
      </c>
      <c r="E16" s="39"/>
      <c r="F16" s="142" t="s">
        <v>34</v>
      </c>
      <c r="G16" s="39"/>
      <c r="H16" s="39"/>
      <c r="I16" s="152" t="s">
        <v>22</v>
      </c>
      <c r="J16" s="155" t="str">
        <f>'Rekapitulace stavby'!AN8</f>
        <v>21. 7. 2023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2" t="s">
        <v>24</v>
      </c>
      <c r="E18" s="39"/>
      <c r="F18" s="39"/>
      <c r="G18" s="39"/>
      <c r="H18" s="39"/>
      <c r="I18" s="152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34</v>
      </c>
      <c r="F19" s="39"/>
      <c r="G19" s="39"/>
      <c r="H19" s="39"/>
      <c r="I19" s="152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2" t="s">
        <v>28</v>
      </c>
      <c r="E21" s="39"/>
      <c r="F21" s="39"/>
      <c r="G21" s="39"/>
      <c r="H21" s="39"/>
      <c r="I21" s="152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2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2" t="s">
        <v>30</v>
      </c>
      <c r="E24" s="39"/>
      <c r="F24" s="39"/>
      <c r="G24" s="39"/>
      <c r="H24" s="39"/>
      <c r="I24" s="152" t="s">
        <v>25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">
        <v>34</v>
      </c>
      <c r="F25" s="39"/>
      <c r="G25" s="39"/>
      <c r="H25" s="39"/>
      <c r="I25" s="152" t="s">
        <v>27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2" t="s">
        <v>33</v>
      </c>
      <c r="E27" s="39"/>
      <c r="F27" s="39"/>
      <c r="G27" s="39"/>
      <c r="H27" s="39"/>
      <c r="I27" s="152" t="s">
        <v>25</v>
      </c>
      <c r="J27" s="142" t="s">
        <v>1</v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">
        <v>34</v>
      </c>
      <c r="F28" s="39"/>
      <c r="G28" s="39"/>
      <c r="H28" s="39"/>
      <c r="I28" s="152" t="s">
        <v>27</v>
      </c>
      <c r="J28" s="142" t="s">
        <v>1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2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56"/>
      <c r="B31" s="157"/>
      <c r="C31" s="156"/>
      <c r="D31" s="156"/>
      <c r="E31" s="158" t="s">
        <v>1</v>
      </c>
      <c r="F31" s="158"/>
      <c r="G31" s="158"/>
      <c r="H31" s="158"/>
      <c r="I31" s="156"/>
      <c r="J31" s="156"/>
      <c r="K31" s="156"/>
      <c r="L31" s="159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1" t="s">
        <v>37</v>
      </c>
      <c r="E34" s="39"/>
      <c r="F34" s="39"/>
      <c r="G34" s="39"/>
      <c r="H34" s="39"/>
      <c r="I34" s="39"/>
      <c r="J34" s="162">
        <f>ROUND(J126,2)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0"/>
      <c r="E35" s="160"/>
      <c r="F35" s="160"/>
      <c r="G35" s="160"/>
      <c r="H35" s="160"/>
      <c r="I35" s="160"/>
      <c r="J35" s="160"/>
      <c r="K35" s="160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3" t="s">
        <v>39</v>
      </c>
      <c r="G36" s="39"/>
      <c r="H36" s="39"/>
      <c r="I36" s="163" t="s">
        <v>38</v>
      </c>
      <c r="J36" s="163" t="s">
        <v>40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4" t="s">
        <v>41</v>
      </c>
      <c r="E37" s="152" t="s">
        <v>42</v>
      </c>
      <c r="F37" s="165">
        <f>ROUND((SUM(BE126:BE147)),2)</f>
        <v>0</v>
      </c>
      <c r="G37" s="39"/>
      <c r="H37" s="39"/>
      <c r="I37" s="166">
        <v>0.21</v>
      </c>
      <c r="J37" s="165">
        <f>ROUND(((SUM(BE126:BE147))*I37),2)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2" t="s">
        <v>43</v>
      </c>
      <c r="F38" s="165">
        <f>ROUND((SUM(BF126:BF147)),2)</f>
        <v>0</v>
      </c>
      <c r="G38" s="39"/>
      <c r="H38" s="39"/>
      <c r="I38" s="166">
        <v>0.15</v>
      </c>
      <c r="J38" s="165">
        <f>ROUND(((SUM(BF126:BF147))*I38),2)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44</v>
      </c>
      <c r="F39" s="165">
        <f>ROUND((SUM(BG126:BG147)),2)</f>
        <v>0</v>
      </c>
      <c r="G39" s="39"/>
      <c r="H39" s="39"/>
      <c r="I39" s="166">
        <v>0.21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2" t="s">
        <v>45</v>
      </c>
      <c r="F40" s="165">
        <f>ROUND((SUM(BH126:BH147)),2)</f>
        <v>0</v>
      </c>
      <c r="G40" s="39"/>
      <c r="H40" s="39"/>
      <c r="I40" s="166">
        <v>0.15</v>
      </c>
      <c r="J40" s="165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2" t="s">
        <v>46</v>
      </c>
      <c r="F41" s="165">
        <f>ROUND((SUM(BI126:BI147)),2)</f>
        <v>0</v>
      </c>
      <c r="G41" s="39"/>
      <c r="H41" s="39"/>
      <c r="I41" s="166">
        <v>0</v>
      </c>
      <c r="J41" s="165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7"/>
      <c r="D43" s="168" t="s">
        <v>47</v>
      </c>
      <c r="E43" s="169"/>
      <c r="F43" s="169"/>
      <c r="G43" s="170" t="s">
        <v>48</v>
      </c>
      <c r="H43" s="171" t="s">
        <v>49</v>
      </c>
      <c r="I43" s="169"/>
      <c r="J43" s="172">
        <f>SUM(J34:J41)</f>
        <v>0</v>
      </c>
      <c r="K43" s="173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Dětský domov a školní jídelna Sedloňov - Stavební úpravy objektu - II. ETAPA SO01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85" t="s">
        <v>152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153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311" t="s">
        <v>1948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1949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7" t="str">
        <f>E13</f>
        <v>R2 - _Rozvaděče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21. 7. 2023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24</v>
      </c>
      <c r="D95" s="41"/>
      <c r="E95" s="41"/>
      <c r="F95" s="28" t="str">
        <f>E19</f>
        <v xml:space="preserve"> </v>
      </c>
      <c r="G95" s="41"/>
      <c r="H95" s="41"/>
      <c r="I95" s="33" t="s">
        <v>30</v>
      </c>
      <c r="J95" s="37" t="str">
        <f>E25</f>
        <v xml:space="preserve"> 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 xml:space="preserve"> 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>
      <c r="A98" s="39"/>
      <c r="B98" s="40"/>
      <c r="C98" s="186" t="s">
        <v>156</v>
      </c>
      <c r="D98" s="187"/>
      <c r="E98" s="187"/>
      <c r="F98" s="187"/>
      <c r="G98" s="187"/>
      <c r="H98" s="187"/>
      <c r="I98" s="187"/>
      <c r="J98" s="188" t="s">
        <v>157</v>
      </c>
      <c r="K98" s="187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>
      <c r="A100" s="39"/>
      <c r="B100" s="40"/>
      <c r="C100" s="189" t="s">
        <v>158</v>
      </c>
      <c r="D100" s="41"/>
      <c r="E100" s="41"/>
      <c r="F100" s="41"/>
      <c r="G100" s="41"/>
      <c r="H100" s="41"/>
      <c r="I100" s="41"/>
      <c r="J100" s="111">
        <f>J126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159</v>
      </c>
    </row>
    <row r="101" spans="1:31" s="9" customFormat="1" ht="24.95" customHeight="1">
      <c r="A101" s="9"/>
      <c r="B101" s="190"/>
      <c r="C101" s="191"/>
      <c r="D101" s="192" t="s">
        <v>165</v>
      </c>
      <c r="E101" s="193"/>
      <c r="F101" s="193"/>
      <c r="G101" s="193"/>
      <c r="H101" s="193"/>
      <c r="I101" s="193"/>
      <c r="J101" s="194">
        <f>J127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6"/>
      <c r="C102" s="134"/>
      <c r="D102" s="197" t="s">
        <v>1952</v>
      </c>
      <c r="E102" s="198"/>
      <c r="F102" s="198"/>
      <c r="G102" s="198"/>
      <c r="H102" s="198"/>
      <c r="I102" s="198"/>
      <c r="J102" s="199">
        <f>J128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173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6.25" customHeight="1">
      <c r="A112" s="39"/>
      <c r="B112" s="40"/>
      <c r="C112" s="41"/>
      <c r="D112" s="41"/>
      <c r="E112" s="185" t="str">
        <f>E7</f>
        <v>Dětský domov a školní jídelna Sedloňov - Stavební úpravy objektu - II. ETAPA SO01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151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2:12" s="1" customFormat="1" ht="16.5" customHeight="1">
      <c r="B114" s="22"/>
      <c r="C114" s="23"/>
      <c r="D114" s="23"/>
      <c r="E114" s="185" t="s">
        <v>152</v>
      </c>
      <c r="F114" s="23"/>
      <c r="G114" s="23"/>
      <c r="H114" s="23"/>
      <c r="I114" s="23"/>
      <c r="J114" s="23"/>
      <c r="K114" s="23"/>
      <c r="L114" s="21"/>
    </row>
    <row r="115" spans="2:12" s="1" customFormat="1" ht="12" customHeight="1">
      <c r="B115" s="22"/>
      <c r="C115" s="33" t="s">
        <v>153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311" t="s">
        <v>1948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1949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E13</f>
        <v>R2 - _Rozvaděče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F16</f>
        <v xml:space="preserve"> </v>
      </c>
      <c r="G120" s="41"/>
      <c r="H120" s="41"/>
      <c r="I120" s="33" t="s">
        <v>22</v>
      </c>
      <c r="J120" s="80" t="str">
        <f>IF(J16="","",J16)</f>
        <v>21. 7. 2023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E19</f>
        <v xml:space="preserve"> </v>
      </c>
      <c r="G122" s="41"/>
      <c r="H122" s="41"/>
      <c r="I122" s="33" t="s">
        <v>30</v>
      </c>
      <c r="J122" s="37" t="str">
        <f>E25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IF(E22="","",E22)</f>
        <v>Vyplň údaj</v>
      </c>
      <c r="G123" s="41"/>
      <c r="H123" s="41"/>
      <c r="I123" s="33" t="s">
        <v>33</v>
      </c>
      <c r="J123" s="37" t="str">
        <f>E28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1"/>
      <c r="B125" s="202"/>
      <c r="C125" s="203" t="s">
        <v>174</v>
      </c>
      <c r="D125" s="204" t="s">
        <v>62</v>
      </c>
      <c r="E125" s="204" t="s">
        <v>58</v>
      </c>
      <c r="F125" s="204" t="s">
        <v>59</v>
      </c>
      <c r="G125" s="204" t="s">
        <v>175</v>
      </c>
      <c r="H125" s="204" t="s">
        <v>176</v>
      </c>
      <c r="I125" s="204" t="s">
        <v>177</v>
      </c>
      <c r="J125" s="204" t="s">
        <v>157</v>
      </c>
      <c r="K125" s="205" t="s">
        <v>178</v>
      </c>
      <c r="L125" s="206"/>
      <c r="M125" s="101" t="s">
        <v>1</v>
      </c>
      <c r="N125" s="102" t="s">
        <v>41</v>
      </c>
      <c r="O125" s="102" t="s">
        <v>179</v>
      </c>
      <c r="P125" s="102" t="s">
        <v>180</v>
      </c>
      <c r="Q125" s="102" t="s">
        <v>181</v>
      </c>
      <c r="R125" s="102" t="s">
        <v>182</v>
      </c>
      <c r="S125" s="102" t="s">
        <v>183</v>
      </c>
      <c r="T125" s="103" t="s">
        <v>184</v>
      </c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</row>
    <row r="126" spans="1:63" s="2" customFormat="1" ht="22.8" customHeight="1">
      <c r="A126" s="39"/>
      <c r="B126" s="40"/>
      <c r="C126" s="108" t="s">
        <v>185</v>
      </c>
      <c r="D126" s="41"/>
      <c r="E126" s="41"/>
      <c r="F126" s="41"/>
      <c r="G126" s="41"/>
      <c r="H126" s="41"/>
      <c r="I126" s="41"/>
      <c r="J126" s="207">
        <f>BK126</f>
        <v>0</v>
      </c>
      <c r="K126" s="41"/>
      <c r="L126" s="45"/>
      <c r="M126" s="104"/>
      <c r="N126" s="208"/>
      <c r="O126" s="105"/>
      <c r="P126" s="209">
        <f>P127</f>
        <v>0</v>
      </c>
      <c r="Q126" s="105"/>
      <c r="R126" s="209">
        <f>R127</f>
        <v>0.01223</v>
      </c>
      <c r="S126" s="105"/>
      <c r="T126" s="210">
        <f>T127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76</v>
      </c>
      <c r="AU126" s="18" t="s">
        <v>159</v>
      </c>
      <c r="BK126" s="211">
        <f>BK127</f>
        <v>0</v>
      </c>
    </row>
    <row r="127" spans="1:63" s="12" customFormat="1" ht="25.9" customHeight="1">
      <c r="A127" s="12"/>
      <c r="B127" s="212"/>
      <c r="C127" s="213"/>
      <c r="D127" s="214" t="s">
        <v>76</v>
      </c>
      <c r="E127" s="215" t="s">
        <v>398</v>
      </c>
      <c r="F127" s="215" t="s">
        <v>399</v>
      </c>
      <c r="G127" s="213"/>
      <c r="H127" s="213"/>
      <c r="I127" s="216"/>
      <c r="J127" s="217">
        <f>BK127</f>
        <v>0</v>
      </c>
      <c r="K127" s="213"/>
      <c r="L127" s="218"/>
      <c r="M127" s="219"/>
      <c r="N127" s="220"/>
      <c r="O127" s="220"/>
      <c r="P127" s="221">
        <f>P128</f>
        <v>0</v>
      </c>
      <c r="Q127" s="220"/>
      <c r="R127" s="221">
        <f>R128</f>
        <v>0.01223</v>
      </c>
      <c r="S127" s="220"/>
      <c r="T127" s="222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86</v>
      </c>
      <c r="AT127" s="224" t="s">
        <v>76</v>
      </c>
      <c r="AU127" s="224" t="s">
        <v>77</v>
      </c>
      <c r="AY127" s="223" t="s">
        <v>188</v>
      </c>
      <c r="BK127" s="225">
        <f>BK128</f>
        <v>0</v>
      </c>
    </row>
    <row r="128" spans="1:63" s="12" customFormat="1" ht="22.8" customHeight="1">
      <c r="A128" s="12"/>
      <c r="B128" s="212"/>
      <c r="C128" s="213"/>
      <c r="D128" s="214" t="s">
        <v>76</v>
      </c>
      <c r="E128" s="226" t="s">
        <v>1957</v>
      </c>
      <c r="F128" s="226" t="s">
        <v>1958</v>
      </c>
      <c r="G128" s="213"/>
      <c r="H128" s="213"/>
      <c r="I128" s="216"/>
      <c r="J128" s="227">
        <f>BK128</f>
        <v>0</v>
      </c>
      <c r="K128" s="213"/>
      <c r="L128" s="218"/>
      <c r="M128" s="219"/>
      <c r="N128" s="220"/>
      <c r="O128" s="220"/>
      <c r="P128" s="221">
        <f>SUM(P129:P147)</f>
        <v>0</v>
      </c>
      <c r="Q128" s="220"/>
      <c r="R128" s="221">
        <f>SUM(R129:R147)</f>
        <v>0.01223</v>
      </c>
      <c r="S128" s="220"/>
      <c r="T128" s="222">
        <f>SUM(T129:T147)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86</v>
      </c>
      <c r="AT128" s="224" t="s">
        <v>76</v>
      </c>
      <c r="AU128" s="224" t="s">
        <v>84</v>
      </c>
      <c r="AY128" s="223" t="s">
        <v>188</v>
      </c>
      <c r="BK128" s="225">
        <f>SUM(BK129:BK147)</f>
        <v>0</v>
      </c>
    </row>
    <row r="129" spans="1:65" s="2" customFormat="1" ht="24.15" customHeight="1">
      <c r="A129" s="39"/>
      <c r="B129" s="40"/>
      <c r="C129" s="228" t="s">
        <v>84</v>
      </c>
      <c r="D129" s="228" t="s">
        <v>190</v>
      </c>
      <c r="E129" s="229" t="s">
        <v>2312</v>
      </c>
      <c r="F129" s="230" t="s">
        <v>2313</v>
      </c>
      <c r="G129" s="231" t="s">
        <v>360</v>
      </c>
      <c r="H129" s="232">
        <v>18</v>
      </c>
      <c r="I129" s="233"/>
      <c r="J129" s="234">
        <f>ROUND(I129*H129,2)</f>
        <v>0</v>
      </c>
      <c r="K129" s="230" t="s">
        <v>219</v>
      </c>
      <c r="L129" s="45"/>
      <c r="M129" s="235" t="s">
        <v>1</v>
      </c>
      <c r="N129" s="236" t="s">
        <v>42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374</v>
      </c>
      <c r="AT129" s="239" t="s">
        <v>190</v>
      </c>
      <c r="AU129" s="239" t="s">
        <v>86</v>
      </c>
      <c r="AY129" s="18" t="s">
        <v>188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84</v>
      </c>
      <c r="BK129" s="240">
        <f>ROUND(I129*H129,2)</f>
        <v>0</v>
      </c>
      <c r="BL129" s="18" t="s">
        <v>374</v>
      </c>
      <c r="BM129" s="239" t="s">
        <v>2376</v>
      </c>
    </row>
    <row r="130" spans="1:65" s="2" customFormat="1" ht="24.15" customHeight="1">
      <c r="A130" s="39"/>
      <c r="B130" s="40"/>
      <c r="C130" s="292" t="s">
        <v>86</v>
      </c>
      <c r="D130" s="292" t="s">
        <v>807</v>
      </c>
      <c r="E130" s="293" t="s">
        <v>2318</v>
      </c>
      <c r="F130" s="294" t="s">
        <v>2319</v>
      </c>
      <c r="G130" s="295" t="s">
        <v>360</v>
      </c>
      <c r="H130" s="296">
        <v>7</v>
      </c>
      <c r="I130" s="297"/>
      <c r="J130" s="298">
        <f>ROUND(I130*H130,2)</f>
        <v>0</v>
      </c>
      <c r="K130" s="294" t="s">
        <v>219</v>
      </c>
      <c r="L130" s="299"/>
      <c r="M130" s="300" t="s">
        <v>1</v>
      </c>
      <c r="N130" s="301" t="s">
        <v>42</v>
      </c>
      <c r="O130" s="92"/>
      <c r="P130" s="237">
        <f>O130*H130</f>
        <v>0</v>
      </c>
      <c r="Q130" s="237">
        <v>0.0004</v>
      </c>
      <c r="R130" s="237">
        <f>Q130*H130</f>
        <v>0.0028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688</v>
      </c>
      <c r="AT130" s="239" t="s">
        <v>807</v>
      </c>
      <c r="AU130" s="239" t="s">
        <v>86</v>
      </c>
      <c r="AY130" s="18" t="s">
        <v>188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84</v>
      </c>
      <c r="BK130" s="240">
        <f>ROUND(I130*H130,2)</f>
        <v>0</v>
      </c>
      <c r="BL130" s="18" t="s">
        <v>374</v>
      </c>
      <c r="BM130" s="239" t="s">
        <v>2377</v>
      </c>
    </row>
    <row r="131" spans="1:65" s="2" customFormat="1" ht="24.15" customHeight="1">
      <c r="A131" s="39"/>
      <c r="B131" s="40"/>
      <c r="C131" s="292" t="s">
        <v>112</v>
      </c>
      <c r="D131" s="292" t="s">
        <v>807</v>
      </c>
      <c r="E131" s="293" t="s">
        <v>2321</v>
      </c>
      <c r="F131" s="294" t="s">
        <v>2322</v>
      </c>
      <c r="G131" s="295" t="s">
        <v>360</v>
      </c>
      <c r="H131" s="296">
        <v>11</v>
      </c>
      <c r="I131" s="297"/>
      <c r="J131" s="298">
        <f>ROUND(I131*H131,2)</f>
        <v>0</v>
      </c>
      <c r="K131" s="294" t="s">
        <v>219</v>
      </c>
      <c r="L131" s="299"/>
      <c r="M131" s="300" t="s">
        <v>1</v>
      </c>
      <c r="N131" s="301" t="s">
        <v>42</v>
      </c>
      <c r="O131" s="92"/>
      <c r="P131" s="237">
        <f>O131*H131</f>
        <v>0</v>
      </c>
      <c r="Q131" s="237">
        <v>0.0004</v>
      </c>
      <c r="R131" s="237">
        <f>Q131*H131</f>
        <v>0.0044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688</v>
      </c>
      <c r="AT131" s="239" t="s">
        <v>807</v>
      </c>
      <c r="AU131" s="239" t="s">
        <v>86</v>
      </c>
      <c r="AY131" s="18" t="s">
        <v>188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374</v>
      </c>
      <c r="BM131" s="239" t="s">
        <v>2378</v>
      </c>
    </row>
    <row r="132" spans="1:65" s="2" customFormat="1" ht="24.15" customHeight="1">
      <c r="A132" s="39"/>
      <c r="B132" s="40"/>
      <c r="C132" s="228" t="s">
        <v>195</v>
      </c>
      <c r="D132" s="228" t="s">
        <v>190</v>
      </c>
      <c r="E132" s="229" t="s">
        <v>2330</v>
      </c>
      <c r="F132" s="230" t="s">
        <v>2331</v>
      </c>
      <c r="G132" s="231" t="s">
        <v>360</v>
      </c>
      <c r="H132" s="232">
        <v>5</v>
      </c>
      <c r="I132" s="233"/>
      <c r="J132" s="234">
        <f>ROUND(I132*H132,2)</f>
        <v>0</v>
      </c>
      <c r="K132" s="230" t="s">
        <v>219</v>
      </c>
      <c r="L132" s="45"/>
      <c r="M132" s="235" t="s">
        <v>1</v>
      </c>
      <c r="N132" s="236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374</v>
      </c>
      <c r="AT132" s="239" t="s">
        <v>190</v>
      </c>
      <c r="AU132" s="239" t="s">
        <v>86</v>
      </c>
      <c r="AY132" s="18" t="s">
        <v>188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374</v>
      </c>
      <c r="BM132" s="239" t="s">
        <v>2379</v>
      </c>
    </row>
    <row r="133" spans="1:65" s="2" customFormat="1" ht="16.5" customHeight="1">
      <c r="A133" s="39"/>
      <c r="B133" s="40"/>
      <c r="C133" s="292" t="s">
        <v>268</v>
      </c>
      <c r="D133" s="292" t="s">
        <v>807</v>
      </c>
      <c r="E133" s="293" t="s">
        <v>2333</v>
      </c>
      <c r="F133" s="294" t="s">
        <v>2334</v>
      </c>
      <c r="G133" s="295" t="s">
        <v>360</v>
      </c>
      <c r="H133" s="296">
        <v>5</v>
      </c>
      <c r="I133" s="297"/>
      <c r="J133" s="298">
        <f>ROUND(I133*H133,2)</f>
        <v>0</v>
      </c>
      <c r="K133" s="294" t="s">
        <v>1</v>
      </c>
      <c r="L133" s="299"/>
      <c r="M133" s="300" t="s">
        <v>1</v>
      </c>
      <c r="N133" s="301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688</v>
      </c>
      <c r="AT133" s="239" t="s">
        <v>807</v>
      </c>
      <c r="AU133" s="239" t="s">
        <v>86</v>
      </c>
      <c r="AY133" s="18" t="s">
        <v>188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374</v>
      </c>
      <c r="BM133" s="239" t="s">
        <v>2380</v>
      </c>
    </row>
    <row r="134" spans="1:65" s="2" customFormat="1" ht="24.15" customHeight="1">
      <c r="A134" s="39"/>
      <c r="B134" s="40"/>
      <c r="C134" s="228" t="s">
        <v>272</v>
      </c>
      <c r="D134" s="228" t="s">
        <v>190</v>
      </c>
      <c r="E134" s="229" t="s">
        <v>2336</v>
      </c>
      <c r="F134" s="230" t="s">
        <v>2337</v>
      </c>
      <c r="G134" s="231" t="s">
        <v>360</v>
      </c>
      <c r="H134" s="232">
        <v>2</v>
      </c>
      <c r="I134" s="233"/>
      <c r="J134" s="234">
        <f>ROUND(I134*H134,2)</f>
        <v>0</v>
      </c>
      <c r="K134" s="230" t="s">
        <v>219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374</v>
      </c>
      <c r="AT134" s="239" t="s">
        <v>190</v>
      </c>
      <c r="AU134" s="239" t="s">
        <v>86</v>
      </c>
      <c r="AY134" s="18" t="s">
        <v>188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374</v>
      </c>
      <c r="BM134" s="239" t="s">
        <v>2381</v>
      </c>
    </row>
    <row r="135" spans="1:65" s="2" customFormat="1" ht="16.5" customHeight="1">
      <c r="A135" s="39"/>
      <c r="B135" s="40"/>
      <c r="C135" s="292" t="s">
        <v>277</v>
      </c>
      <c r="D135" s="292" t="s">
        <v>807</v>
      </c>
      <c r="E135" s="293" t="s">
        <v>2339</v>
      </c>
      <c r="F135" s="294" t="s">
        <v>2340</v>
      </c>
      <c r="G135" s="295" t="s">
        <v>360</v>
      </c>
      <c r="H135" s="296">
        <v>2</v>
      </c>
      <c r="I135" s="297"/>
      <c r="J135" s="298">
        <f>ROUND(I135*H135,2)</f>
        <v>0</v>
      </c>
      <c r="K135" s="294" t="s">
        <v>1</v>
      </c>
      <c r="L135" s="299"/>
      <c r="M135" s="300" t="s">
        <v>1</v>
      </c>
      <c r="N135" s="301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688</v>
      </c>
      <c r="AT135" s="239" t="s">
        <v>807</v>
      </c>
      <c r="AU135" s="239" t="s">
        <v>86</v>
      </c>
      <c r="AY135" s="18" t="s">
        <v>188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374</v>
      </c>
      <c r="BM135" s="239" t="s">
        <v>2382</v>
      </c>
    </row>
    <row r="136" spans="1:65" s="2" customFormat="1" ht="33" customHeight="1">
      <c r="A136" s="39"/>
      <c r="B136" s="40"/>
      <c r="C136" s="228" t="s">
        <v>297</v>
      </c>
      <c r="D136" s="228" t="s">
        <v>190</v>
      </c>
      <c r="E136" s="229" t="s">
        <v>2342</v>
      </c>
      <c r="F136" s="230" t="s">
        <v>2343</v>
      </c>
      <c r="G136" s="231" t="s">
        <v>360</v>
      </c>
      <c r="H136" s="232">
        <v>1</v>
      </c>
      <c r="I136" s="233"/>
      <c r="J136" s="234">
        <f>ROUND(I136*H136,2)</f>
        <v>0</v>
      </c>
      <c r="K136" s="230" t="s">
        <v>219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374</v>
      </c>
      <c r="AT136" s="239" t="s">
        <v>190</v>
      </c>
      <c r="AU136" s="239" t="s">
        <v>86</v>
      </c>
      <c r="AY136" s="18" t="s">
        <v>188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374</v>
      </c>
      <c r="BM136" s="239" t="s">
        <v>2383</v>
      </c>
    </row>
    <row r="137" spans="1:65" s="2" customFormat="1" ht="16.5" customHeight="1">
      <c r="A137" s="39"/>
      <c r="B137" s="40"/>
      <c r="C137" s="292" t="s">
        <v>200</v>
      </c>
      <c r="D137" s="292" t="s">
        <v>807</v>
      </c>
      <c r="E137" s="293" t="s">
        <v>2345</v>
      </c>
      <c r="F137" s="294" t="s">
        <v>2346</v>
      </c>
      <c r="G137" s="295" t="s">
        <v>360</v>
      </c>
      <c r="H137" s="296">
        <v>1</v>
      </c>
      <c r="I137" s="297"/>
      <c r="J137" s="298">
        <f>ROUND(I137*H137,2)</f>
        <v>0</v>
      </c>
      <c r="K137" s="294" t="s">
        <v>1</v>
      </c>
      <c r="L137" s="299"/>
      <c r="M137" s="300" t="s">
        <v>1</v>
      </c>
      <c r="N137" s="301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688</v>
      </c>
      <c r="AT137" s="239" t="s">
        <v>807</v>
      </c>
      <c r="AU137" s="239" t="s">
        <v>86</v>
      </c>
      <c r="AY137" s="18" t="s">
        <v>188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374</v>
      </c>
      <c r="BM137" s="239" t="s">
        <v>2384</v>
      </c>
    </row>
    <row r="138" spans="1:65" s="2" customFormat="1" ht="24.15" customHeight="1">
      <c r="A138" s="39"/>
      <c r="B138" s="40"/>
      <c r="C138" s="228" t="s">
        <v>341</v>
      </c>
      <c r="D138" s="228" t="s">
        <v>190</v>
      </c>
      <c r="E138" s="229" t="s">
        <v>2348</v>
      </c>
      <c r="F138" s="230" t="s">
        <v>2349</v>
      </c>
      <c r="G138" s="231" t="s">
        <v>360</v>
      </c>
      <c r="H138" s="232">
        <v>1</v>
      </c>
      <c r="I138" s="233"/>
      <c r="J138" s="234">
        <f>ROUND(I138*H138,2)</f>
        <v>0</v>
      </c>
      <c r="K138" s="230" t="s">
        <v>219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374</v>
      </c>
      <c r="AT138" s="239" t="s">
        <v>190</v>
      </c>
      <c r="AU138" s="239" t="s">
        <v>86</v>
      </c>
      <c r="AY138" s="18" t="s">
        <v>188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374</v>
      </c>
      <c r="BM138" s="239" t="s">
        <v>2385</v>
      </c>
    </row>
    <row r="139" spans="1:65" s="2" customFormat="1" ht="16.5" customHeight="1">
      <c r="A139" s="39"/>
      <c r="B139" s="40"/>
      <c r="C139" s="292" t="s">
        <v>347</v>
      </c>
      <c r="D139" s="292" t="s">
        <v>807</v>
      </c>
      <c r="E139" s="293" t="s">
        <v>2351</v>
      </c>
      <c r="F139" s="294" t="s">
        <v>2352</v>
      </c>
      <c r="G139" s="295" t="s">
        <v>360</v>
      </c>
      <c r="H139" s="296">
        <v>1</v>
      </c>
      <c r="I139" s="297"/>
      <c r="J139" s="298">
        <f>ROUND(I139*H139,2)</f>
        <v>0</v>
      </c>
      <c r="K139" s="294" t="s">
        <v>1</v>
      </c>
      <c r="L139" s="299"/>
      <c r="M139" s="300" t="s">
        <v>1</v>
      </c>
      <c r="N139" s="301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688</v>
      </c>
      <c r="AT139" s="239" t="s">
        <v>807</v>
      </c>
      <c r="AU139" s="239" t="s">
        <v>86</v>
      </c>
      <c r="AY139" s="18" t="s">
        <v>188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374</v>
      </c>
      <c r="BM139" s="239" t="s">
        <v>2386</v>
      </c>
    </row>
    <row r="140" spans="1:65" s="2" customFormat="1" ht="33" customHeight="1">
      <c r="A140" s="39"/>
      <c r="B140" s="40"/>
      <c r="C140" s="228" t="s">
        <v>352</v>
      </c>
      <c r="D140" s="228" t="s">
        <v>190</v>
      </c>
      <c r="E140" s="229" t="s">
        <v>2354</v>
      </c>
      <c r="F140" s="230" t="s">
        <v>2355</v>
      </c>
      <c r="G140" s="231" t="s">
        <v>360</v>
      </c>
      <c r="H140" s="232">
        <v>1</v>
      </c>
      <c r="I140" s="233"/>
      <c r="J140" s="234">
        <f>ROUND(I140*H140,2)</f>
        <v>0</v>
      </c>
      <c r="K140" s="230" t="s">
        <v>219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374</v>
      </c>
      <c r="AT140" s="239" t="s">
        <v>190</v>
      </c>
      <c r="AU140" s="239" t="s">
        <v>86</v>
      </c>
      <c r="AY140" s="18" t="s">
        <v>188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374</v>
      </c>
      <c r="BM140" s="239" t="s">
        <v>2387</v>
      </c>
    </row>
    <row r="141" spans="1:47" s="2" customFormat="1" ht="12">
      <c r="A141" s="39"/>
      <c r="B141" s="40"/>
      <c r="C141" s="41"/>
      <c r="D141" s="243" t="s">
        <v>560</v>
      </c>
      <c r="E141" s="41"/>
      <c r="F141" s="288" t="s">
        <v>2357</v>
      </c>
      <c r="G141" s="41"/>
      <c r="H141" s="41"/>
      <c r="I141" s="289"/>
      <c r="J141" s="41"/>
      <c r="K141" s="41"/>
      <c r="L141" s="45"/>
      <c r="M141" s="290"/>
      <c r="N141" s="291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560</v>
      </c>
      <c r="AU141" s="18" t="s">
        <v>86</v>
      </c>
    </row>
    <row r="142" spans="1:65" s="2" customFormat="1" ht="16.5" customHeight="1">
      <c r="A142" s="39"/>
      <c r="B142" s="40"/>
      <c r="C142" s="292" t="s">
        <v>357</v>
      </c>
      <c r="D142" s="292" t="s">
        <v>807</v>
      </c>
      <c r="E142" s="293" t="s">
        <v>2358</v>
      </c>
      <c r="F142" s="294" t="s">
        <v>2359</v>
      </c>
      <c r="G142" s="295" t="s">
        <v>360</v>
      </c>
      <c r="H142" s="296">
        <v>1</v>
      </c>
      <c r="I142" s="297"/>
      <c r="J142" s="298">
        <f>ROUND(I142*H142,2)</f>
        <v>0</v>
      </c>
      <c r="K142" s="294" t="s">
        <v>1</v>
      </c>
      <c r="L142" s="299"/>
      <c r="M142" s="300" t="s">
        <v>1</v>
      </c>
      <c r="N142" s="301" t="s">
        <v>42</v>
      </c>
      <c r="O142" s="92"/>
      <c r="P142" s="237">
        <f>O142*H142</f>
        <v>0</v>
      </c>
      <c r="Q142" s="237">
        <v>0.00503</v>
      </c>
      <c r="R142" s="237">
        <f>Q142*H142</f>
        <v>0.00503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688</v>
      </c>
      <c r="AT142" s="239" t="s">
        <v>807</v>
      </c>
      <c r="AU142" s="239" t="s">
        <v>86</v>
      </c>
      <c r="AY142" s="18" t="s">
        <v>188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374</v>
      </c>
      <c r="BM142" s="239" t="s">
        <v>2388</v>
      </c>
    </row>
    <row r="143" spans="1:47" s="2" customFormat="1" ht="12">
      <c r="A143" s="39"/>
      <c r="B143" s="40"/>
      <c r="C143" s="41"/>
      <c r="D143" s="243" t="s">
        <v>560</v>
      </c>
      <c r="E143" s="41"/>
      <c r="F143" s="288" t="s">
        <v>2361</v>
      </c>
      <c r="G143" s="41"/>
      <c r="H143" s="41"/>
      <c r="I143" s="289"/>
      <c r="J143" s="41"/>
      <c r="K143" s="41"/>
      <c r="L143" s="45"/>
      <c r="M143" s="290"/>
      <c r="N143" s="291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560</v>
      </c>
      <c r="AU143" s="18" t="s">
        <v>86</v>
      </c>
    </row>
    <row r="144" spans="1:65" s="2" customFormat="1" ht="24.15" customHeight="1">
      <c r="A144" s="39"/>
      <c r="B144" s="40"/>
      <c r="C144" s="228" t="s">
        <v>362</v>
      </c>
      <c r="D144" s="228" t="s">
        <v>190</v>
      </c>
      <c r="E144" s="229" t="s">
        <v>2362</v>
      </c>
      <c r="F144" s="230" t="s">
        <v>2363</v>
      </c>
      <c r="G144" s="231" t="s">
        <v>360</v>
      </c>
      <c r="H144" s="232">
        <v>1</v>
      </c>
      <c r="I144" s="233"/>
      <c r="J144" s="234">
        <f>ROUND(I144*H144,2)</f>
        <v>0</v>
      </c>
      <c r="K144" s="230" t="s">
        <v>194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374</v>
      </c>
      <c r="AT144" s="239" t="s">
        <v>190</v>
      </c>
      <c r="AU144" s="239" t="s">
        <v>86</v>
      </c>
      <c r="AY144" s="18" t="s">
        <v>188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374</v>
      </c>
      <c r="BM144" s="239" t="s">
        <v>2389</v>
      </c>
    </row>
    <row r="145" spans="1:65" s="2" customFormat="1" ht="16.5" customHeight="1">
      <c r="A145" s="39"/>
      <c r="B145" s="40"/>
      <c r="C145" s="292" t="s">
        <v>8</v>
      </c>
      <c r="D145" s="292" t="s">
        <v>807</v>
      </c>
      <c r="E145" s="293" t="s">
        <v>2365</v>
      </c>
      <c r="F145" s="294" t="s">
        <v>2366</v>
      </c>
      <c r="G145" s="295" t="s">
        <v>360</v>
      </c>
      <c r="H145" s="296">
        <v>1</v>
      </c>
      <c r="I145" s="297"/>
      <c r="J145" s="298">
        <f>ROUND(I145*H145,2)</f>
        <v>0</v>
      </c>
      <c r="K145" s="294" t="s">
        <v>1</v>
      </c>
      <c r="L145" s="299"/>
      <c r="M145" s="300" t="s">
        <v>1</v>
      </c>
      <c r="N145" s="301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688</v>
      </c>
      <c r="AT145" s="239" t="s">
        <v>807</v>
      </c>
      <c r="AU145" s="239" t="s">
        <v>86</v>
      </c>
      <c r="AY145" s="18" t="s">
        <v>188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374</v>
      </c>
      <c r="BM145" s="239" t="s">
        <v>2390</v>
      </c>
    </row>
    <row r="146" spans="1:65" s="2" customFormat="1" ht="16.5" customHeight="1">
      <c r="A146" s="39"/>
      <c r="B146" s="40"/>
      <c r="C146" s="292" t="s">
        <v>374</v>
      </c>
      <c r="D146" s="292" t="s">
        <v>807</v>
      </c>
      <c r="E146" s="293" t="s">
        <v>2368</v>
      </c>
      <c r="F146" s="294" t="s">
        <v>2369</v>
      </c>
      <c r="G146" s="295" t="s">
        <v>2370</v>
      </c>
      <c r="H146" s="296">
        <v>1</v>
      </c>
      <c r="I146" s="297"/>
      <c r="J146" s="298">
        <f>ROUND(I146*H146,2)</f>
        <v>0</v>
      </c>
      <c r="K146" s="294" t="s">
        <v>1</v>
      </c>
      <c r="L146" s="299"/>
      <c r="M146" s="300" t="s">
        <v>1</v>
      </c>
      <c r="N146" s="301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688</v>
      </c>
      <c r="AT146" s="239" t="s">
        <v>807</v>
      </c>
      <c r="AU146" s="239" t="s">
        <v>86</v>
      </c>
      <c r="AY146" s="18" t="s">
        <v>188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374</v>
      </c>
      <c r="BM146" s="239" t="s">
        <v>2391</v>
      </c>
    </row>
    <row r="147" spans="1:65" s="2" customFormat="1" ht="16.5" customHeight="1">
      <c r="A147" s="39"/>
      <c r="B147" s="40"/>
      <c r="C147" s="228" t="s">
        <v>379</v>
      </c>
      <c r="D147" s="228" t="s">
        <v>190</v>
      </c>
      <c r="E147" s="229" t="s">
        <v>2372</v>
      </c>
      <c r="F147" s="230" t="s">
        <v>2373</v>
      </c>
      <c r="G147" s="231" t="s">
        <v>360</v>
      </c>
      <c r="H147" s="232">
        <v>1</v>
      </c>
      <c r="I147" s="233"/>
      <c r="J147" s="234">
        <f>ROUND(I147*H147,2)</f>
        <v>0</v>
      </c>
      <c r="K147" s="230" t="s">
        <v>1</v>
      </c>
      <c r="L147" s="45"/>
      <c r="M147" s="305" t="s">
        <v>1</v>
      </c>
      <c r="N147" s="306" t="s">
        <v>42</v>
      </c>
      <c r="O147" s="307"/>
      <c r="P147" s="308">
        <f>O147*H147</f>
        <v>0</v>
      </c>
      <c r="Q147" s="308">
        <v>0</v>
      </c>
      <c r="R147" s="308">
        <f>Q147*H147</f>
        <v>0</v>
      </c>
      <c r="S147" s="308">
        <v>0</v>
      </c>
      <c r="T147" s="30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374</v>
      </c>
      <c r="AT147" s="239" t="s">
        <v>190</v>
      </c>
      <c r="AU147" s="239" t="s">
        <v>86</v>
      </c>
      <c r="AY147" s="18" t="s">
        <v>188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374</v>
      </c>
      <c r="BM147" s="239" t="s">
        <v>2392</v>
      </c>
    </row>
    <row r="148" spans="1:31" s="2" customFormat="1" ht="6.95" customHeight="1">
      <c r="A148" s="39"/>
      <c r="B148" s="67"/>
      <c r="C148" s="68"/>
      <c r="D148" s="68"/>
      <c r="E148" s="68"/>
      <c r="F148" s="68"/>
      <c r="G148" s="68"/>
      <c r="H148" s="68"/>
      <c r="I148" s="68"/>
      <c r="J148" s="68"/>
      <c r="K148" s="68"/>
      <c r="L148" s="45"/>
      <c r="M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</sheetData>
  <sheetProtection password="CC35" sheet="1" objects="1" scenarios="1" formatColumns="0" formatRows="0" autoFilter="0"/>
  <autoFilter ref="C125:K14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120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150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Dětský domov a školní jídelna Sedloňov - Stavební úpravy objektu - II. ETAPA SO01</v>
      </c>
      <c r="F7" s="152"/>
      <c r="G7" s="152"/>
      <c r="H7" s="152"/>
      <c r="L7" s="21"/>
    </row>
    <row r="8" spans="2:12" ht="12">
      <c r="B8" s="21"/>
      <c r="D8" s="152" t="s">
        <v>151</v>
      </c>
      <c r="L8" s="21"/>
    </row>
    <row r="9" spans="2:12" s="1" customFormat="1" ht="16.5" customHeight="1">
      <c r="B9" s="21"/>
      <c r="E9" s="153" t="s">
        <v>152</v>
      </c>
      <c r="F9" s="1"/>
      <c r="G9" s="1"/>
      <c r="H9" s="1"/>
      <c r="L9" s="21"/>
    </row>
    <row r="10" spans="2:12" s="1" customFormat="1" ht="12" customHeight="1">
      <c r="B10" s="21"/>
      <c r="D10" s="152" t="s">
        <v>153</v>
      </c>
      <c r="L10" s="21"/>
    </row>
    <row r="11" spans="1:31" s="2" customFormat="1" ht="16.5" customHeight="1">
      <c r="A11" s="39"/>
      <c r="B11" s="45"/>
      <c r="C11" s="39"/>
      <c r="D11" s="39"/>
      <c r="E11" s="164" t="s">
        <v>1948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2" t="s">
        <v>1949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4" t="s">
        <v>2393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2" t="s">
        <v>18</v>
      </c>
      <c r="E15" s="39"/>
      <c r="F15" s="142" t="s">
        <v>1</v>
      </c>
      <c r="G15" s="39"/>
      <c r="H15" s="39"/>
      <c r="I15" s="152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20</v>
      </c>
      <c r="E16" s="39"/>
      <c r="F16" s="142" t="s">
        <v>34</v>
      </c>
      <c r="G16" s="39"/>
      <c r="H16" s="39"/>
      <c r="I16" s="152" t="s">
        <v>22</v>
      </c>
      <c r="J16" s="155" t="str">
        <f>'Rekapitulace stavby'!AN8</f>
        <v>21. 7. 2023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2" t="s">
        <v>24</v>
      </c>
      <c r="E18" s="39"/>
      <c r="F18" s="39"/>
      <c r="G18" s="39"/>
      <c r="H18" s="39"/>
      <c r="I18" s="152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34</v>
      </c>
      <c r="F19" s="39"/>
      <c r="G19" s="39"/>
      <c r="H19" s="39"/>
      <c r="I19" s="152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2" t="s">
        <v>28</v>
      </c>
      <c r="E21" s="39"/>
      <c r="F21" s="39"/>
      <c r="G21" s="39"/>
      <c r="H21" s="39"/>
      <c r="I21" s="152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2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2" t="s">
        <v>30</v>
      </c>
      <c r="E24" s="39"/>
      <c r="F24" s="39"/>
      <c r="G24" s="39"/>
      <c r="H24" s="39"/>
      <c r="I24" s="152" t="s">
        <v>25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">
        <v>34</v>
      </c>
      <c r="F25" s="39"/>
      <c r="G25" s="39"/>
      <c r="H25" s="39"/>
      <c r="I25" s="152" t="s">
        <v>27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2" t="s">
        <v>33</v>
      </c>
      <c r="E27" s="39"/>
      <c r="F27" s="39"/>
      <c r="G27" s="39"/>
      <c r="H27" s="39"/>
      <c r="I27" s="152" t="s">
        <v>25</v>
      </c>
      <c r="J27" s="142" t="s">
        <v>1</v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">
        <v>34</v>
      </c>
      <c r="F28" s="39"/>
      <c r="G28" s="39"/>
      <c r="H28" s="39"/>
      <c r="I28" s="152" t="s">
        <v>27</v>
      </c>
      <c r="J28" s="142" t="s">
        <v>1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2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56"/>
      <c r="B31" s="157"/>
      <c r="C31" s="156"/>
      <c r="D31" s="156"/>
      <c r="E31" s="158" t="s">
        <v>1</v>
      </c>
      <c r="F31" s="158"/>
      <c r="G31" s="158"/>
      <c r="H31" s="158"/>
      <c r="I31" s="156"/>
      <c r="J31" s="156"/>
      <c r="K31" s="156"/>
      <c r="L31" s="159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1" t="s">
        <v>37</v>
      </c>
      <c r="E34" s="39"/>
      <c r="F34" s="39"/>
      <c r="G34" s="39"/>
      <c r="H34" s="39"/>
      <c r="I34" s="39"/>
      <c r="J34" s="162">
        <f>ROUND(J126,2)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0"/>
      <c r="E35" s="160"/>
      <c r="F35" s="160"/>
      <c r="G35" s="160"/>
      <c r="H35" s="160"/>
      <c r="I35" s="160"/>
      <c r="J35" s="160"/>
      <c r="K35" s="160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3" t="s">
        <v>39</v>
      </c>
      <c r="G36" s="39"/>
      <c r="H36" s="39"/>
      <c r="I36" s="163" t="s">
        <v>38</v>
      </c>
      <c r="J36" s="163" t="s">
        <v>40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4" t="s">
        <v>41</v>
      </c>
      <c r="E37" s="152" t="s">
        <v>42</v>
      </c>
      <c r="F37" s="165">
        <f>ROUND((SUM(BE126:BE153)),2)</f>
        <v>0</v>
      </c>
      <c r="G37" s="39"/>
      <c r="H37" s="39"/>
      <c r="I37" s="166">
        <v>0.21</v>
      </c>
      <c r="J37" s="165">
        <f>ROUND(((SUM(BE126:BE153))*I37),2)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2" t="s">
        <v>43</v>
      </c>
      <c r="F38" s="165">
        <f>ROUND((SUM(BF126:BF153)),2)</f>
        <v>0</v>
      </c>
      <c r="G38" s="39"/>
      <c r="H38" s="39"/>
      <c r="I38" s="166">
        <v>0.15</v>
      </c>
      <c r="J38" s="165">
        <f>ROUND(((SUM(BF126:BF153))*I38),2)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44</v>
      </c>
      <c r="F39" s="165">
        <f>ROUND((SUM(BG126:BG153)),2)</f>
        <v>0</v>
      </c>
      <c r="G39" s="39"/>
      <c r="H39" s="39"/>
      <c r="I39" s="166">
        <v>0.21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2" t="s">
        <v>45</v>
      </c>
      <c r="F40" s="165">
        <f>ROUND((SUM(BH126:BH153)),2)</f>
        <v>0</v>
      </c>
      <c r="G40" s="39"/>
      <c r="H40" s="39"/>
      <c r="I40" s="166">
        <v>0.15</v>
      </c>
      <c r="J40" s="165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2" t="s">
        <v>46</v>
      </c>
      <c r="F41" s="165">
        <f>ROUND((SUM(BI126:BI153)),2)</f>
        <v>0</v>
      </c>
      <c r="G41" s="39"/>
      <c r="H41" s="39"/>
      <c r="I41" s="166">
        <v>0</v>
      </c>
      <c r="J41" s="165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7"/>
      <c r="D43" s="168" t="s">
        <v>47</v>
      </c>
      <c r="E43" s="169"/>
      <c r="F43" s="169"/>
      <c r="G43" s="170" t="s">
        <v>48</v>
      </c>
      <c r="H43" s="171" t="s">
        <v>49</v>
      </c>
      <c r="I43" s="169"/>
      <c r="J43" s="172">
        <f>SUM(J34:J41)</f>
        <v>0</v>
      </c>
      <c r="K43" s="173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Dětský domov a školní jídelna Sedloňov - Stavební úpravy objektu - II. ETAPA SO01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85" t="s">
        <v>152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153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311" t="s">
        <v>1948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1949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7" t="str">
        <f>E13</f>
        <v>RH - _Rozvaděče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21. 7. 2023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24</v>
      </c>
      <c r="D95" s="41"/>
      <c r="E95" s="41"/>
      <c r="F95" s="28" t="str">
        <f>E19</f>
        <v xml:space="preserve"> </v>
      </c>
      <c r="G95" s="41"/>
      <c r="H95" s="41"/>
      <c r="I95" s="33" t="s">
        <v>30</v>
      </c>
      <c r="J95" s="37" t="str">
        <f>E25</f>
        <v xml:space="preserve"> 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 xml:space="preserve"> 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>
      <c r="A98" s="39"/>
      <c r="B98" s="40"/>
      <c r="C98" s="186" t="s">
        <v>156</v>
      </c>
      <c r="D98" s="187"/>
      <c r="E98" s="187"/>
      <c r="F98" s="187"/>
      <c r="G98" s="187"/>
      <c r="H98" s="187"/>
      <c r="I98" s="187"/>
      <c r="J98" s="188" t="s">
        <v>157</v>
      </c>
      <c r="K98" s="187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>
      <c r="A100" s="39"/>
      <c r="B100" s="40"/>
      <c r="C100" s="189" t="s">
        <v>158</v>
      </c>
      <c r="D100" s="41"/>
      <c r="E100" s="41"/>
      <c r="F100" s="41"/>
      <c r="G100" s="41"/>
      <c r="H100" s="41"/>
      <c r="I100" s="41"/>
      <c r="J100" s="111">
        <f>J126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159</v>
      </c>
    </row>
    <row r="101" spans="1:31" s="9" customFormat="1" ht="24.95" customHeight="1">
      <c r="A101" s="9"/>
      <c r="B101" s="190"/>
      <c r="C101" s="191"/>
      <c r="D101" s="192" t="s">
        <v>165</v>
      </c>
      <c r="E101" s="193"/>
      <c r="F101" s="193"/>
      <c r="G101" s="193"/>
      <c r="H101" s="193"/>
      <c r="I101" s="193"/>
      <c r="J101" s="194">
        <f>J127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6"/>
      <c r="C102" s="134"/>
      <c r="D102" s="197" t="s">
        <v>1952</v>
      </c>
      <c r="E102" s="198"/>
      <c r="F102" s="198"/>
      <c r="G102" s="198"/>
      <c r="H102" s="198"/>
      <c r="I102" s="198"/>
      <c r="J102" s="199">
        <f>J128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173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6.25" customHeight="1">
      <c r="A112" s="39"/>
      <c r="B112" s="40"/>
      <c r="C112" s="41"/>
      <c r="D112" s="41"/>
      <c r="E112" s="185" t="str">
        <f>E7</f>
        <v>Dětský domov a školní jídelna Sedloňov - Stavební úpravy objektu - II. ETAPA SO01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151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2:12" s="1" customFormat="1" ht="16.5" customHeight="1">
      <c r="B114" s="22"/>
      <c r="C114" s="23"/>
      <c r="D114" s="23"/>
      <c r="E114" s="185" t="s">
        <v>152</v>
      </c>
      <c r="F114" s="23"/>
      <c r="G114" s="23"/>
      <c r="H114" s="23"/>
      <c r="I114" s="23"/>
      <c r="J114" s="23"/>
      <c r="K114" s="23"/>
      <c r="L114" s="21"/>
    </row>
    <row r="115" spans="2:12" s="1" customFormat="1" ht="12" customHeight="1">
      <c r="B115" s="22"/>
      <c r="C115" s="33" t="s">
        <v>153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311" t="s">
        <v>1948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1949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E13</f>
        <v>RH - _Rozvaděče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F16</f>
        <v xml:space="preserve"> </v>
      </c>
      <c r="G120" s="41"/>
      <c r="H120" s="41"/>
      <c r="I120" s="33" t="s">
        <v>22</v>
      </c>
      <c r="J120" s="80" t="str">
        <f>IF(J16="","",J16)</f>
        <v>21. 7. 2023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E19</f>
        <v xml:space="preserve"> </v>
      </c>
      <c r="G122" s="41"/>
      <c r="H122" s="41"/>
      <c r="I122" s="33" t="s">
        <v>30</v>
      </c>
      <c r="J122" s="37" t="str">
        <f>E25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IF(E22="","",E22)</f>
        <v>Vyplň údaj</v>
      </c>
      <c r="G123" s="41"/>
      <c r="H123" s="41"/>
      <c r="I123" s="33" t="s">
        <v>33</v>
      </c>
      <c r="J123" s="37" t="str">
        <f>E28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1"/>
      <c r="B125" s="202"/>
      <c r="C125" s="203" t="s">
        <v>174</v>
      </c>
      <c r="D125" s="204" t="s">
        <v>62</v>
      </c>
      <c r="E125" s="204" t="s">
        <v>58</v>
      </c>
      <c r="F125" s="204" t="s">
        <v>59</v>
      </c>
      <c r="G125" s="204" t="s">
        <v>175</v>
      </c>
      <c r="H125" s="204" t="s">
        <v>176</v>
      </c>
      <c r="I125" s="204" t="s">
        <v>177</v>
      </c>
      <c r="J125" s="204" t="s">
        <v>157</v>
      </c>
      <c r="K125" s="205" t="s">
        <v>178</v>
      </c>
      <c r="L125" s="206"/>
      <c r="M125" s="101" t="s">
        <v>1</v>
      </c>
      <c r="N125" s="102" t="s">
        <v>41</v>
      </c>
      <c r="O125" s="102" t="s">
        <v>179</v>
      </c>
      <c r="P125" s="102" t="s">
        <v>180</v>
      </c>
      <c r="Q125" s="102" t="s">
        <v>181</v>
      </c>
      <c r="R125" s="102" t="s">
        <v>182</v>
      </c>
      <c r="S125" s="102" t="s">
        <v>183</v>
      </c>
      <c r="T125" s="103" t="s">
        <v>184</v>
      </c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</row>
    <row r="126" spans="1:63" s="2" customFormat="1" ht="22.8" customHeight="1">
      <c r="A126" s="39"/>
      <c r="B126" s="40"/>
      <c r="C126" s="108" t="s">
        <v>185</v>
      </c>
      <c r="D126" s="41"/>
      <c r="E126" s="41"/>
      <c r="F126" s="41"/>
      <c r="G126" s="41"/>
      <c r="H126" s="41"/>
      <c r="I126" s="41"/>
      <c r="J126" s="207">
        <f>BK126</f>
        <v>0</v>
      </c>
      <c r="K126" s="41"/>
      <c r="L126" s="45"/>
      <c r="M126" s="104"/>
      <c r="N126" s="208"/>
      <c r="O126" s="105"/>
      <c r="P126" s="209">
        <f>P127</f>
        <v>0</v>
      </c>
      <c r="Q126" s="105"/>
      <c r="R126" s="209">
        <f>R127</f>
        <v>0.03188</v>
      </c>
      <c r="S126" s="105"/>
      <c r="T126" s="210">
        <f>T127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76</v>
      </c>
      <c r="AU126" s="18" t="s">
        <v>159</v>
      </c>
      <c r="BK126" s="211">
        <f>BK127</f>
        <v>0</v>
      </c>
    </row>
    <row r="127" spans="1:63" s="12" customFormat="1" ht="25.9" customHeight="1">
      <c r="A127" s="12"/>
      <c r="B127" s="212"/>
      <c r="C127" s="213"/>
      <c r="D127" s="214" t="s">
        <v>76</v>
      </c>
      <c r="E127" s="215" t="s">
        <v>398</v>
      </c>
      <c r="F127" s="215" t="s">
        <v>399</v>
      </c>
      <c r="G127" s="213"/>
      <c r="H127" s="213"/>
      <c r="I127" s="216"/>
      <c r="J127" s="217">
        <f>BK127</f>
        <v>0</v>
      </c>
      <c r="K127" s="213"/>
      <c r="L127" s="218"/>
      <c r="M127" s="219"/>
      <c r="N127" s="220"/>
      <c r="O127" s="220"/>
      <c r="P127" s="221">
        <f>P128</f>
        <v>0</v>
      </c>
      <c r="Q127" s="220"/>
      <c r="R127" s="221">
        <f>R128</f>
        <v>0.03188</v>
      </c>
      <c r="S127" s="220"/>
      <c r="T127" s="222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86</v>
      </c>
      <c r="AT127" s="224" t="s">
        <v>76</v>
      </c>
      <c r="AU127" s="224" t="s">
        <v>77</v>
      </c>
      <c r="AY127" s="223" t="s">
        <v>188</v>
      </c>
      <c r="BK127" s="225">
        <f>BK128</f>
        <v>0</v>
      </c>
    </row>
    <row r="128" spans="1:63" s="12" customFormat="1" ht="22.8" customHeight="1">
      <c r="A128" s="12"/>
      <c r="B128" s="212"/>
      <c r="C128" s="213"/>
      <c r="D128" s="214" t="s">
        <v>76</v>
      </c>
      <c r="E128" s="226" t="s">
        <v>1957</v>
      </c>
      <c r="F128" s="226" t="s">
        <v>1958</v>
      </c>
      <c r="G128" s="213"/>
      <c r="H128" s="213"/>
      <c r="I128" s="216"/>
      <c r="J128" s="227">
        <f>BK128</f>
        <v>0</v>
      </c>
      <c r="K128" s="213"/>
      <c r="L128" s="218"/>
      <c r="M128" s="219"/>
      <c r="N128" s="220"/>
      <c r="O128" s="220"/>
      <c r="P128" s="221">
        <f>SUM(P129:P153)</f>
        <v>0</v>
      </c>
      <c r="Q128" s="220"/>
      <c r="R128" s="221">
        <f>SUM(R129:R153)</f>
        <v>0.03188</v>
      </c>
      <c r="S128" s="220"/>
      <c r="T128" s="222">
        <f>SUM(T129:T153)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86</v>
      </c>
      <c r="AT128" s="224" t="s">
        <v>76</v>
      </c>
      <c r="AU128" s="224" t="s">
        <v>84</v>
      </c>
      <c r="AY128" s="223" t="s">
        <v>188</v>
      </c>
      <c r="BK128" s="225">
        <f>SUM(BK129:BK153)</f>
        <v>0</v>
      </c>
    </row>
    <row r="129" spans="1:65" s="2" customFormat="1" ht="33" customHeight="1">
      <c r="A129" s="39"/>
      <c r="B129" s="40"/>
      <c r="C129" s="228" t="s">
        <v>84</v>
      </c>
      <c r="D129" s="228" t="s">
        <v>190</v>
      </c>
      <c r="E129" s="229" t="s">
        <v>2394</v>
      </c>
      <c r="F129" s="230" t="s">
        <v>2395</v>
      </c>
      <c r="G129" s="231" t="s">
        <v>360</v>
      </c>
      <c r="H129" s="232">
        <v>1</v>
      </c>
      <c r="I129" s="233"/>
      <c r="J129" s="234">
        <f>ROUND(I129*H129,2)</f>
        <v>0</v>
      </c>
      <c r="K129" s="230" t="s">
        <v>194</v>
      </c>
      <c r="L129" s="45"/>
      <c r="M129" s="235" t="s">
        <v>1</v>
      </c>
      <c r="N129" s="236" t="s">
        <v>42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374</v>
      </c>
      <c r="AT129" s="239" t="s">
        <v>190</v>
      </c>
      <c r="AU129" s="239" t="s">
        <v>86</v>
      </c>
      <c r="AY129" s="18" t="s">
        <v>188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84</v>
      </c>
      <c r="BK129" s="240">
        <f>ROUND(I129*H129,2)</f>
        <v>0</v>
      </c>
      <c r="BL129" s="18" t="s">
        <v>374</v>
      </c>
      <c r="BM129" s="239" t="s">
        <v>2396</v>
      </c>
    </row>
    <row r="130" spans="1:65" s="2" customFormat="1" ht="24.15" customHeight="1">
      <c r="A130" s="39"/>
      <c r="B130" s="40"/>
      <c r="C130" s="228" t="s">
        <v>86</v>
      </c>
      <c r="D130" s="228" t="s">
        <v>190</v>
      </c>
      <c r="E130" s="229" t="s">
        <v>2312</v>
      </c>
      <c r="F130" s="230" t="s">
        <v>2313</v>
      </c>
      <c r="G130" s="231" t="s">
        <v>360</v>
      </c>
      <c r="H130" s="232">
        <v>33</v>
      </c>
      <c r="I130" s="233"/>
      <c r="J130" s="234">
        <f>ROUND(I130*H130,2)</f>
        <v>0</v>
      </c>
      <c r="K130" s="230" t="s">
        <v>219</v>
      </c>
      <c r="L130" s="45"/>
      <c r="M130" s="235" t="s">
        <v>1</v>
      </c>
      <c r="N130" s="236" t="s">
        <v>42</v>
      </c>
      <c r="O130" s="92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374</v>
      </c>
      <c r="AT130" s="239" t="s">
        <v>190</v>
      </c>
      <c r="AU130" s="239" t="s">
        <v>86</v>
      </c>
      <c r="AY130" s="18" t="s">
        <v>188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84</v>
      </c>
      <c r="BK130" s="240">
        <f>ROUND(I130*H130,2)</f>
        <v>0</v>
      </c>
      <c r="BL130" s="18" t="s">
        <v>374</v>
      </c>
      <c r="BM130" s="239" t="s">
        <v>2397</v>
      </c>
    </row>
    <row r="131" spans="1:65" s="2" customFormat="1" ht="24.15" customHeight="1">
      <c r="A131" s="39"/>
      <c r="B131" s="40"/>
      <c r="C131" s="292" t="s">
        <v>112</v>
      </c>
      <c r="D131" s="292" t="s">
        <v>807</v>
      </c>
      <c r="E131" s="293" t="s">
        <v>2315</v>
      </c>
      <c r="F131" s="294" t="s">
        <v>2316</v>
      </c>
      <c r="G131" s="295" t="s">
        <v>360</v>
      </c>
      <c r="H131" s="296">
        <v>2</v>
      </c>
      <c r="I131" s="297"/>
      <c r="J131" s="298">
        <f>ROUND(I131*H131,2)</f>
        <v>0</v>
      </c>
      <c r="K131" s="294" t="s">
        <v>219</v>
      </c>
      <c r="L131" s="299"/>
      <c r="M131" s="300" t="s">
        <v>1</v>
      </c>
      <c r="N131" s="301" t="s">
        <v>42</v>
      </c>
      <c r="O131" s="92"/>
      <c r="P131" s="237">
        <f>O131*H131</f>
        <v>0</v>
      </c>
      <c r="Q131" s="237">
        <v>0.0004</v>
      </c>
      <c r="R131" s="237">
        <f>Q131*H131</f>
        <v>0.0008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688</v>
      </c>
      <c r="AT131" s="239" t="s">
        <v>807</v>
      </c>
      <c r="AU131" s="239" t="s">
        <v>86</v>
      </c>
      <c r="AY131" s="18" t="s">
        <v>188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374</v>
      </c>
      <c r="BM131" s="239" t="s">
        <v>2398</v>
      </c>
    </row>
    <row r="132" spans="1:65" s="2" customFormat="1" ht="24.15" customHeight="1">
      <c r="A132" s="39"/>
      <c r="B132" s="40"/>
      <c r="C132" s="292" t="s">
        <v>195</v>
      </c>
      <c r="D132" s="292" t="s">
        <v>807</v>
      </c>
      <c r="E132" s="293" t="s">
        <v>2318</v>
      </c>
      <c r="F132" s="294" t="s">
        <v>2319</v>
      </c>
      <c r="G132" s="295" t="s">
        <v>360</v>
      </c>
      <c r="H132" s="296">
        <v>11</v>
      </c>
      <c r="I132" s="297"/>
      <c r="J132" s="298">
        <f>ROUND(I132*H132,2)</f>
        <v>0</v>
      </c>
      <c r="K132" s="294" t="s">
        <v>219</v>
      </c>
      <c r="L132" s="299"/>
      <c r="M132" s="300" t="s">
        <v>1</v>
      </c>
      <c r="N132" s="301" t="s">
        <v>42</v>
      </c>
      <c r="O132" s="92"/>
      <c r="P132" s="237">
        <f>O132*H132</f>
        <v>0</v>
      </c>
      <c r="Q132" s="237">
        <v>0.0004</v>
      </c>
      <c r="R132" s="237">
        <f>Q132*H132</f>
        <v>0.0044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688</v>
      </c>
      <c r="AT132" s="239" t="s">
        <v>807</v>
      </c>
      <c r="AU132" s="239" t="s">
        <v>86</v>
      </c>
      <c r="AY132" s="18" t="s">
        <v>188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374</v>
      </c>
      <c r="BM132" s="239" t="s">
        <v>2399</v>
      </c>
    </row>
    <row r="133" spans="1:65" s="2" customFormat="1" ht="24.15" customHeight="1">
      <c r="A133" s="39"/>
      <c r="B133" s="40"/>
      <c r="C133" s="292" t="s">
        <v>268</v>
      </c>
      <c r="D133" s="292" t="s">
        <v>807</v>
      </c>
      <c r="E133" s="293" t="s">
        <v>2321</v>
      </c>
      <c r="F133" s="294" t="s">
        <v>2322</v>
      </c>
      <c r="G133" s="295" t="s">
        <v>360</v>
      </c>
      <c r="H133" s="296">
        <v>20</v>
      </c>
      <c r="I133" s="297"/>
      <c r="J133" s="298">
        <f>ROUND(I133*H133,2)</f>
        <v>0</v>
      </c>
      <c r="K133" s="294" t="s">
        <v>219</v>
      </c>
      <c r="L133" s="299"/>
      <c r="M133" s="300" t="s">
        <v>1</v>
      </c>
      <c r="N133" s="301" t="s">
        <v>42</v>
      </c>
      <c r="O133" s="92"/>
      <c r="P133" s="237">
        <f>O133*H133</f>
        <v>0</v>
      </c>
      <c r="Q133" s="237">
        <v>0.0004</v>
      </c>
      <c r="R133" s="237">
        <f>Q133*H133</f>
        <v>0.008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688</v>
      </c>
      <c r="AT133" s="239" t="s">
        <v>807</v>
      </c>
      <c r="AU133" s="239" t="s">
        <v>86</v>
      </c>
      <c r="AY133" s="18" t="s">
        <v>188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374</v>
      </c>
      <c r="BM133" s="239" t="s">
        <v>2400</v>
      </c>
    </row>
    <row r="134" spans="1:65" s="2" customFormat="1" ht="24.15" customHeight="1">
      <c r="A134" s="39"/>
      <c r="B134" s="40"/>
      <c r="C134" s="228" t="s">
        <v>272</v>
      </c>
      <c r="D134" s="228" t="s">
        <v>190</v>
      </c>
      <c r="E134" s="229" t="s">
        <v>2324</v>
      </c>
      <c r="F134" s="230" t="s">
        <v>2325</v>
      </c>
      <c r="G134" s="231" t="s">
        <v>360</v>
      </c>
      <c r="H134" s="232">
        <v>13</v>
      </c>
      <c r="I134" s="233"/>
      <c r="J134" s="234">
        <f>ROUND(I134*H134,2)</f>
        <v>0</v>
      </c>
      <c r="K134" s="230" t="s">
        <v>219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374</v>
      </c>
      <c r="AT134" s="239" t="s">
        <v>190</v>
      </c>
      <c r="AU134" s="239" t="s">
        <v>86</v>
      </c>
      <c r="AY134" s="18" t="s">
        <v>188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374</v>
      </c>
      <c r="BM134" s="239" t="s">
        <v>2401</v>
      </c>
    </row>
    <row r="135" spans="1:65" s="2" customFormat="1" ht="24.15" customHeight="1">
      <c r="A135" s="39"/>
      <c r="B135" s="40"/>
      <c r="C135" s="292" t="s">
        <v>277</v>
      </c>
      <c r="D135" s="292" t="s">
        <v>807</v>
      </c>
      <c r="E135" s="293" t="s">
        <v>2327</v>
      </c>
      <c r="F135" s="294" t="s">
        <v>2328</v>
      </c>
      <c r="G135" s="295" t="s">
        <v>360</v>
      </c>
      <c r="H135" s="296">
        <v>2</v>
      </c>
      <c r="I135" s="297"/>
      <c r="J135" s="298">
        <f>ROUND(I135*H135,2)</f>
        <v>0</v>
      </c>
      <c r="K135" s="294" t="s">
        <v>219</v>
      </c>
      <c r="L135" s="299"/>
      <c r="M135" s="300" t="s">
        <v>1</v>
      </c>
      <c r="N135" s="301" t="s">
        <v>42</v>
      </c>
      <c r="O135" s="92"/>
      <c r="P135" s="237">
        <f>O135*H135</f>
        <v>0</v>
      </c>
      <c r="Q135" s="237">
        <v>0.00105</v>
      </c>
      <c r="R135" s="237">
        <f>Q135*H135</f>
        <v>0.0021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688</v>
      </c>
      <c r="AT135" s="239" t="s">
        <v>807</v>
      </c>
      <c r="AU135" s="239" t="s">
        <v>86</v>
      </c>
      <c r="AY135" s="18" t="s">
        <v>188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374</v>
      </c>
      <c r="BM135" s="239" t="s">
        <v>2402</v>
      </c>
    </row>
    <row r="136" spans="1:65" s="2" customFormat="1" ht="24.15" customHeight="1">
      <c r="A136" s="39"/>
      <c r="B136" s="40"/>
      <c r="C136" s="292" t="s">
        <v>297</v>
      </c>
      <c r="D136" s="292" t="s">
        <v>807</v>
      </c>
      <c r="E136" s="293" t="s">
        <v>2403</v>
      </c>
      <c r="F136" s="294" t="s">
        <v>2404</v>
      </c>
      <c r="G136" s="295" t="s">
        <v>360</v>
      </c>
      <c r="H136" s="296">
        <v>5</v>
      </c>
      <c r="I136" s="297"/>
      <c r="J136" s="298">
        <f>ROUND(I136*H136,2)</f>
        <v>0</v>
      </c>
      <c r="K136" s="294" t="s">
        <v>194</v>
      </c>
      <c r="L136" s="299"/>
      <c r="M136" s="300" t="s">
        <v>1</v>
      </c>
      <c r="N136" s="301" t="s">
        <v>42</v>
      </c>
      <c r="O136" s="92"/>
      <c r="P136" s="237">
        <f>O136*H136</f>
        <v>0</v>
      </c>
      <c r="Q136" s="237">
        <v>0.00105</v>
      </c>
      <c r="R136" s="237">
        <f>Q136*H136</f>
        <v>0.0052499999999999995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688</v>
      </c>
      <c r="AT136" s="239" t="s">
        <v>807</v>
      </c>
      <c r="AU136" s="239" t="s">
        <v>86</v>
      </c>
      <c r="AY136" s="18" t="s">
        <v>188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374</v>
      </c>
      <c r="BM136" s="239" t="s">
        <v>2405</v>
      </c>
    </row>
    <row r="137" spans="1:65" s="2" customFormat="1" ht="24.15" customHeight="1">
      <c r="A137" s="39"/>
      <c r="B137" s="40"/>
      <c r="C137" s="292" t="s">
        <v>200</v>
      </c>
      <c r="D137" s="292" t="s">
        <v>807</v>
      </c>
      <c r="E137" s="293" t="s">
        <v>2406</v>
      </c>
      <c r="F137" s="294" t="s">
        <v>2407</v>
      </c>
      <c r="G137" s="295" t="s">
        <v>360</v>
      </c>
      <c r="H137" s="296">
        <v>6</v>
      </c>
      <c r="I137" s="297"/>
      <c r="J137" s="298">
        <f>ROUND(I137*H137,2)</f>
        <v>0</v>
      </c>
      <c r="K137" s="294" t="s">
        <v>194</v>
      </c>
      <c r="L137" s="299"/>
      <c r="M137" s="300" t="s">
        <v>1</v>
      </c>
      <c r="N137" s="301" t="s">
        <v>42</v>
      </c>
      <c r="O137" s="92"/>
      <c r="P137" s="237">
        <f>O137*H137</f>
        <v>0</v>
      </c>
      <c r="Q137" s="237">
        <v>0.00105</v>
      </c>
      <c r="R137" s="237">
        <f>Q137*H137</f>
        <v>0.0063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688</v>
      </c>
      <c r="AT137" s="239" t="s">
        <v>807</v>
      </c>
      <c r="AU137" s="239" t="s">
        <v>86</v>
      </c>
      <c r="AY137" s="18" t="s">
        <v>188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374</v>
      </c>
      <c r="BM137" s="239" t="s">
        <v>2408</v>
      </c>
    </row>
    <row r="138" spans="1:65" s="2" customFormat="1" ht="24.15" customHeight="1">
      <c r="A138" s="39"/>
      <c r="B138" s="40"/>
      <c r="C138" s="228" t="s">
        <v>341</v>
      </c>
      <c r="D138" s="228" t="s">
        <v>190</v>
      </c>
      <c r="E138" s="229" t="s">
        <v>2330</v>
      </c>
      <c r="F138" s="230" t="s">
        <v>2331</v>
      </c>
      <c r="G138" s="231" t="s">
        <v>360</v>
      </c>
      <c r="H138" s="232">
        <v>13</v>
      </c>
      <c r="I138" s="233"/>
      <c r="J138" s="234">
        <f>ROUND(I138*H138,2)</f>
        <v>0</v>
      </c>
      <c r="K138" s="230" t="s">
        <v>219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374</v>
      </c>
      <c r="AT138" s="239" t="s">
        <v>190</v>
      </c>
      <c r="AU138" s="239" t="s">
        <v>86</v>
      </c>
      <c r="AY138" s="18" t="s">
        <v>188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374</v>
      </c>
      <c r="BM138" s="239" t="s">
        <v>2409</v>
      </c>
    </row>
    <row r="139" spans="1:65" s="2" customFormat="1" ht="16.5" customHeight="1">
      <c r="A139" s="39"/>
      <c r="B139" s="40"/>
      <c r="C139" s="292" t="s">
        <v>347</v>
      </c>
      <c r="D139" s="292" t="s">
        <v>807</v>
      </c>
      <c r="E139" s="293" t="s">
        <v>2333</v>
      </c>
      <c r="F139" s="294" t="s">
        <v>2334</v>
      </c>
      <c r="G139" s="295" t="s">
        <v>360</v>
      </c>
      <c r="H139" s="296">
        <v>13</v>
      </c>
      <c r="I139" s="297"/>
      <c r="J139" s="298">
        <f>ROUND(I139*H139,2)</f>
        <v>0</v>
      </c>
      <c r="K139" s="294" t="s">
        <v>1</v>
      </c>
      <c r="L139" s="299"/>
      <c r="M139" s="300" t="s">
        <v>1</v>
      </c>
      <c r="N139" s="301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688</v>
      </c>
      <c r="AT139" s="239" t="s">
        <v>807</v>
      </c>
      <c r="AU139" s="239" t="s">
        <v>86</v>
      </c>
      <c r="AY139" s="18" t="s">
        <v>188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374</v>
      </c>
      <c r="BM139" s="239" t="s">
        <v>2410</v>
      </c>
    </row>
    <row r="140" spans="1:65" s="2" customFormat="1" ht="24.15" customHeight="1">
      <c r="A140" s="39"/>
      <c r="B140" s="40"/>
      <c r="C140" s="228" t="s">
        <v>352</v>
      </c>
      <c r="D140" s="228" t="s">
        <v>190</v>
      </c>
      <c r="E140" s="229" t="s">
        <v>2336</v>
      </c>
      <c r="F140" s="230" t="s">
        <v>2337</v>
      </c>
      <c r="G140" s="231" t="s">
        <v>360</v>
      </c>
      <c r="H140" s="232">
        <v>3</v>
      </c>
      <c r="I140" s="233"/>
      <c r="J140" s="234">
        <f>ROUND(I140*H140,2)</f>
        <v>0</v>
      </c>
      <c r="K140" s="230" t="s">
        <v>219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374</v>
      </c>
      <c r="AT140" s="239" t="s">
        <v>190</v>
      </c>
      <c r="AU140" s="239" t="s">
        <v>86</v>
      </c>
      <c r="AY140" s="18" t="s">
        <v>188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374</v>
      </c>
      <c r="BM140" s="239" t="s">
        <v>2411</v>
      </c>
    </row>
    <row r="141" spans="1:65" s="2" customFormat="1" ht="16.5" customHeight="1">
      <c r="A141" s="39"/>
      <c r="B141" s="40"/>
      <c r="C141" s="292" t="s">
        <v>357</v>
      </c>
      <c r="D141" s="292" t="s">
        <v>807</v>
      </c>
      <c r="E141" s="293" t="s">
        <v>2339</v>
      </c>
      <c r="F141" s="294" t="s">
        <v>2340</v>
      </c>
      <c r="G141" s="295" t="s">
        <v>360</v>
      </c>
      <c r="H141" s="296">
        <v>3</v>
      </c>
      <c r="I141" s="297"/>
      <c r="J141" s="298">
        <f>ROUND(I141*H141,2)</f>
        <v>0</v>
      </c>
      <c r="K141" s="294" t="s">
        <v>1</v>
      </c>
      <c r="L141" s="299"/>
      <c r="M141" s="300" t="s">
        <v>1</v>
      </c>
      <c r="N141" s="301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688</v>
      </c>
      <c r="AT141" s="239" t="s">
        <v>807</v>
      </c>
      <c r="AU141" s="239" t="s">
        <v>86</v>
      </c>
      <c r="AY141" s="18" t="s">
        <v>188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374</v>
      </c>
      <c r="BM141" s="239" t="s">
        <v>2412</v>
      </c>
    </row>
    <row r="142" spans="1:65" s="2" customFormat="1" ht="37.8" customHeight="1">
      <c r="A142" s="39"/>
      <c r="B142" s="40"/>
      <c r="C142" s="228" t="s">
        <v>362</v>
      </c>
      <c r="D142" s="228" t="s">
        <v>190</v>
      </c>
      <c r="E142" s="229" t="s">
        <v>2413</v>
      </c>
      <c r="F142" s="230" t="s">
        <v>2414</v>
      </c>
      <c r="G142" s="231" t="s">
        <v>360</v>
      </c>
      <c r="H142" s="232">
        <v>1</v>
      </c>
      <c r="I142" s="233"/>
      <c r="J142" s="234">
        <f>ROUND(I142*H142,2)</f>
        <v>0</v>
      </c>
      <c r="K142" s="230" t="s">
        <v>194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374</v>
      </c>
      <c r="AT142" s="239" t="s">
        <v>190</v>
      </c>
      <c r="AU142" s="239" t="s">
        <v>86</v>
      </c>
      <c r="AY142" s="18" t="s">
        <v>188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374</v>
      </c>
      <c r="BM142" s="239" t="s">
        <v>2415</v>
      </c>
    </row>
    <row r="143" spans="1:65" s="2" customFormat="1" ht="16.5" customHeight="1">
      <c r="A143" s="39"/>
      <c r="B143" s="40"/>
      <c r="C143" s="292" t="s">
        <v>8</v>
      </c>
      <c r="D143" s="292" t="s">
        <v>807</v>
      </c>
      <c r="E143" s="293" t="s">
        <v>2345</v>
      </c>
      <c r="F143" s="294" t="s">
        <v>2416</v>
      </c>
      <c r="G143" s="295" t="s">
        <v>360</v>
      </c>
      <c r="H143" s="296">
        <v>1</v>
      </c>
      <c r="I143" s="297"/>
      <c r="J143" s="298">
        <f>ROUND(I143*H143,2)</f>
        <v>0</v>
      </c>
      <c r="K143" s="294" t="s">
        <v>1</v>
      </c>
      <c r="L143" s="299"/>
      <c r="M143" s="300" t="s">
        <v>1</v>
      </c>
      <c r="N143" s="301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688</v>
      </c>
      <c r="AT143" s="239" t="s">
        <v>807</v>
      </c>
      <c r="AU143" s="239" t="s">
        <v>86</v>
      </c>
      <c r="AY143" s="18" t="s">
        <v>188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374</v>
      </c>
      <c r="BM143" s="239" t="s">
        <v>2417</v>
      </c>
    </row>
    <row r="144" spans="1:65" s="2" customFormat="1" ht="24.15" customHeight="1">
      <c r="A144" s="39"/>
      <c r="B144" s="40"/>
      <c r="C144" s="228" t="s">
        <v>374</v>
      </c>
      <c r="D144" s="228" t="s">
        <v>190</v>
      </c>
      <c r="E144" s="229" t="s">
        <v>2348</v>
      </c>
      <c r="F144" s="230" t="s">
        <v>2349</v>
      </c>
      <c r="G144" s="231" t="s">
        <v>360</v>
      </c>
      <c r="H144" s="232">
        <v>1</v>
      </c>
      <c r="I144" s="233"/>
      <c r="J144" s="234">
        <f>ROUND(I144*H144,2)</f>
        <v>0</v>
      </c>
      <c r="K144" s="230" t="s">
        <v>219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374</v>
      </c>
      <c r="AT144" s="239" t="s">
        <v>190</v>
      </c>
      <c r="AU144" s="239" t="s">
        <v>86</v>
      </c>
      <c r="AY144" s="18" t="s">
        <v>188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374</v>
      </c>
      <c r="BM144" s="239" t="s">
        <v>2418</v>
      </c>
    </row>
    <row r="145" spans="1:65" s="2" customFormat="1" ht="16.5" customHeight="1">
      <c r="A145" s="39"/>
      <c r="B145" s="40"/>
      <c r="C145" s="292" t="s">
        <v>379</v>
      </c>
      <c r="D145" s="292" t="s">
        <v>807</v>
      </c>
      <c r="E145" s="293" t="s">
        <v>2351</v>
      </c>
      <c r="F145" s="294" t="s">
        <v>2419</v>
      </c>
      <c r="G145" s="295" t="s">
        <v>360</v>
      </c>
      <c r="H145" s="296">
        <v>1</v>
      </c>
      <c r="I145" s="297"/>
      <c r="J145" s="298">
        <f>ROUND(I145*H145,2)</f>
        <v>0</v>
      </c>
      <c r="K145" s="294" t="s">
        <v>1</v>
      </c>
      <c r="L145" s="299"/>
      <c r="M145" s="300" t="s">
        <v>1</v>
      </c>
      <c r="N145" s="301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688</v>
      </c>
      <c r="AT145" s="239" t="s">
        <v>807</v>
      </c>
      <c r="AU145" s="239" t="s">
        <v>86</v>
      </c>
      <c r="AY145" s="18" t="s">
        <v>188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374</v>
      </c>
      <c r="BM145" s="239" t="s">
        <v>2420</v>
      </c>
    </row>
    <row r="146" spans="1:65" s="2" customFormat="1" ht="16.5" customHeight="1">
      <c r="A146" s="39"/>
      <c r="B146" s="40"/>
      <c r="C146" s="292" t="s">
        <v>383</v>
      </c>
      <c r="D146" s="292" t="s">
        <v>807</v>
      </c>
      <c r="E146" s="293" t="s">
        <v>2421</v>
      </c>
      <c r="F146" s="294" t="s">
        <v>2422</v>
      </c>
      <c r="G146" s="295" t="s">
        <v>360</v>
      </c>
      <c r="H146" s="296">
        <v>1</v>
      </c>
      <c r="I146" s="297"/>
      <c r="J146" s="298">
        <f>ROUND(I146*H146,2)</f>
        <v>0</v>
      </c>
      <c r="K146" s="294" t="s">
        <v>1</v>
      </c>
      <c r="L146" s="299"/>
      <c r="M146" s="300" t="s">
        <v>1</v>
      </c>
      <c r="N146" s="301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688</v>
      </c>
      <c r="AT146" s="239" t="s">
        <v>807</v>
      </c>
      <c r="AU146" s="239" t="s">
        <v>86</v>
      </c>
      <c r="AY146" s="18" t="s">
        <v>188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374</v>
      </c>
      <c r="BM146" s="239" t="s">
        <v>2423</v>
      </c>
    </row>
    <row r="147" spans="1:65" s="2" customFormat="1" ht="33" customHeight="1">
      <c r="A147" s="39"/>
      <c r="B147" s="40"/>
      <c r="C147" s="228" t="s">
        <v>388</v>
      </c>
      <c r="D147" s="228" t="s">
        <v>190</v>
      </c>
      <c r="E147" s="229" t="s">
        <v>2394</v>
      </c>
      <c r="F147" s="230" t="s">
        <v>2395</v>
      </c>
      <c r="G147" s="231" t="s">
        <v>360</v>
      </c>
      <c r="H147" s="232">
        <v>1</v>
      </c>
      <c r="I147" s="233"/>
      <c r="J147" s="234">
        <f>ROUND(I147*H147,2)</f>
        <v>0</v>
      </c>
      <c r="K147" s="230" t="s">
        <v>194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374</v>
      </c>
      <c r="AT147" s="239" t="s">
        <v>190</v>
      </c>
      <c r="AU147" s="239" t="s">
        <v>86</v>
      </c>
      <c r="AY147" s="18" t="s">
        <v>188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374</v>
      </c>
      <c r="BM147" s="239" t="s">
        <v>2424</v>
      </c>
    </row>
    <row r="148" spans="1:65" s="2" customFormat="1" ht="16.5" customHeight="1">
      <c r="A148" s="39"/>
      <c r="B148" s="40"/>
      <c r="C148" s="292" t="s">
        <v>394</v>
      </c>
      <c r="D148" s="292" t="s">
        <v>807</v>
      </c>
      <c r="E148" s="293" t="s">
        <v>2425</v>
      </c>
      <c r="F148" s="294" t="s">
        <v>2426</v>
      </c>
      <c r="G148" s="295" t="s">
        <v>360</v>
      </c>
      <c r="H148" s="296">
        <v>1</v>
      </c>
      <c r="I148" s="297"/>
      <c r="J148" s="298">
        <f>ROUND(I148*H148,2)</f>
        <v>0</v>
      </c>
      <c r="K148" s="294" t="s">
        <v>1</v>
      </c>
      <c r="L148" s="299"/>
      <c r="M148" s="300" t="s">
        <v>1</v>
      </c>
      <c r="N148" s="301" t="s">
        <v>42</v>
      </c>
      <c r="O148" s="92"/>
      <c r="P148" s="237">
        <f>O148*H148</f>
        <v>0</v>
      </c>
      <c r="Q148" s="237">
        <v>0.00503</v>
      </c>
      <c r="R148" s="237">
        <f>Q148*H148</f>
        <v>0.00503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688</v>
      </c>
      <c r="AT148" s="239" t="s">
        <v>807</v>
      </c>
      <c r="AU148" s="239" t="s">
        <v>86</v>
      </c>
      <c r="AY148" s="18" t="s">
        <v>188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374</v>
      </c>
      <c r="BM148" s="239" t="s">
        <v>2427</v>
      </c>
    </row>
    <row r="149" spans="1:47" s="2" customFormat="1" ht="12">
      <c r="A149" s="39"/>
      <c r="B149" s="40"/>
      <c r="C149" s="41"/>
      <c r="D149" s="243" t="s">
        <v>560</v>
      </c>
      <c r="E149" s="41"/>
      <c r="F149" s="288" t="s">
        <v>2361</v>
      </c>
      <c r="G149" s="41"/>
      <c r="H149" s="41"/>
      <c r="I149" s="289"/>
      <c r="J149" s="41"/>
      <c r="K149" s="41"/>
      <c r="L149" s="45"/>
      <c r="M149" s="290"/>
      <c r="N149" s="291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560</v>
      </c>
      <c r="AU149" s="18" t="s">
        <v>86</v>
      </c>
    </row>
    <row r="150" spans="1:65" s="2" customFormat="1" ht="24.15" customHeight="1">
      <c r="A150" s="39"/>
      <c r="B150" s="40"/>
      <c r="C150" s="228" t="s">
        <v>7</v>
      </c>
      <c r="D150" s="228" t="s">
        <v>190</v>
      </c>
      <c r="E150" s="229" t="s">
        <v>2428</v>
      </c>
      <c r="F150" s="230" t="s">
        <v>2429</v>
      </c>
      <c r="G150" s="231" t="s">
        <v>360</v>
      </c>
      <c r="H150" s="232">
        <v>1</v>
      </c>
      <c r="I150" s="233"/>
      <c r="J150" s="234">
        <f>ROUND(I150*H150,2)</f>
        <v>0</v>
      </c>
      <c r="K150" s="230" t="s">
        <v>194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374</v>
      </c>
      <c r="AT150" s="239" t="s">
        <v>190</v>
      </c>
      <c r="AU150" s="239" t="s">
        <v>86</v>
      </c>
      <c r="AY150" s="18" t="s">
        <v>188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374</v>
      </c>
      <c r="BM150" s="239" t="s">
        <v>2430</v>
      </c>
    </row>
    <row r="151" spans="1:65" s="2" customFormat="1" ht="16.5" customHeight="1">
      <c r="A151" s="39"/>
      <c r="B151" s="40"/>
      <c r="C151" s="292" t="s">
        <v>407</v>
      </c>
      <c r="D151" s="292" t="s">
        <v>807</v>
      </c>
      <c r="E151" s="293" t="s">
        <v>2431</v>
      </c>
      <c r="F151" s="294" t="s">
        <v>2432</v>
      </c>
      <c r="G151" s="295" t="s">
        <v>360</v>
      </c>
      <c r="H151" s="296">
        <v>1</v>
      </c>
      <c r="I151" s="297"/>
      <c r="J151" s="298">
        <f>ROUND(I151*H151,2)</f>
        <v>0</v>
      </c>
      <c r="K151" s="294" t="s">
        <v>1</v>
      </c>
      <c r="L151" s="299"/>
      <c r="M151" s="300" t="s">
        <v>1</v>
      </c>
      <c r="N151" s="301" t="s">
        <v>42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688</v>
      </c>
      <c r="AT151" s="239" t="s">
        <v>807</v>
      </c>
      <c r="AU151" s="239" t="s">
        <v>86</v>
      </c>
      <c r="AY151" s="18" t="s">
        <v>188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84</v>
      </c>
      <c r="BK151" s="240">
        <f>ROUND(I151*H151,2)</f>
        <v>0</v>
      </c>
      <c r="BL151" s="18" t="s">
        <v>374</v>
      </c>
      <c r="BM151" s="239" t="s">
        <v>2433</v>
      </c>
    </row>
    <row r="152" spans="1:65" s="2" customFormat="1" ht="16.5" customHeight="1">
      <c r="A152" s="39"/>
      <c r="B152" s="40"/>
      <c r="C152" s="292" t="s">
        <v>423</v>
      </c>
      <c r="D152" s="292" t="s">
        <v>807</v>
      </c>
      <c r="E152" s="293" t="s">
        <v>2368</v>
      </c>
      <c r="F152" s="294" t="s">
        <v>2369</v>
      </c>
      <c r="G152" s="295" t="s">
        <v>2370</v>
      </c>
      <c r="H152" s="296">
        <v>1</v>
      </c>
      <c r="I152" s="297"/>
      <c r="J152" s="298">
        <f>ROUND(I152*H152,2)</f>
        <v>0</v>
      </c>
      <c r="K152" s="294" t="s">
        <v>1</v>
      </c>
      <c r="L152" s="299"/>
      <c r="M152" s="300" t="s">
        <v>1</v>
      </c>
      <c r="N152" s="301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688</v>
      </c>
      <c r="AT152" s="239" t="s">
        <v>807</v>
      </c>
      <c r="AU152" s="239" t="s">
        <v>86</v>
      </c>
      <c r="AY152" s="18" t="s">
        <v>188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374</v>
      </c>
      <c r="BM152" s="239" t="s">
        <v>2434</v>
      </c>
    </row>
    <row r="153" spans="1:65" s="2" customFormat="1" ht="16.5" customHeight="1">
      <c r="A153" s="39"/>
      <c r="B153" s="40"/>
      <c r="C153" s="228" t="s">
        <v>432</v>
      </c>
      <c r="D153" s="228" t="s">
        <v>190</v>
      </c>
      <c r="E153" s="229" t="s">
        <v>2372</v>
      </c>
      <c r="F153" s="230" t="s">
        <v>2373</v>
      </c>
      <c r="G153" s="231" t="s">
        <v>360</v>
      </c>
      <c r="H153" s="232">
        <v>1</v>
      </c>
      <c r="I153" s="233"/>
      <c r="J153" s="234">
        <f>ROUND(I153*H153,2)</f>
        <v>0</v>
      </c>
      <c r="K153" s="230" t="s">
        <v>1</v>
      </c>
      <c r="L153" s="45"/>
      <c r="M153" s="305" t="s">
        <v>1</v>
      </c>
      <c r="N153" s="306" t="s">
        <v>42</v>
      </c>
      <c r="O153" s="307"/>
      <c r="P153" s="308">
        <f>O153*H153</f>
        <v>0</v>
      </c>
      <c r="Q153" s="308">
        <v>0</v>
      </c>
      <c r="R153" s="308">
        <f>Q153*H153</f>
        <v>0</v>
      </c>
      <c r="S153" s="308">
        <v>0</v>
      </c>
      <c r="T153" s="30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374</v>
      </c>
      <c r="AT153" s="239" t="s">
        <v>190</v>
      </c>
      <c r="AU153" s="239" t="s">
        <v>86</v>
      </c>
      <c r="AY153" s="18" t="s">
        <v>188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84</v>
      </c>
      <c r="BK153" s="240">
        <f>ROUND(I153*H153,2)</f>
        <v>0</v>
      </c>
      <c r="BL153" s="18" t="s">
        <v>374</v>
      </c>
      <c r="BM153" s="239" t="s">
        <v>2435</v>
      </c>
    </row>
    <row r="154" spans="1:31" s="2" customFormat="1" ht="6.95" customHeight="1">
      <c r="A154" s="39"/>
      <c r="B154" s="67"/>
      <c r="C154" s="68"/>
      <c r="D154" s="68"/>
      <c r="E154" s="68"/>
      <c r="F154" s="68"/>
      <c r="G154" s="68"/>
      <c r="H154" s="68"/>
      <c r="I154" s="68"/>
      <c r="J154" s="68"/>
      <c r="K154" s="68"/>
      <c r="L154" s="45"/>
      <c r="M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</sheetData>
  <sheetProtection password="CC35" sheet="1" objects="1" scenarios="1" formatColumns="0" formatRows="0" autoFilter="0"/>
  <autoFilter ref="C125:K15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150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Dětský domov a školní jídelna Sedloňov - Stavební úpravy objektu - II. ETAPA SO01</v>
      </c>
      <c r="F7" s="152"/>
      <c r="G7" s="152"/>
      <c r="H7" s="152"/>
      <c r="L7" s="21"/>
    </row>
    <row r="8" spans="2:12" ht="12">
      <c r="B8" s="21"/>
      <c r="D8" s="152" t="s">
        <v>151</v>
      </c>
      <c r="L8" s="21"/>
    </row>
    <row r="9" spans="2:12" s="1" customFormat="1" ht="16.5" customHeight="1">
      <c r="B9" s="21"/>
      <c r="E9" s="153" t="s">
        <v>152</v>
      </c>
      <c r="F9" s="1"/>
      <c r="G9" s="1"/>
      <c r="H9" s="1"/>
      <c r="L9" s="21"/>
    </row>
    <row r="10" spans="2:12" s="1" customFormat="1" ht="12" customHeight="1">
      <c r="B10" s="21"/>
      <c r="D10" s="152" t="s">
        <v>153</v>
      </c>
      <c r="L10" s="21"/>
    </row>
    <row r="11" spans="1:31" s="2" customFormat="1" ht="16.5" customHeight="1">
      <c r="A11" s="39"/>
      <c r="B11" s="45"/>
      <c r="C11" s="39"/>
      <c r="D11" s="39"/>
      <c r="E11" s="164" t="s">
        <v>1948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2" t="s">
        <v>1949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4" t="s">
        <v>2436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2" t="s">
        <v>18</v>
      </c>
      <c r="E15" s="39"/>
      <c r="F15" s="142" t="s">
        <v>1</v>
      </c>
      <c r="G15" s="39"/>
      <c r="H15" s="39"/>
      <c r="I15" s="152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20</v>
      </c>
      <c r="E16" s="39"/>
      <c r="F16" s="142" t="s">
        <v>34</v>
      </c>
      <c r="G16" s="39"/>
      <c r="H16" s="39"/>
      <c r="I16" s="152" t="s">
        <v>22</v>
      </c>
      <c r="J16" s="155" t="str">
        <f>'Rekapitulace stavby'!AN8</f>
        <v>21. 7. 2023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2" t="s">
        <v>24</v>
      </c>
      <c r="E18" s="39"/>
      <c r="F18" s="39"/>
      <c r="G18" s="39"/>
      <c r="H18" s="39"/>
      <c r="I18" s="152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34</v>
      </c>
      <c r="F19" s="39"/>
      <c r="G19" s="39"/>
      <c r="H19" s="39"/>
      <c r="I19" s="152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2" t="s">
        <v>28</v>
      </c>
      <c r="E21" s="39"/>
      <c r="F21" s="39"/>
      <c r="G21" s="39"/>
      <c r="H21" s="39"/>
      <c r="I21" s="152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2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2" t="s">
        <v>30</v>
      </c>
      <c r="E24" s="39"/>
      <c r="F24" s="39"/>
      <c r="G24" s="39"/>
      <c r="H24" s="39"/>
      <c r="I24" s="152" t="s">
        <v>25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">
        <v>34</v>
      </c>
      <c r="F25" s="39"/>
      <c r="G25" s="39"/>
      <c r="H25" s="39"/>
      <c r="I25" s="152" t="s">
        <v>27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2" t="s">
        <v>33</v>
      </c>
      <c r="E27" s="39"/>
      <c r="F27" s="39"/>
      <c r="G27" s="39"/>
      <c r="H27" s="39"/>
      <c r="I27" s="152" t="s">
        <v>25</v>
      </c>
      <c r="J27" s="142" t="s">
        <v>1</v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">
        <v>34</v>
      </c>
      <c r="F28" s="39"/>
      <c r="G28" s="39"/>
      <c r="H28" s="39"/>
      <c r="I28" s="152" t="s">
        <v>27</v>
      </c>
      <c r="J28" s="142" t="s">
        <v>1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2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56"/>
      <c r="B31" s="157"/>
      <c r="C31" s="156"/>
      <c r="D31" s="156"/>
      <c r="E31" s="158" t="s">
        <v>1</v>
      </c>
      <c r="F31" s="158"/>
      <c r="G31" s="158"/>
      <c r="H31" s="158"/>
      <c r="I31" s="156"/>
      <c r="J31" s="156"/>
      <c r="K31" s="156"/>
      <c r="L31" s="159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1" t="s">
        <v>37</v>
      </c>
      <c r="E34" s="39"/>
      <c r="F34" s="39"/>
      <c r="G34" s="39"/>
      <c r="H34" s="39"/>
      <c r="I34" s="39"/>
      <c r="J34" s="162">
        <f>ROUND(J126,2)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0"/>
      <c r="E35" s="160"/>
      <c r="F35" s="160"/>
      <c r="G35" s="160"/>
      <c r="H35" s="160"/>
      <c r="I35" s="160"/>
      <c r="J35" s="160"/>
      <c r="K35" s="160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3" t="s">
        <v>39</v>
      </c>
      <c r="G36" s="39"/>
      <c r="H36" s="39"/>
      <c r="I36" s="163" t="s">
        <v>38</v>
      </c>
      <c r="J36" s="163" t="s">
        <v>40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4" t="s">
        <v>41</v>
      </c>
      <c r="E37" s="152" t="s">
        <v>42</v>
      </c>
      <c r="F37" s="165">
        <f>ROUND((SUM(BE126:BE152)),2)</f>
        <v>0</v>
      </c>
      <c r="G37" s="39"/>
      <c r="H37" s="39"/>
      <c r="I37" s="166">
        <v>0.21</v>
      </c>
      <c r="J37" s="165">
        <f>ROUND(((SUM(BE126:BE152))*I37),2)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2" t="s">
        <v>43</v>
      </c>
      <c r="F38" s="165">
        <f>ROUND((SUM(BF126:BF152)),2)</f>
        <v>0</v>
      </c>
      <c r="G38" s="39"/>
      <c r="H38" s="39"/>
      <c r="I38" s="166">
        <v>0.15</v>
      </c>
      <c r="J38" s="165">
        <f>ROUND(((SUM(BF126:BF152))*I38),2)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44</v>
      </c>
      <c r="F39" s="165">
        <f>ROUND((SUM(BG126:BG152)),2)</f>
        <v>0</v>
      </c>
      <c r="G39" s="39"/>
      <c r="H39" s="39"/>
      <c r="I39" s="166">
        <v>0.21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2" t="s">
        <v>45</v>
      </c>
      <c r="F40" s="165">
        <f>ROUND((SUM(BH126:BH152)),2)</f>
        <v>0</v>
      </c>
      <c r="G40" s="39"/>
      <c r="H40" s="39"/>
      <c r="I40" s="166">
        <v>0.15</v>
      </c>
      <c r="J40" s="165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2" t="s">
        <v>46</v>
      </c>
      <c r="F41" s="165">
        <f>ROUND((SUM(BI126:BI152)),2)</f>
        <v>0</v>
      </c>
      <c r="G41" s="39"/>
      <c r="H41" s="39"/>
      <c r="I41" s="166">
        <v>0</v>
      </c>
      <c r="J41" s="165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7"/>
      <c r="D43" s="168" t="s">
        <v>47</v>
      </c>
      <c r="E43" s="169"/>
      <c r="F43" s="169"/>
      <c r="G43" s="170" t="s">
        <v>48</v>
      </c>
      <c r="H43" s="171" t="s">
        <v>49</v>
      </c>
      <c r="I43" s="169"/>
      <c r="J43" s="172">
        <f>SUM(J34:J41)</f>
        <v>0</v>
      </c>
      <c r="K43" s="173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Dětský domov a školní jídelna Sedloňov - Stavební úpravy objektu - II. ETAPA SO01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85" t="s">
        <v>152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153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311" t="s">
        <v>1948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1949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7" t="str">
        <f>E13</f>
        <v>RK2 - _Rozvaděče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21. 7. 2023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24</v>
      </c>
      <c r="D95" s="41"/>
      <c r="E95" s="41"/>
      <c r="F95" s="28" t="str">
        <f>E19</f>
        <v xml:space="preserve"> </v>
      </c>
      <c r="G95" s="41"/>
      <c r="H95" s="41"/>
      <c r="I95" s="33" t="s">
        <v>30</v>
      </c>
      <c r="J95" s="37" t="str">
        <f>E25</f>
        <v xml:space="preserve"> 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 xml:space="preserve"> 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>
      <c r="A98" s="39"/>
      <c r="B98" s="40"/>
      <c r="C98" s="186" t="s">
        <v>156</v>
      </c>
      <c r="D98" s="187"/>
      <c r="E98" s="187"/>
      <c r="F98" s="187"/>
      <c r="G98" s="187"/>
      <c r="H98" s="187"/>
      <c r="I98" s="187"/>
      <c r="J98" s="188" t="s">
        <v>157</v>
      </c>
      <c r="K98" s="187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>
      <c r="A100" s="39"/>
      <c r="B100" s="40"/>
      <c r="C100" s="189" t="s">
        <v>158</v>
      </c>
      <c r="D100" s="41"/>
      <c r="E100" s="41"/>
      <c r="F100" s="41"/>
      <c r="G100" s="41"/>
      <c r="H100" s="41"/>
      <c r="I100" s="41"/>
      <c r="J100" s="111">
        <f>J126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159</v>
      </c>
    </row>
    <row r="101" spans="1:31" s="9" customFormat="1" ht="24.95" customHeight="1">
      <c r="A101" s="9"/>
      <c r="B101" s="190"/>
      <c r="C101" s="191"/>
      <c r="D101" s="192" t="s">
        <v>165</v>
      </c>
      <c r="E101" s="193"/>
      <c r="F101" s="193"/>
      <c r="G101" s="193"/>
      <c r="H101" s="193"/>
      <c r="I101" s="193"/>
      <c r="J101" s="194">
        <f>J127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6"/>
      <c r="C102" s="134"/>
      <c r="D102" s="197" t="s">
        <v>1952</v>
      </c>
      <c r="E102" s="198"/>
      <c r="F102" s="198"/>
      <c r="G102" s="198"/>
      <c r="H102" s="198"/>
      <c r="I102" s="198"/>
      <c r="J102" s="199">
        <f>J128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173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6.25" customHeight="1">
      <c r="A112" s="39"/>
      <c r="B112" s="40"/>
      <c r="C112" s="41"/>
      <c r="D112" s="41"/>
      <c r="E112" s="185" t="str">
        <f>E7</f>
        <v>Dětský domov a školní jídelna Sedloňov - Stavební úpravy objektu - II. ETAPA SO01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151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2:12" s="1" customFormat="1" ht="16.5" customHeight="1">
      <c r="B114" s="22"/>
      <c r="C114" s="23"/>
      <c r="D114" s="23"/>
      <c r="E114" s="185" t="s">
        <v>152</v>
      </c>
      <c r="F114" s="23"/>
      <c r="G114" s="23"/>
      <c r="H114" s="23"/>
      <c r="I114" s="23"/>
      <c r="J114" s="23"/>
      <c r="K114" s="23"/>
      <c r="L114" s="21"/>
    </row>
    <row r="115" spans="2:12" s="1" customFormat="1" ht="12" customHeight="1">
      <c r="B115" s="22"/>
      <c r="C115" s="33" t="s">
        <v>153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311" t="s">
        <v>1948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1949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E13</f>
        <v>RK2 - _Rozvaděče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F16</f>
        <v xml:space="preserve"> </v>
      </c>
      <c r="G120" s="41"/>
      <c r="H120" s="41"/>
      <c r="I120" s="33" t="s">
        <v>22</v>
      </c>
      <c r="J120" s="80" t="str">
        <f>IF(J16="","",J16)</f>
        <v>21. 7. 2023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E19</f>
        <v xml:space="preserve"> </v>
      </c>
      <c r="G122" s="41"/>
      <c r="H122" s="41"/>
      <c r="I122" s="33" t="s">
        <v>30</v>
      </c>
      <c r="J122" s="37" t="str">
        <f>E25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IF(E22="","",E22)</f>
        <v>Vyplň údaj</v>
      </c>
      <c r="G123" s="41"/>
      <c r="H123" s="41"/>
      <c r="I123" s="33" t="s">
        <v>33</v>
      </c>
      <c r="J123" s="37" t="str">
        <f>E28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1"/>
      <c r="B125" s="202"/>
      <c r="C125" s="203" t="s">
        <v>174</v>
      </c>
      <c r="D125" s="204" t="s">
        <v>62</v>
      </c>
      <c r="E125" s="204" t="s">
        <v>58</v>
      </c>
      <c r="F125" s="204" t="s">
        <v>59</v>
      </c>
      <c r="G125" s="204" t="s">
        <v>175</v>
      </c>
      <c r="H125" s="204" t="s">
        <v>176</v>
      </c>
      <c r="I125" s="204" t="s">
        <v>177</v>
      </c>
      <c r="J125" s="204" t="s">
        <v>157</v>
      </c>
      <c r="K125" s="205" t="s">
        <v>178</v>
      </c>
      <c r="L125" s="206"/>
      <c r="M125" s="101" t="s">
        <v>1</v>
      </c>
      <c r="N125" s="102" t="s">
        <v>41</v>
      </c>
      <c r="O125" s="102" t="s">
        <v>179</v>
      </c>
      <c r="P125" s="102" t="s">
        <v>180</v>
      </c>
      <c r="Q125" s="102" t="s">
        <v>181</v>
      </c>
      <c r="R125" s="102" t="s">
        <v>182</v>
      </c>
      <c r="S125" s="102" t="s">
        <v>183</v>
      </c>
      <c r="T125" s="103" t="s">
        <v>184</v>
      </c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</row>
    <row r="126" spans="1:63" s="2" customFormat="1" ht="22.8" customHeight="1">
      <c r="A126" s="39"/>
      <c r="B126" s="40"/>
      <c r="C126" s="108" t="s">
        <v>185</v>
      </c>
      <c r="D126" s="41"/>
      <c r="E126" s="41"/>
      <c r="F126" s="41"/>
      <c r="G126" s="41"/>
      <c r="H126" s="41"/>
      <c r="I126" s="41"/>
      <c r="J126" s="207">
        <f>BK126</f>
        <v>0</v>
      </c>
      <c r="K126" s="41"/>
      <c r="L126" s="45"/>
      <c r="M126" s="104"/>
      <c r="N126" s="208"/>
      <c r="O126" s="105"/>
      <c r="P126" s="209">
        <f>P127</f>
        <v>0</v>
      </c>
      <c r="Q126" s="105"/>
      <c r="R126" s="209">
        <f>R127</f>
        <v>0.016830000000000005</v>
      </c>
      <c r="S126" s="105"/>
      <c r="T126" s="210">
        <f>T127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76</v>
      </c>
      <c r="AU126" s="18" t="s">
        <v>159</v>
      </c>
      <c r="BK126" s="211">
        <f>BK127</f>
        <v>0</v>
      </c>
    </row>
    <row r="127" spans="1:63" s="12" customFormat="1" ht="25.9" customHeight="1">
      <c r="A127" s="12"/>
      <c r="B127" s="212"/>
      <c r="C127" s="213"/>
      <c r="D127" s="214" t="s">
        <v>76</v>
      </c>
      <c r="E127" s="215" t="s">
        <v>398</v>
      </c>
      <c r="F127" s="215" t="s">
        <v>399</v>
      </c>
      <c r="G127" s="213"/>
      <c r="H127" s="213"/>
      <c r="I127" s="216"/>
      <c r="J127" s="217">
        <f>BK127</f>
        <v>0</v>
      </c>
      <c r="K127" s="213"/>
      <c r="L127" s="218"/>
      <c r="M127" s="219"/>
      <c r="N127" s="220"/>
      <c r="O127" s="220"/>
      <c r="P127" s="221">
        <f>P128</f>
        <v>0</v>
      </c>
      <c r="Q127" s="220"/>
      <c r="R127" s="221">
        <f>R128</f>
        <v>0.016830000000000005</v>
      </c>
      <c r="S127" s="220"/>
      <c r="T127" s="222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86</v>
      </c>
      <c r="AT127" s="224" t="s">
        <v>76</v>
      </c>
      <c r="AU127" s="224" t="s">
        <v>77</v>
      </c>
      <c r="AY127" s="223" t="s">
        <v>188</v>
      </c>
      <c r="BK127" s="225">
        <f>BK128</f>
        <v>0</v>
      </c>
    </row>
    <row r="128" spans="1:63" s="12" customFormat="1" ht="22.8" customHeight="1">
      <c r="A128" s="12"/>
      <c r="B128" s="212"/>
      <c r="C128" s="213"/>
      <c r="D128" s="214" t="s">
        <v>76</v>
      </c>
      <c r="E128" s="226" t="s">
        <v>1957</v>
      </c>
      <c r="F128" s="226" t="s">
        <v>1958</v>
      </c>
      <c r="G128" s="213"/>
      <c r="H128" s="213"/>
      <c r="I128" s="216"/>
      <c r="J128" s="227">
        <f>BK128</f>
        <v>0</v>
      </c>
      <c r="K128" s="213"/>
      <c r="L128" s="218"/>
      <c r="M128" s="219"/>
      <c r="N128" s="220"/>
      <c r="O128" s="220"/>
      <c r="P128" s="221">
        <f>SUM(P129:P152)</f>
        <v>0</v>
      </c>
      <c r="Q128" s="220"/>
      <c r="R128" s="221">
        <f>SUM(R129:R152)</f>
        <v>0.016830000000000005</v>
      </c>
      <c r="S128" s="220"/>
      <c r="T128" s="222">
        <f>SUM(T129:T152)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86</v>
      </c>
      <c r="AT128" s="224" t="s">
        <v>76</v>
      </c>
      <c r="AU128" s="224" t="s">
        <v>84</v>
      </c>
      <c r="AY128" s="223" t="s">
        <v>188</v>
      </c>
      <c r="BK128" s="225">
        <f>SUM(BK129:BK152)</f>
        <v>0</v>
      </c>
    </row>
    <row r="129" spans="1:65" s="2" customFormat="1" ht="24.15" customHeight="1">
      <c r="A129" s="39"/>
      <c r="B129" s="40"/>
      <c r="C129" s="228" t="s">
        <v>84</v>
      </c>
      <c r="D129" s="228" t="s">
        <v>190</v>
      </c>
      <c r="E129" s="229" t="s">
        <v>2312</v>
      </c>
      <c r="F129" s="230" t="s">
        <v>2313</v>
      </c>
      <c r="G129" s="231" t="s">
        <v>360</v>
      </c>
      <c r="H129" s="232">
        <v>19</v>
      </c>
      <c r="I129" s="233"/>
      <c r="J129" s="234">
        <f>ROUND(I129*H129,2)</f>
        <v>0</v>
      </c>
      <c r="K129" s="230" t="s">
        <v>219</v>
      </c>
      <c r="L129" s="45"/>
      <c r="M129" s="235" t="s">
        <v>1</v>
      </c>
      <c r="N129" s="236" t="s">
        <v>42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374</v>
      </c>
      <c r="AT129" s="239" t="s">
        <v>190</v>
      </c>
      <c r="AU129" s="239" t="s">
        <v>86</v>
      </c>
      <c r="AY129" s="18" t="s">
        <v>188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84</v>
      </c>
      <c r="BK129" s="240">
        <f>ROUND(I129*H129,2)</f>
        <v>0</v>
      </c>
      <c r="BL129" s="18" t="s">
        <v>374</v>
      </c>
      <c r="BM129" s="239" t="s">
        <v>2437</v>
      </c>
    </row>
    <row r="130" spans="1:65" s="2" customFormat="1" ht="24.15" customHeight="1">
      <c r="A130" s="39"/>
      <c r="B130" s="40"/>
      <c r="C130" s="292" t="s">
        <v>86</v>
      </c>
      <c r="D130" s="292" t="s">
        <v>807</v>
      </c>
      <c r="E130" s="293" t="s">
        <v>2318</v>
      </c>
      <c r="F130" s="294" t="s">
        <v>2319</v>
      </c>
      <c r="G130" s="295" t="s">
        <v>360</v>
      </c>
      <c r="H130" s="296">
        <v>12</v>
      </c>
      <c r="I130" s="297"/>
      <c r="J130" s="298">
        <f>ROUND(I130*H130,2)</f>
        <v>0</v>
      </c>
      <c r="K130" s="294" t="s">
        <v>219</v>
      </c>
      <c r="L130" s="299"/>
      <c r="M130" s="300" t="s">
        <v>1</v>
      </c>
      <c r="N130" s="301" t="s">
        <v>42</v>
      </c>
      <c r="O130" s="92"/>
      <c r="P130" s="237">
        <f>O130*H130</f>
        <v>0</v>
      </c>
      <c r="Q130" s="237">
        <v>0.0004</v>
      </c>
      <c r="R130" s="237">
        <f>Q130*H130</f>
        <v>0.0048000000000000004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688</v>
      </c>
      <c r="AT130" s="239" t="s">
        <v>807</v>
      </c>
      <c r="AU130" s="239" t="s">
        <v>86</v>
      </c>
      <c r="AY130" s="18" t="s">
        <v>188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84</v>
      </c>
      <c r="BK130" s="240">
        <f>ROUND(I130*H130,2)</f>
        <v>0</v>
      </c>
      <c r="BL130" s="18" t="s">
        <v>374</v>
      </c>
      <c r="BM130" s="239" t="s">
        <v>2438</v>
      </c>
    </row>
    <row r="131" spans="1:65" s="2" customFormat="1" ht="24.15" customHeight="1">
      <c r="A131" s="39"/>
      <c r="B131" s="40"/>
      <c r="C131" s="292" t="s">
        <v>112</v>
      </c>
      <c r="D131" s="292" t="s">
        <v>807</v>
      </c>
      <c r="E131" s="293" t="s">
        <v>2321</v>
      </c>
      <c r="F131" s="294" t="s">
        <v>2322</v>
      </c>
      <c r="G131" s="295" t="s">
        <v>360</v>
      </c>
      <c r="H131" s="296">
        <v>7</v>
      </c>
      <c r="I131" s="297"/>
      <c r="J131" s="298">
        <f>ROUND(I131*H131,2)</f>
        <v>0</v>
      </c>
      <c r="K131" s="294" t="s">
        <v>219</v>
      </c>
      <c r="L131" s="299"/>
      <c r="M131" s="300" t="s">
        <v>1</v>
      </c>
      <c r="N131" s="301" t="s">
        <v>42</v>
      </c>
      <c r="O131" s="92"/>
      <c r="P131" s="237">
        <f>O131*H131</f>
        <v>0</v>
      </c>
      <c r="Q131" s="237">
        <v>0.0004</v>
      </c>
      <c r="R131" s="237">
        <f>Q131*H131</f>
        <v>0.0028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688</v>
      </c>
      <c r="AT131" s="239" t="s">
        <v>807</v>
      </c>
      <c r="AU131" s="239" t="s">
        <v>86</v>
      </c>
      <c r="AY131" s="18" t="s">
        <v>188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374</v>
      </c>
      <c r="BM131" s="239" t="s">
        <v>2439</v>
      </c>
    </row>
    <row r="132" spans="1:65" s="2" customFormat="1" ht="24.15" customHeight="1">
      <c r="A132" s="39"/>
      <c r="B132" s="40"/>
      <c r="C132" s="228" t="s">
        <v>195</v>
      </c>
      <c r="D132" s="228" t="s">
        <v>190</v>
      </c>
      <c r="E132" s="229" t="s">
        <v>2324</v>
      </c>
      <c r="F132" s="230" t="s">
        <v>2325</v>
      </c>
      <c r="G132" s="231" t="s">
        <v>360</v>
      </c>
      <c r="H132" s="232">
        <v>4</v>
      </c>
      <c r="I132" s="233"/>
      <c r="J132" s="234">
        <f>ROUND(I132*H132,2)</f>
        <v>0</v>
      </c>
      <c r="K132" s="230" t="s">
        <v>219</v>
      </c>
      <c r="L132" s="45"/>
      <c r="M132" s="235" t="s">
        <v>1</v>
      </c>
      <c r="N132" s="236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374</v>
      </c>
      <c r="AT132" s="239" t="s">
        <v>190</v>
      </c>
      <c r="AU132" s="239" t="s">
        <v>86</v>
      </c>
      <c r="AY132" s="18" t="s">
        <v>188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374</v>
      </c>
      <c r="BM132" s="239" t="s">
        <v>2440</v>
      </c>
    </row>
    <row r="133" spans="1:65" s="2" customFormat="1" ht="24.15" customHeight="1">
      <c r="A133" s="39"/>
      <c r="B133" s="40"/>
      <c r="C133" s="292" t="s">
        <v>268</v>
      </c>
      <c r="D133" s="292" t="s">
        <v>807</v>
      </c>
      <c r="E133" s="293" t="s">
        <v>2327</v>
      </c>
      <c r="F133" s="294" t="s">
        <v>2328</v>
      </c>
      <c r="G133" s="295" t="s">
        <v>360</v>
      </c>
      <c r="H133" s="296">
        <v>1</v>
      </c>
      <c r="I133" s="297"/>
      <c r="J133" s="298">
        <f>ROUND(I133*H133,2)</f>
        <v>0</v>
      </c>
      <c r="K133" s="294" t="s">
        <v>219</v>
      </c>
      <c r="L133" s="299"/>
      <c r="M133" s="300" t="s">
        <v>1</v>
      </c>
      <c r="N133" s="301" t="s">
        <v>42</v>
      </c>
      <c r="O133" s="92"/>
      <c r="P133" s="237">
        <f>O133*H133</f>
        <v>0</v>
      </c>
      <c r="Q133" s="237">
        <v>0.00105</v>
      </c>
      <c r="R133" s="237">
        <f>Q133*H133</f>
        <v>0.00105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688</v>
      </c>
      <c r="AT133" s="239" t="s">
        <v>807</v>
      </c>
      <c r="AU133" s="239" t="s">
        <v>86</v>
      </c>
      <c r="AY133" s="18" t="s">
        <v>188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374</v>
      </c>
      <c r="BM133" s="239" t="s">
        <v>2441</v>
      </c>
    </row>
    <row r="134" spans="1:65" s="2" customFormat="1" ht="24.15" customHeight="1">
      <c r="A134" s="39"/>
      <c r="B134" s="40"/>
      <c r="C134" s="292" t="s">
        <v>272</v>
      </c>
      <c r="D134" s="292" t="s">
        <v>807</v>
      </c>
      <c r="E134" s="293" t="s">
        <v>2442</v>
      </c>
      <c r="F134" s="294" t="s">
        <v>2443</v>
      </c>
      <c r="G134" s="295" t="s">
        <v>360</v>
      </c>
      <c r="H134" s="296">
        <v>1</v>
      </c>
      <c r="I134" s="297"/>
      <c r="J134" s="298">
        <f>ROUND(I134*H134,2)</f>
        <v>0</v>
      </c>
      <c r="K134" s="294" t="s">
        <v>194</v>
      </c>
      <c r="L134" s="299"/>
      <c r="M134" s="300" t="s">
        <v>1</v>
      </c>
      <c r="N134" s="301" t="s">
        <v>42</v>
      </c>
      <c r="O134" s="92"/>
      <c r="P134" s="237">
        <f>O134*H134</f>
        <v>0</v>
      </c>
      <c r="Q134" s="237">
        <v>0.00105</v>
      </c>
      <c r="R134" s="237">
        <f>Q134*H134</f>
        <v>0.00105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688</v>
      </c>
      <c r="AT134" s="239" t="s">
        <v>807</v>
      </c>
      <c r="AU134" s="239" t="s">
        <v>86</v>
      </c>
      <c r="AY134" s="18" t="s">
        <v>188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374</v>
      </c>
      <c r="BM134" s="239" t="s">
        <v>2444</v>
      </c>
    </row>
    <row r="135" spans="1:65" s="2" customFormat="1" ht="24.15" customHeight="1">
      <c r="A135" s="39"/>
      <c r="B135" s="40"/>
      <c r="C135" s="292" t="s">
        <v>277</v>
      </c>
      <c r="D135" s="292" t="s">
        <v>807</v>
      </c>
      <c r="E135" s="293" t="s">
        <v>2406</v>
      </c>
      <c r="F135" s="294" t="s">
        <v>2407</v>
      </c>
      <c r="G135" s="295" t="s">
        <v>360</v>
      </c>
      <c r="H135" s="296">
        <v>1</v>
      </c>
      <c r="I135" s="297"/>
      <c r="J135" s="298">
        <f>ROUND(I135*H135,2)</f>
        <v>0</v>
      </c>
      <c r="K135" s="294" t="s">
        <v>194</v>
      </c>
      <c r="L135" s="299"/>
      <c r="M135" s="300" t="s">
        <v>1</v>
      </c>
      <c r="N135" s="301" t="s">
        <v>42</v>
      </c>
      <c r="O135" s="92"/>
      <c r="P135" s="237">
        <f>O135*H135</f>
        <v>0</v>
      </c>
      <c r="Q135" s="237">
        <v>0.00105</v>
      </c>
      <c r="R135" s="237">
        <f>Q135*H135</f>
        <v>0.00105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688</v>
      </c>
      <c r="AT135" s="239" t="s">
        <v>807</v>
      </c>
      <c r="AU135" s="239" t="s">
        <v>86</v>
      </c>
      <c r="AY135" s="18" t="s">
        <v>188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374</v>
      </c>
      <c r="BM135" s="239" t="s">
        <v>2445</v>
      </c>
    </row>
    <row r="136" spans="1:65" s="2" customFormat="1" ht="24.15" customHeight="1">
      <c r="A136" s="39"/>
      <c r="B136" s="40"/>
      <c r="C136" s="292" t="s">
        <v>297</v>
      </c>
      <c r="D136" s="292" t="s">
        <v>807</v>
      </c>
      <c r="E136" s="293" t="s">
        <v>2446</v>
      </c>
      <c r="F136" s="294" t="s">
        <v>2447</v>
      </c>
      <c r="G136" s="295" t="s">
        <v>360</v>
      </c>
      <c r="H136" s="296">
        <v>1</v>
      </c>
      <c r="I136" s="297"/>
      <c r="J136" s="298">
        <f>ROUND(I136*H136,2)</f>
        <v>0</v>
      </c>
      <c r="K136" s="294" t="s">
        <v>194</v>
      </c>
      <c r="L136" s="299"/>
      <c r="M136" s="300" t="s">
        <v>1</v>
      </c>
      <c r="N136" s="301" t="s">
        <v>42</v>
      </c>
      <c r="O136" s="92"/>
      <c r="P136" s="237">
        <f>O136*H136</f>
        <v>0</v>
      </c>
      <c r="Q136" s="237">
        <v>0.00105</v>
      </c>
      <c r="R136" s="237">
        <f>Q136*H136</f>
        <v>0.00105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688</v>
      </c>
      <c r="AT136" s="239" t="s">
        <v>807</v>
      </c>
      <c r="AU136" s="239" t="s">
        <v>86</v>
      </c>
      <c r="AY136" s="18" t="s">
        <v>188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374</v>
      </c>
      <c r="BM136" s="239" t="s">
        <v>2448</v>
      </c>
    </row>
    <row r="137" spans="1:65" s="2" customFormat="1" ht="24.15" customHeight="1">
      <c r="A137" s="39"/>
      <c r="B137" s="40"/>
      <c r="C137" s="228" t="s">
        <v>200</v>
      </c>
      <c r="D137" s="228" t="s">
        <v>190</v>
      </c>
      <c r="E137" s="229" t="s">
        <v>2330</v>
      </c>
      <c r="F137" s="230" t="s">
        <v>2331</v>
      </c>
      <c r="G137" s="231" t="s">
        <v>360</v>
      </c>
      <c r="H137" s="232">
        <v>3</v>
      </c>
      <c r="I137" s="233"/>
      <c r="J137" s="234">
        <f>ROUND(I137*H137,2)</f>
        <v>0</v>
      </c>
      <c r="K137" s="230" t="s">
        <v>219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374</v>
      </c>
      <c r="AT137" s="239" t="s">
        <v>190</v>
      </c>
      <c r="AU137" s="239" t="s">
        <v>86</v>
      </c>
      <c r="AY137" s="18" t="s">
        <v>188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374</v>
      </c>
      <c r="BM137" s="239" t="s">
        <v>2449</v>
      </c>
    </row>
    <row r="138" spans="1:65" s="2" customFormat="1" ht="16.5" customHeight="1">
      <c r="A138" s="39"/>
      <c r="B138" s="40"/>
      <c r="C138" s="292" t="s">
        <v>341</v>
      </c>
      <c r="D138" s="292" t="s">
        <v>807</v>
      </c>
      <c r="E138" s="293" t="s">
        <v>2333</v>
      </c>
      <c r="F138" s="294" t="s">
        <v>2334</v>
      </c>
      <c r="G138" s="295" t="s">
        <v>360</v>
      </c>
      <c r="H138" s="296">
        <v>3</v>
      </c>
      <c r="I138" s="297"/>
      <c r="J138" s="298">
        <f>ROUND(I138*H138,2)</f>
        <v>0</v>
      </c>
      <c r="K138" s="294" t="s">
        <v>1</v>
      </c>
      <c r="L138" s="299"/>
      <c r="M138" s="300" t="s">
        <v>1</v>
      </c>
      <c r="N138" s="301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688</v>
      </c>
      <c r="AT138" s="239" t="s">
        <v>807</v>
      </c>
      <c r="AU138" s="239" t="s">
        <v>86</v>
      </c>
      <c r="AY138" s="18" t="s">
        <v>188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374</v>
      </c>
      <c r="BM138" s="239" t="s">
        <v>2450</v>
      </c>
    </row>
    <row r="139" spans="1:65" s="2" customFormat="1" ht="24.15" customHeight="1">
      <c r="A139" s="39"/>
      <c r="B139" s="40"/>
      <c r="C139" s="228" t="s">
        <v>347</v>
      </c>
      <c r="D139" s="228" t="s">
        <v>190</v>
      </c>
      <c r="E139" s="229" t="s">
        <v>2336</v>
      </c>
      <c r="F139" s="230" t="s">
        <v>2337</v>
      </c>
      <c r="G139" s="231" t="s">
        <v>360</v>
      </c>
      <c r="H139" s="232">
        <v>1</v>
      </c>
      <c r="I139" s="233"/>
      <c r="J139" s="234">
        <f>ROUND(I139*H139,2)</f>
        <v>0</v>
      </c>
      <c r="K139" s="230" t="s">
        <v>219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374</v>
      </c>
      <c r="AT139" s="239" t="s">
        <v>190</v>
      </c>
      <c r="AU139" s="239" t="s">
        <v>86</v>
      </c>
      <c r="AY139" s="18" t="s">
        <v>188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374</v>
      </c>
      <c r="BM139" s="239" t="s">
        <v>2451</v>
      </c>
    </row>
    <row r="140" spans="1:65" s="2" customFormat="1" ht="16.5" customHeight="1">
      <c r="A140" s="39"/>
      <c r="B140" s="40"/>
      <c r="C140" s="292" t="s">
        <v>352</v>
      </c>
      <c r="D140" s="292" t="s">
        <v>807</v>
      </c>
      <c r="E140" s="293" t="s">
        <v>2339</v>
      </c>
      <c r="F140" s="294" t="s">
        <v>2340</v>
      </c>
      <c r="G140" s="295" t="s">
        <v>360</v>
      </c>
      <c r="H140" s="296">
        <v>1</v>
      </c>
      <c r="I140" s="297"/>
      <c r="J140" s="298">
        <f>ROUND(I140*H140,2)</f>
        <v>0</v>
      </c>
      <c r="K140" s="294" t="s">
        <v>1</v>
      </c>
      <c r="L140" s="299"/>
      <c r="M140" s="300" t="s">
        <v>1</v>
      </c>
      <c r="N140" s="301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688</v>
      </c>
      <c r="AT140" s="239" t="s">
        <v>807</v>
      </c>
      <c r="AU140" s="239" t="s">
        <v>86</v>
      </c>
      <c r="AY140" s="18" t="s">
        <v>188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374</v>
      </c>
      <c r="BM140" s="239" t="s">
        <v>2452</v>
      </c>
    </row>
    <row r="141" spans="1:65" s="2" customFormat="1" ht="33" customHeight="1">
      <c r="A141" s="39"/>
      <c r="B141" s="40"/>
      <c r="C141" s="228" t="s">
        <v>357</v>
      </c>
      <c r="D141" s="228" t="s">
        <v>190</v>
      </c>
      <c r="E141" s="229" t="s">
        <v>2342</v>
      </c>
      <c r="F141" s="230" t="s">
        <v>2343</v>
      </c>
      <c r="G141" s="231" t="s">
        <v>360</v>
      </c>
      <c r="H141" s="232">
        <v>1</v>
      </c>
      <c r="I141" s="233"/>
      <c r="J141" s="234">
        <f>ROUND(I141*H141,2)</f>
        <v>0</v>
      </c>
      <c r="K141" s="230" t="s">
        <v>219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374</v>
      </c>
      <c r="AT141" s="239" t="s">
        <v>190</v>
      </c>
      <c r="AU141" s="239" t="s">
        <v>86</v>
      </c>
      <c r="AY141" s="18" t="s">
        <v>188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374</v>
      </c>
      <c r="BM141" s="239" t="s">
        <v>2453</v>
      </c>
    </row>
    <row r="142" spans="1:65" s="2" customFormat="1" ht="16.5" customHeight="1">
      <c r="A142" s="39"/>
      <c r="B142" s="40"/>
      <c r="C142" s="292" t="s">
        <v>362</v>
      </c>
      <c r="D142" s="292" t="s">
        <v>807</v>
      </c>
      <c r="E142" s="293" t="s">
        <v>2345</v>
      </c>
      <c r="F142" s="294" t="s">
        <v>2346</v>
      </c>
      <c r="G142" s="295" t="s">
        <v>360</v>
      </c>
      <c r="H142" s="296">
        <v>1</v>
      </c>
      <c r="I142" s="297"/>
      <c r="J142" s="298">
        <f>ROUND(I142*H142,2)</f>
        <v>0</v>
      </c>
      <c r="K142" s="294" t="s">
        <v>1</v>
      </c>
      <c r="L142" s="299"/>
      <c r="M142" s="300" t="s">
        <v>1</v>
      </c>
      <c r="N142" s="301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688</v>
      </c>
      <c r="AT142" s="239" t="s">
        <v>807</v>
      </c>
      <c r="AU142" s="239" t="s">
        <v>86</v>
      </c>
      <c r="AY142" s="18" t="s">
        <v>188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374</v>
      </c>
      <c r="BM142" s="239" t="s">
        <v>2454</v>
      </c>
    </row>
    <row r="143" spans="1:65" s="2" customFormat="1" ht="24.15" customHeight="1">
      <c r="A143" s="39"/>
      <c r="B143" s="40"/>
      <c r="C143" s="228" t="s">
        <v>8</v>
      </c>
      <c r="D143" s="228" t="s">
        <v>190</v>
      </c>
      <c r="E143" s="229" t="s">
        <v>2348</v>
      </c>
      <c r="F143" s="230" t="s">
        <v>2349</v>
      </c>
      <c r="G143" s="231" t="s">
        <v>360</v>
      </c>
      <c r="H143" s="232">
        <v>1</v>
      </c>
      <c r="I143" s="233"/>
      <c r="J143" s="234">
        <f>ROUND(I143*H143,2)</f>
        <v>0</v>
      </c>
      <c r="K143" s="230" t="s">
        <v>219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374</v>
      </c>
      <c r="AT143" s="239" t="s">
        <v>190</v>
      </c>
      <c r="AU143" s="239" t="s">
        <v>86</v>
      </c>
      <c r="AY143" s="18" t="s">
        <v>188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374</v>
      </c>
      <c r="BM143" s="239" t="s">
        <v>2455</v>
      </c>
    </row>
    <row r="144" spans="1:65" s="2" customFormat="1" ht="16.5" customHeight="1">
      <c r="A144" s="39"/>
      <c r="B144" s="40"/>
      <c r="C144" s="292" t="s">
        <v>374</v>
      </c>
      <c r="D144" s="292" t="s">
        <v>807</v>
      </c>
      <c r="E144" s="293" t="s">
        <v>2351</v>
      </c>
      <c r="F144" s="294" t="s">
        <v>2352</v>
      </c>
      <c r="G144" s="295" t="s">
        <v>360</v>
      </c>
      <c r="H144" s="296">
        <v>1</v>
      </c>
      <c r="I144" s="297"/>
      <c r="J144" s="298">
        <f>ROUND(I144*H144,2)</f>
        <v>0</v>
      </c>
      <c r="K144" s="294" t="s">
        <v>1</v>
      </c>
      <c r="L144" s="299"/>
      <c r="M144" s="300" t="s">
        <v>1</v>
      </c>
      <c r="N144" s="301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688</v>
      </c>
      <c r="AT144" s="239" t="s">
        <v>807</v>
      </c>
      <c r="AU144" s="239" t="s">
        <v>86</v>
      </c>
      <c r="AY144" s="18" t="s">
        <v>188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374</v>
      </c>
      <c r="BM144" s="239" t="s">
        <v>2456</v>
      </c>
    </row>
    <row r="145" spans="1:65" s="2" customFormat="1" ht="33" customHeight="1">
      <c r="A145" s="39"/>
      <c r="B145" s="40"/>
      <c r="C145" s="228" t="s">
        <v>379</v>
      </c>
      <c r="D145" s="228" t="s">
        <v>190</v>
      </c>
      <c r="E145" s="229" t="s">
        <v>2354</v>
      </c>
      <c r="F145" s="230" t="s">
        <v>2355</v>
      </c>
      <c r="G145" s="231" t="s">
        <v>360</v>
      </c>
      <c r="H145" s="232">
        <v>1</v>
      </c>
      <c r="I145" s="233"/>
      <c r="J145" s="234">
        <f>ROUND(I145*H145,2)</f>
        <v>0</v>
      </c>
      <c r="K145" s="230" t="s">
        <v>219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374</v>
      </c>
      <c r="AT145" s="239" t="s">
        <v>190</v>
      </c>
      <c r="AU145" s="239" t="s">
        <v>86</v>
      </c>
      <c r="AY145" s="18" t="s">
        <v>188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374</v>
      </c>
      <c r="BM145" s="239" t="s">
        <v>2457</v>
      </c>
    </row>
    <row r="146" spans="1:47" s="2" customFormat="1" ht="12">
      <c r="A146" s="39"/>
      <c r="B146" s="40"/>
      <c r="C146" s="41"/>
      <c r="D146" s="243" t="s">
        <v>560</v>
      </c>
      <c r="E146" s="41"/>
      <c r="F146" s="288" t="s">
        <v>2357</v>
      </c>
      <c r="G146" s="41"/>
      <c r="H146" s="41"/>
      <c r="I146" s="289"/>
      <c r="J146" s="41"/>
      <c r="K146" s="41"/>
      <c r="L146" s="45"/>
      <c r="M146" s="290"/>
      <c r="N146" s="291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560</v>
      </c>
      <c r="AU146" s="18" t="s">
        <v>86</v>
      </c>
    </row>
    <row r="147" spans="1:65" s="2" customFormat="1" ht="16.5" customHeight="1">
      <c r="A147" s="39"/>
      <c r="B147" s="40"/>
      <c r="C147" s="292" t="s">
        <v>383</v>
      </c>
      <c r="D147" s="292" t="s">
        <v>807</v>
      </c>
      <c r="E147" s="293" t="s">
        <v>2458</v>
      </c>
      <c r="F147" s="294" t="s">
        <v>2359</v>
      </c>
      <c r="G147" s="295" t="s">
        <v>360</v>
      </c>
      <c r="H147" s="296">
        <v>1</v>
      </c>
      <c r="I147" s="297"/>
      <c r="J147" s="298">
        <f>ROUND(I147*H147,2)</f>
        <v>0</v>
      </c>
      <c r="K147" s="294" t="s">
        <v>1</v>
      </c>
      <c r="L147" s="299"/>
      <c r="M147" s="300" t="s">
        <v>1</v>
      </c>
      <c r="N147" s="301" t="s">
        <v>42</v>
      </c>
      <c r="O147" s="92"/>
      <c r="P147" s="237">
        <f>O147*H147</f>
        <v>0</v>
      </c>
      <c r="Q147" s="237">
        <v>0.00503</v>
      </c>
      <c r="R147" s="237">
        <f>Q147*H147</f>
        <v>0.00503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688</v>
      </c>
      <c r="AT147" s="239" t="s">
        <v>807</v>
      </c>
      <c r="AU147" s="239" t="s">
        <v>86</v>
      </c>
      <c r="AY147" s="18" t="s">
        <v>188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374</v>
      </c>
      <c r="BM147" s="239" t="s">
        <v>2459</v>
      </c>
    </row>
    <row r="148" spans="1:47" s="2" customFormat="1" ht="12">
      <c r="A148" s="39"/>
      <c r="B148" s="40"/>
      <c r="C148" s="41"/>
      <c r="D148" s="243" t="s">
        <v>560</v>
      </c>
      <c r="E148" s="41"/>
      <c r="F148" s="288" t="s">
        <v>2361</v>
      </c>
      <c r="G148" s="41"/>
      <c r="H148" s="41"/>
      <c r="I148" s="289"/>
      <c r="J148" s="41"/>
      <c r="K148" s="41"/>
      <c r="L148" s="45"/>
      <c r="M148" s="290"/>
      <c r="N148" s="291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560</v>
      </c>
      <c r="AU148" s="18" t="s">
        <v>86</v>
      </c>
    </row>
    <row r="149" spans="1:65" s="2" customFormat="1" ht="24.15" customHeight="1">
      <c r="A149" s="39"/>
      <c r="B149" s="40"/>
      <c r="C149" s="228" t="s">
        <v>388</v>
      </c>
      <c r="D149" s="228" t="s">
        <v>190</v>
      </c>
      <c r="E149" s="229" t="s">
        <v>2428</v>
      </c>
      <c r="F149" s="230" t="s">
        <v>2429</v>
      </c>
      <c r="G149" s="231" t="s">
        <v>360</v>
      </c>
      <c r="H149" s="232">
        <v>1</v>
      </c>
      <c r="I149" s="233"/>
      <c r="J149" s="234">
        <f>ROUND(I149*H149,2)</f>
        <v>0</v>
      </c>
      <c r="K149" s="230" t="s">
        <v>194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374</v>
      </c>
      <c r="AT149" s="239" t="s">
        <v>190</v>
      </c>
      <c r="AU149" s="239" t="s">
        <v>86</v>
      </c>
      <c r="AY149" s="18" t="s">
        <v>188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374</v>
      </c>
      <c r="BM149" s="239" t="s">
        <v>2460</v>
      </c>
    </row>
    <row r="150" spans="1:65" s="2" customFormat="1" ht="16.5" customHeight="1">
      <c r="A150" s="39"/>
      <c r="B150" s="40"/>
      <c r="C150" s="292" t="s">
        <v>394</v>
      </c>
      <c r="D150" s="292" t="s">
        <v>807</v>
      </c>
      <c r="E150" s="293" t="s">
        <v>2358</v>
      </c>
      <c r="F150" s="294" t="s">
        <v>2432</v>
      </c>
      <c r="G150" s="295" t="s">
        <v>360</v>
      </c>
      <c r="H150" s="296">
        <v>1</v>
      </c>
      <c r="I150" s="297"/>
      <c r="J150" s="298">
        <f>ROUND(I150*H150,2)</f>
        <v>0</v>
      </c>
      <c r="K150" s="294" t="s">
        <v>1</v>
      </c>
      <c r="L150" s="299"/>
      <c r="M150" s="300" t="s">
        <v>1</v>
      </c>
      <c r="N150" s="301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688</v>
      </c>
      <c r="AT150" s="239" t="s">
        <v>807</v>
      </c>
      <c r="AU150" s="239" t="s">
        <v>86</v>
      </c>
      <c r="AY150" s="18" t="s">
        <v>188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374</v>
      </c>
      <c r="BM150" s="239" t="s">
        <v>2461</v>
      </c>
    </row>
    <row r="151" spans="1:65" s="2" customFormat="1" ht="16.5" customHeight="1">
      <c r="A151" s="39"/>
      <c r="B151" s="40"/>
      <c r="C151" s="292" t="s">
        <v>7</v>
      </c>
      <c r="D151" s="292" t="s">
        <v>807</v>
      </c>
      <c r="E151" s="293" t="s">
        <v>2368</v>
      </c>
      <c r="F151" s="294" t="s">
        <v>2369</v>
      </c>
      <c r="G151" s="295" t="s">
        <v>2370</v>
      </c>
      <c r="H151" s="296">
        <v>1</v>
      </c>
      <c r="I151" s="297"/>
      <c r="J151" s="298">
        <f>ROUND(I151*H151,2)</f>
        <v>0</v>
      </c>
      <c r="K151" s="294" t="s">
        <v>1</v>
      </c>
      <c r="L151" s="299"/>
      <c r="M151" s="300" t="s">
        <v>1</v>
      </c>
      <c r="N151" s="301" t="s">
        <v>42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688</v>
      </c>
      <c r="AT151" s="239" t="s">
        <v>807</v>
      </c>
      <c r="AU151" s="239" t="s">
        <v>86</v>
      </c>
      <c r="AY151" s="18" t="s">
        <v>188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84</v>
      </c>
      <c r="BK151" s="240">
        <f>ROUND(I151*H151,2)</f>
        <v>0</v>
      </c>
      <c r="BL151" s="18" t="s">
        <v>374</v>
      </c>
      <c r="BM151" s="239" t="s">
        <v>2462</v>
      </c>
    </row>
    <row r="152" spans="1:65" s="2" customFormat="1" ht="16.5" customHeight="1">
      <c r="A152" s="39"/>
      <c r="B152" s="40"/>
      <c r="C152" s="228" t="s">
        <v>407</v>
      </c>
      <c r="D152" s="228" t="s">
        <v>190</v>
      </c>
      <c r="E152" s="229" t="s">
        <v>2372</v>
      </c>
      <c r="F152" s="230" t="s">
        <v>2373</v>
      </c>
      <c r="G152" s="231" t="s">
        <v>360</v>
      </c>
      <c r="H152" s="232">
        <v>1</v>
      </c>
      <c r="I152" s="233"/>
      <c r="J152" s="234">
        <f>ROUND(I152*H152,2)</f>
        <v>0</v>
      </c>
      <c r="K152" s="230" t="s">
        <v>1</v>
      </c>
      <c r="L152" s="45"/>
      <c r="M152" s="305" t="s">
        <v>1</v>
      </c>
      <c r="N152" s="306" t="s">
        <v>42</v>
      </c>
      <c r="O152" s="307"/>
      <c r="P152" s="308">
        <f>O152*H152</f>
        <v>0</v>
      </c>
      <c r="Q152" s="308">
        <v>0</v>
      </c>
      <c r="R152" s="308">
        <f>Q152*H152</f>
        <v>0</v>
      </c>
      <c r="S152" s="308">
        <v>0</v>
      </c>
      <c r="T152" s="30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374</v>
      </c>
      <c r="AT152" s="239" t="s">
        <v>190</v>
      </c>
      <c r="AU152" s="239" t="s">
        <v>86</v>
      </c>
      <c r="AY152" s="18" t="s">
        <v>188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374</v>
      </c>
      <c r="BM152" s="239" t="s">
        <v>2463</v>
      </c>
    </row>
    <row r="153" spans="1:31" s="2" customFormat="1" ht="6.95" customHeight="1">
      <c r="A153" s="39"/>
      <c r="B153" s="67"/>
      <c r="C153" s="68"/>
      <c r="D153" s="68"/>
      <c r="E153" s="68"/>
      <c r="F153" s="68"/>
      <c r="G153" s="68"/>
      <c r="H153" s="68"/>
      <c r="I153" s="68"/>
      <c r="J153" s="68"/>
      <c r="K153" s="68"/>
      <c r="L153" s="45"/>
      <c r="M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</sheetData>
  <sheetProtection password="CC35" sheet="1" objects="1" scenarios="1" formatColumns="0" formatRows="0" autoFilter="0"/>
  <autoFilter ref="C125:K15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127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150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Dětský domov a školní jídelna Sedloňov - Stavební úpravy objektu - II. ETAPA SO01</v>
      </c>
      <c r="F7" s="152"/>
      <c r="G7" s="152"/>
      <c r="H7" s="152"/>
      <c r="L7" s="21"/>
    </row>
    <row r="8" spans="2:12" s="1" customFormat="1" ht="12" customHeight="1">
      <c r="B8" s="21"/>
      <c r="D8" s="152" t="s">
        <v>151</v>
      </c>
      <c r="L8" s="21"/>
    </row>
    <row r="9" spans="1:31" s="2" customFormat="1" ht="16.5" customHeight="1">
      <c r="A9" s="39"/>
      <c r="B9" s="45"/>
      <c r="C9" s="39"/>
      <c r="D9" s="39"/>
      <c r="E9" s="153" t="s">
        <v>2464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153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2465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21. 7. 2023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ROUND(J128,2)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ROUND((SUM(BE128:BE186)),2)</f>
        <v>0</v>
      </c>
      <c r="G35" s="39"/>
      <c r="H35" s="39"/>
      <c r="I35" s="166">
        <v>0.21</v>
      </c>
      <c r="J35" s="165">
        <f>ROUND(((SUM(BE128:BE186))*I35),2)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ROUND((SUM(BF128:BF186)),2)</f>
        <v>0</v>
      </c>
      <c r="G36" s="39"/>
      <c r="H36" s="39"/>
      <c r="I36" s="166">
        <v>0.15</v>
      </c>
      <c r="J36" s="165">
        <f>ROUND(((SUM(BF128:BF186))*I36),2)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ROUND((SUM(BG128:BG186)),2)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ROUND((SUM(BH128:BH186)),2)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ROUND((SUM(BI128:BI186)),2)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Dětský domov a školní jídelna Sedloňov - Stavební úpravy objektu - II. ETAPA SO01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2464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01 - Bourací práce 3NP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Sedloňov</v>
      </c>
      <c r="G91" s="41"/>
      <c r="H91" s="41"/>
      <c r="I91" s="33" t="s">
        <v>22</v>
      </c>
      <c r="J91" s="80" t="str">
        <f>IF(J14="","",J14)</f>
        <v>21. 7. 2023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40.05" customHeight="1">
      <c r="A93" s="39"/>
      <c r="B93" s="40"/>
      <c r="C93" s="33" t="s">
        <v>24</v>
      </c>
      <c r="D93" s="41"/>
      <c r="E93" s="41"/>
      <c r="F93" s="28" t="str">
        <f>E17</f>
        <v>Královéhradecký Kraj, Hradec Králové</v>
      </c>
      <c r="G93" s="41"/>
      <c r="H93" s="41"/>
      <c r="I93" s="33" t="s">
        <v>30</v>
      </c>
      <c r="J93" s="37" t="str">
        <f>E23</f>
        <v>OBCHODNÍ PROJEKT HRADEC KRÁLOVÉ v.o.s.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156</v>
      </c>
      <c r="D96" s="187"/>
      <c r="E96" s="187"/>
      <c r="F96" s="187"/>
      <c r="G96" s="187"/>
      <c r="H96" s="187"/>
      <c r="I96" s="187"/>
      <c r="J96" s="188" t="s">
        <v>157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158</v>
      </c>
      <c r="D98" s="41"/>
      <c r="E98" s="41"/>
      <c r="F98" s="41"/>
      <c r="G98" s="41"/>
      <c r="H98" s="41"/>
      <c r="I98" s="41"/>
      <c r="J98" s="111">
        <f>J128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159</v>
      </c>
    </row>
    <row r="99" spans="1:31" s="9" customFormat="1" ht="24.95" customHeight="1">
      <c r="A99" s="9"/>
      <c r="B99" s="190"/>
      <c r="C99" s="191"/>
      <c r="D99" s="192" t="s">
        <v>160</v>
      </c>
      <c r="E99" s="193"/>
      <c r="F99" s="193"/>
      <c r="G99" s="193"/>
      <c r="H99" s="193"/>
      <c r="I99" s="193"/>
      <c r="J99" s="194">
        <f>J129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2466</v>
      </c>
      <c r="E100" s="198"/>
      <c r="F100" s="198"/>
      <c r="G100" s="198"/>
      <c r="H100" s="198"/>
      <c r="I100" s="198"/>
      <c r="J100" s="199">
        <f>J130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162</v>
      </c>
      <c r="E101" s="198"/>
      <c r="F101" s="198"/>
      <c r="G101" s="198"/>
      <c r="H101" s="198"/>
      <c r="I101" s="198"/>
      <c r="J101" s="199">
        <f>J134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163</v>
      </c>
      <c r="E102" s="198"/>
      <c r="F102" s="198"/>
      <c r="G102" s="198"/>
      <c r="H102" s="198"/>
      <c r="I102" s="198"/>
      <c r="J102" s="199">
        <f>J138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0"/>
      <c r="C103" s="191"/>
      <c r="D103" s="192" t="s">
        <v>165</v>
      </c>
      <c r="E103" s="193"/>
      <c r="F103" s="193"/>
      <c r="G103" s="193"/>
      <c r="H103" s="193"/>
      <c r="I103" s="193"/>
      <c r="J103" s="194">
        <f>J144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6"/>
      <c r="C104" s="134"/>
      <c r="D104" s="197" t="s">
        <v>167</v>
      </c>
      <c r="E104" s="198"/>
      <c r="F104" s="198"/>
      <c r="G104" s="198"/>
      <c r="H104" s="198"/>
      <c r="I104" s="198"/>
      <c r="J104" s="199">
        <f>J145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168</v>
      </c>
      <c r="E105" s="198"/>
      <c r="F105" s="198"/>
      <c r="G105" s="198"/>
      <c r="H105" s="198"/>
      <c r="I105" s="198"/>
      <c r="J105" s="199">
        <f>J173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170</v>
      </c>
      <c r="E106" s="198"/>
      <c r="F106" s="198"/>
      <c r="G106" s="198"/>
      <c r="H106" s="198"/>
      <c r="I106" s="198"/>
      <c r="J106" s="199">
        <f>J177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173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6.25" customHeight="1">
      <c r="A116" s="39"/>
      <c r="B116" s="40"/>
      <c r="C116" s="41"/>
      <c r="D116" s="41"/>
      <c r="E116" s="185" t="str">
        <f>E7</f>
        <v>Dětský domov a školní jídelna Sedloňov - Stavební úpravy objektu - II. ETAPA SO01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2:12" s="1" customFormat="1" ht="12" customHeight="1">
      <c r="B117" s="22"/>
      <c r="C117" s="33" t="s">
        <v>151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39"/>
      <c r="B118" s="40"/>
      <c r="C118" s="41"/>
      <c r="D118" s="41"/>
      <c r="E118" s="185" t="s">
        <v>2464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153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E11</f>
        <v>01 - Bourací práce 3NP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F14</f>
        <v>Sedloňov</v>
      </c>
      <c r="G122" s="41"/>
      <c r="H122" s="41"/>
      <c r="I122" s="33" t="s">
        <v>22</v>
      </c>
      <c r="J122" s="80" t="str">
        <f>IF(J14="","",J14)</f>
        <v>21. 7. 2023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40.05" customHeight="1">
      <c r="A124" s="39"/>
      <c r="B124" s="40"/>
      <c r="C124" s="33" t="s">
        <v>24</v>
      </c>
      <c r="D124" s="41"/>
      <c r="E124" s="41"/>
      <c r="F124" s="28" t="str">
        <f>E17</f>
        <v>Královéhradecký Kraj, Hradec Králové</v>
      </c>
      <c r="G124" s="41"/>
      <c r="H124" s="41"/>
      <c r="I124" s="33" t="s">
        <v>30</v>
      </c>
      <c r="J124" s="37" t="str">
        <f>E23</f>
        <v>OBCHODNÍ PROJEKT HRADEC KRÁLOVÉ v.o.s.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IF(E20="","",E20)</f>
        <v>Vyplň údaj</v>
      </c>
      <c r="G125" s="41"/>
      <c r="H125" s="41"/>
      <c r="I125" s="33" t="s">
        <v>33</v>
      </c>
      <c r="J125" s="37" t="str">
        <f>E26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01"/>
      <c r="B127" s="202"/>
      <c r="C127" s="203" t="s">
        <v>174</v>
      </c>
      <c r="D127" s="204" t="s">
        <v>62</v>
      </c>
      <c r="E127" s="204" t="s">
        <v>58</v>
      </c>
      <c r="F127" s="204" t="s">
        <v>59</v>
      </c>
      <c r="G127" s="204" t="s">
        <v>175</v>
      </c>
      <c r="H127" s="204" t="s">
        <v>176</v>
      </c>
      <c r="I127" s="204" t="s">
        <v>177</v>
      </c>
      <c r="J127" s="204" t="s">
        <v>157</v>
      </c>
      <c r="K127" s="205" t="s">
        <v>178</v>
      </c>
      <c r="L127" s="206"/>
      <c r="M127" s="101" t="s">
        <v>1</v>
      </c>
      <c r="N127" s="102" t="s">
        <v>41</v>
      </c>
      <c r="O127" s="102" t="s">
        <v>179</v>
      </c>
      <c r="P127" s="102" t="s">
        <v>180</v>
      </c>
      <c r="Q127" s="102" t="s">
        <v>181</v>
      </c>
      <c r="R127" s="102" t="s">
        <v>182</v>
      </c>
      <c r="S127" s="102" t="s">
        <v>183</v>
      </c>
      <c r="T127" s="103" t="s">
        <v>184</v>
      </c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</row>
    <row r="128" spans="1:63" s="2" customFormat="1" ht="22.8" customHeight="1">
      <c r="A128" s="39"/>
      <c r="B128" s="40"/>
      <c r="C128" s="108" t="s">
        <v>185</v>
      </c>
      <c r="D128" s="41"/>
      <c r="E128" s="41"/>
      <c r="F128" s="41"/>
      <c r="G128" s="41"/>
      <c r="H128" s="41"/>
      <c r="I128" s="41"/>
      <c r="J128" s="207">
        <f>BK128</f>
        <v>0</v>
      </c>
      <c r="K128" s="41"/>
      <c r="L128" s="45"/>
      <c r="M128" s="104"/>
      <c r="N128" s="208"/>
      <c r="O128" s="105"/>
      <c r="P128" s="209">
        <f>P129+P144</f>
        <v>0</v>
      </c>
      <c r="Q128" s="105"/>
      <c r="R128" s="209">
        <f>R129+R144</f>
        <v>0</v>
      </c>
      <c r="S128" s="105"/>
      <c r="T128" s="210">
        <f>T129+T144</f>
        <v>17.33121285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76</v>
      </c>
      <c r="AU128" s="18" t="s">
        <v>159</v>
      </c>
      <c r="BK128" s="211">
        <f>BK129+BK144</f>
        <v>0</v>
      </c>
    </row>
    <row r="129" spans="1:63" s="12" customFormat="1" ht="25.9" customHeight="1">
      <c r="A129" s="12"/>
      <c r="B129" s="212"/>
      <c r="C129" s="213"/>
      <c r="D129" s="214" t="s">
        <v>76</v>
      </c>
      <c r="E129" s="215" t="s">
        <v>186</v>
      </c>
      <c r="F129" s="215" t="s">
        <v>187</v>
      </c>
      <c r="G129" s="213"/>
      <c r="H129" s="213"/>
      <c r="I129" s="216"/>
      <c r="J129" s="217">
        <f>BK129</f>
        <v>0</v>
      </c>
      <c r="K129" s="213"/>
      <c r="L129" s="218"/>
      <c r="M129" s="219"/>
      <c r="N129" s="220"/>
      <c r="O129" s="220"/>
      <c r="P129" s="221">
        <f>P130+P134+P138</f>
        <v>0</v>
      </c>
      <c r="Q129" s="220"/>
      <c r="R129" s="221">
        <f>R130+R134+R138</f>
        <v>0</v>
      </c>
      <c r="S129" s="220"/>
      <c r="T129" s="222">
        <f>T130+T134+T138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84</v>
      </c>
      <c r="AT129" s="224" t="s">
        <v>76</v>
      </c>
      <c r="AU129" s="224" t="s">
        <v>77</v>
      </c>
      <c r="AY129" s="223" t="s">
        <v>188</v>
      </c>
      <c r="BK129" s="225">
        <f>BK130+BK134+BK138</f>
        <v>0</v>
      </c>
    </row>
    <row r="130" spans="1:63" s="12" customFormat="1" ht="22.8" customHeight="1">
      <c r="A130" s="12"/>
      <c r="B130" s="212"/>
      <c r="C130" s="213"/>
      <c r="D130" s="214" t="s">
        <v>76</v>
      </c>
      <c r="E130" s="226" t="s">
        <v>887</v>
      </c>
      <c r="F130" s="226" t="s">
        <v>2467</v>
      </c>
      <c r="G130" s="213"/>
      <c r="H130" s="213"/>
      <c r="I130" s="216"/>
      <c r="J130" s="227">
        <f>BK130</f>
        <v>0</v>
      </c>
      <c r="K130" s="213"/>
      <c r="L130" s="218"/>
      <c r="M130" s="219"/>
      <c r="N130" s="220"/>
      <c r="O130" s="220"/>
      <c r="P130" s="221">
        <f>SUM(P131:P133)</f>
        <v>0</v>
      </c>
      <c r="Q130" s="220"/>
      <c r="R130" s="221">
        <f>SUM(R131:R133)</f>
        <v>0</v>
      </c>
      <c r="S130" s="220"/>
      <c r="T130" s="222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84</v>
      </c>
      <c r="AT130" s="224" t="s">
        <v>76</v>
      </c>
      <c r="AU130" s="224" t="s">
        <v>84</v>
      </c>
      <c r="AY130" s="223" t="s">
        <v>188</v>
      </c>
      <c r="BK130" s="225">
        <f>SUM(BK131:BK133)</f>
        <v>0</v>
      </c>
    </row>
    <row r="131" spans="1:65" s="2" customFormat="1" ht="21.75" customHeight="1">
      <c r="A131" s="39"/>
      <c r="B131" s="40"/>
      <c r="C131" s="228" t="s">
        <v>84</v>
      </c>
      <c r="D131" s="228" t="s">
        <v>190</v>
      </c>
      <c r="E131" s="229" t="s">
        <v>2468</v>
      </c>
      <c r="F131" s="230" t="s">
        <v>2469</v>
      </c>
      <c r="G131" s="231" t="s">
        <v>193</v>
      </c>
      <c r="H131" s="232">
        <v>108.5</v>
      </c>
      <c r="I131" s="233"/>
      <c r="J131" s="234">
        <f>ROUND(I131*H131,2)</f>
        <v>0</v>
      </c>
      <c r="K131" s="230" t="s">
        <v>440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195</v>
      </c>
      <c r="AT131" s="239" t="s">
        <v>190</v>
      </c>
      <c r="AU131" s="239" t="s">
        <v>86</v>
      </c>
      <c r="AY131" s="18" t="s">
        <v>188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195</v>
      </c>
      <c r="BM131" s="239" t="s">
        <v>2470</v>
      </c>
    </row>
    <row r="132" spans="1:51" s="13" customFormat="1" ht="12">
      <c r="A132" s="13"/>
      <c r="B132" s="241"/>
      <c r="C132" s="242"/>
      <c r="D132" s="243" t="s">
        <v>197</v>
      </c>
      <c r="E132" s="244" t="s">
        <v>1</v>
      </c>
      <c r="F132" s="245" t="s">
        <v>2471</v>
      </c>
      <c r="G132" s="242"/>
      <c r="H132" s="244" t="s">
        <v>1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197</v>
      </c>
      <c r="AU132" s="251" t="s">
        <v>86</v>
      </c>
      <c r="AV132" s="13" t="s">
        <v>84</v>
      </c>
      <c r="AW132" s="13" t="s">
        <v>32</v>
      </c>
      <c r="AX132" s="13" t="s">
        <v>77</v>
      </c>
      <c r="AY132" s="251" t="s">
        <v>188</v>
      </c>
    </row>
    <row r="133" spans="1:51" s="14" customFormat="1" ht="12">
      <c r="A133" s="14"/>
      <c r="B133" s="252"/>
      <c r="C133" s="253"/>
      <c r="D133" s="243" t="s">
        <v>197</v>
      </c>
      <c r="E133" s="254" t="s">
        <v>1</v>
      </c>
      <c r="F133" s="255" t="s">
        <v>2472</v>
      </c>
      <c r="G133" s="253"/>
      <c r="H133" s="256">
        <v>108.5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2" t="s">
        <v>197</v>
      </c>
      <c r="AU133" s="262" t="s">
        <v>86</v>
      </c>
      <c r="AV133" s="14" t="s">
        <v>86</v>
      </c>
      <c r="AW133" s="14" t="s">
        <v>32</v>
      </c>
      <c r="AX133" s="14" t="s">
        <v>84</v>
      </c>
      <c r="AY133" s="262" t="s">
        <v>188</v>
      </c>
    </row>
    <row r="134" spans="1:63" s="12" customFormat="1" ht="22.8" customHeight="1">
      <c r="A134" s="12"/>
      <c r="B134" s="212"/>
      <c r="C134" s="213"/>
      <c r="D134" s="214" t="s">
        <v>76</v>
      </c>
      <c r="E134" s="226" t="s">
        <v>200</v>
      </c>
      <c r="F134" s="226" t="s">
        <v>201</v>
      </c>
      <c r="G134" s="213"/>
      <c r="H134" s="213"/>
      <c r="I134" s="216"/>
      <c r="J134" s="227">
        <f>BK134</f>
        <v>0</v>
      </c>
      <c r="K134" s="213"/>
      <c r="L134" s="218"/>
      <c r="M134" s="219"/>
      <c r="N134" s="220"/>
      <c r="O134" s="220"/>
      <c r="P134" s="221">
        <f>SUM(P135:P137)</f>
        <v>0</v>
      </c>
      <c r="Q134" s="220"/>
      <c r="R134" s="221">
        <f>SUM(R135:R137)</f>
        <v>0</v>
      </c>
      <c r="S134" s="220"/>
      <c r="T134" s="222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84</v>
      </c>
      <c r="AT134" s="224" t="s">
        <v>76</v>
      </c>
      <c r="AU134" s="224" t="s">
        <v>84</v>
      </c>
      <c r="AY134" s="223" t="s">
        <v>188</v>
      </c>
      <c r="BK134" s="225">
        <f>SUM(BK135:BK137)</f>
        <v>0</v>
      </c>
    </row>
    <row r="135" spans="1:65" s="2" customFormat="1" ht="16.5" customHeight="1">
      <c r="A135" s="39"/>
      <c r="B135" s="40"/>
      <c r="C135" s="228" t="s">
        <v>86</v>
      </c>
      <c r="D135" s="228" t="s">
        <v>190</v>
      </c>
      <c r="E135" s="229" t="s">
        <v>2473</v>
      </c>
      <c r="F135" s="230" t="s">
        <v>2474</v>
      </c>
      <c r="G135" s="231" t="s">
        <v>193</v>
      </c>
      <c r="H135" s="232">
        <v>36.48</v>
      </c>
      <c r="I135" s="233"/>
      <c r="J135" s="234">
        <f>ROUND(I135*H135,2)</f>
        <v>0</v>
      </c>
      <c r="K135" s="230" t="s">
        <v>440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195</v>
      </c>
      <c r="AT135" s="239" t="s">
        <v>190</v>
      </c>
      <c r="AU135" s="239" t="s">
        <v>86</v>
      </c>
      <c r="AY135" s="18" t="s">
        <v>188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195</v>
      </c>
      <c r="BM135" s="239" t="s">
        <v>2475</v>
      </c>
    </row>
    <row r="136" spans="1:51" s="14" customFormat="1" ht="12">
      <c r="A136" s="14"/>
      <c r="B136" s="252"/>
      <c r="C136" s="253"/>
      <c r="D136" s="243" t="s">
        <v>197</v>
      </c>
      <c r="E136" s="254" t="s">
        <v>1</v>
      </c>
      <c r="F136" s="255" t="s">
        <v>2476</v>
      </c>
      <c r="G136" s="253"/>
      <c r="H136" s="256">
        <v>36.48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2" t="s">
        <v>197</v>
      </c>
      <c r="AU136" s="262" t="s">
        <v>86</v>
      </c>
      <c r="AV136" s="14" t="s">
        <v>86</v>
      </c>
      <c r="AW136" s="14" t="s">
        <v>32</v>
      </c>
      <c r="AX136" s="14" t="s">
        <v>77</v>
      </c>
      <c r="AY136" s="262" t="s">
        <v>188</v>
      </c>
    </row>
    <row r="137" spans="1:51" s="16" customFormat="1" ht="12">
      <c r="A137" s="16"/>
      <c r="B137" s="274"/>
      <c r="C137" s="275"/>
      <c r="D137" s="243" t="s">
        <v>197</v>
      </c>
      <c r="E137" s="276" t="s">
        <v>1</v>
      </c>
      <c r="F137" s="277" t="s">
        <v>232</v>
      </c>
      <c r="G137" s="275"/>
      <c r="H137" s="278">
        <v>36.48</v>
      </c>
      <c r="I137" s="279"/>
      <c r="J137" s="275"/>
      <c r="K137" s="275"/>
      <c r="L137" s="280"/>
      <c r="M137" s="281"/>
      <c r="N137" s="282"/>
      <c r="O137" s="282"/>
      <c r="P137" s="282"/>
      <c r="Q137" s="282"/>
      <c r="R137" s="282"/>
      <c r="S137" s="282"/>
      <c r="T137" s="283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84" t="s">
        <v>197</v>
      </c>
      <c r="AU137" s="284" t="s">
        <v>86</v>
      </c>
      <c r="AV137" s="16" t="s">
        <v>112</v>
      </c>
      <c r="AW137" s="16" t="s">
        <v>32</v>
      </c>
      <c r="AX137" s="16" t="s">
        <v>84</v>
      </c>
      <c r="AY137" s="284" t="s">
        <v>188</v>
      </c>
    </row>
    <row r="138" spans="1:63" s="12" customFormat="1" ht="22.8" customHeight="1">
      <c r="A138" s="12"/>
      <c r="B138" s="212"/>
      <c r="C138" s="213"/>
      <c r="D138" s="214" t="s">
        <v>76</v>
      </c>
      <c r="E138" s="226" t="s">
        <v>372</v>
      </c>
      <c r="F138" s="226" t="s">
        <v>373</v>
      </c>
      <c r="G138" s="213"/>
      <c r="H138" s="213"/>
      <c r="I138" s="216"/>
      <c r="J138" s="227">
        <f>BK138</f>
        <v>0</v>
      </c>
      <c r="K138" s="213"/>
      <c r="L138" s="218"/>
      <c r="M138" s="219"/>
      <c r="N138" s="220"/>
      <c r="O138" s="220"/>
      <c r="P138" s="221">
        <f>SUM(P139:P143)</f>
        <v>0</v>
      </c>
      <c r="Q138" s="220"/>
      <c r="R138" s="221">
        <f>SUM(R139:R143)</f>
        <v>0</v>
      </c>
      <c r="S138" s="220"/>
      <c r="T138" s="222">
        <f>SUM(T139:T143)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3" t="s">
        <v>84</v>
      </c>
      <c r="AT138" s="224" t="s">
        <v>76</v>
      </c>
      <c r="AU138" s="224" t="s">
        <v>84</v>
      </c>
      <c r="AY138" s="223" t="s">
        <v>188</v>
      </c>
      <c r="BK138" s="225">
        <f>SUM(BK139:BK143)</f>
        <v>0</v>
      </c>
    </row>
    <row r="139" spans="1:65" s="2" customFormat="1" ht="33" customHeight="1">
      <c r="A139" s="39"/>
      <c r="B139" s="40"/>
      <c r="C139" s="228" t="s">
        <v>112</v>
      </c>
      <c r="D139" s="228" t="s">
        <v>190</v>
      </c>
      <c r="E139" s="229" t="s">
        <v>375</v>
      </c>
      <c r="F139" s="230" t="s">
        <v>376</v>
      </c>
      <c r="G139" s="231" t="s">
        <v>377</v>
      </c>
      <c r="H139" s="232">
        <v>17.331</v>
      </c>
      <c r="I139" s="233"/>
      <c r="J139" s="234">
        <f>ROUND(I139*H139,2)</f>
        <v>0</v>
      </c>
      <c r="K139" s="230" t="s">
        <v>194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195</v>
      </c>
      <c r="AT139" s="239" t="s">
        <v>190</v>
      </c>
      <c r="AU139" s="239" t="s">
        <v>86</v>
      </c>
      <c r="AY139" s="18" t="s">
        <v>188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195</v>
      </c>
      <c r="BM139" s="239" t="s">
        <v>2477</v>
      </c>
    </row>
    <row r="140" spans="1:65" s="2" customFormat="1" ht="24.15" customHeight="1">
      <c r="A140" s="39"/>
      <c r="B140" s="40"/>
      <c r="C140" s="228" t="s">
        <v>195</v>
      </c>
      <c r="D140" s="228" t="s">
        <v>190</v>
      </c>
      <c r="E140" s="229" t="s">
        <v>380</v>
      </c>
      <c r="F140" s="230" t="s">
        <v>381</v>
      </c>
      <c r="G140" s="231" t="s">
        <v>377</v>
      </c>
      <c r="H140" s="232">
        <v>17.331</v>
      </c>
      <c r="I140" s="233"/>
      <c r="J140" s="234">
        <f>ROUND(I140*H140,2)</f>
        <v>0</v>
      </c>
      <c r="K140" s="230" t="s">
        <v>194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195</v>
      </c>
      <c r="AT140" s="239" t="s">
        <v>190</v>
      </c>
      <c r="AU140" s="239" t="s">
        <v>86</v>
      </c>
      <c r="AY140" s="18" t="s">
        <v>188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195</v>
      </c>
      <c r="BM140" s="239" t="s">
        <v>2478</v>
      </c>
    </row>
    <row r="141" spans="1:65" s="2" customFormat="1" ht="24.15" customHeight="1">
      <c r="A141" s="39"/>
      <c r="B141" s="40"/>
      <c r="C141" s="228" t="s">
        <v>268</v>
      </c>
      <c r="D141" s="228" t="s">
        <v>190</v>
      </c>
      <c r="E141" s="229" t="s">
        <v>384</v>
      </c>
      <c r="F141" s="230" t="s">
        <v>385</v>
      </c>
      <c r="G141" s="231" t="s">
        <v>377</v>
      </c>
      <c r="H141" s="232">
        <v>173.31</v>
      </c>
      <c r="I141" s="233"/>
      <c r="J141" s="234">
        <f>ROUND(I141*H141,2)</f>
        <v>0</v>
      </c>
      <c r="K141" s="230" t="s">
        <v>194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195</v>
      </c>
      <c r="AT141" s="239" t="s">
        <v>190</v>
      </c>
      <c r="AU141" s="239" t="s">
        <v>86</v>
      </c>
      <c r="AY141" s="18" t="s">
        <v>188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195</v>
      </c>
      <c r="BM141" s="239" t="s">
        <v>2479</v>
      </c>
    </row>
    <row r="142" spans="1:51" s="14" customFormat="1" ht="12">
      <c r="A142" s="14"/>
      <c r="B142" s="252"/>
      <c r="C142" s="253"/>
      <c r="D142" s="243" t="s">
        <v>197</v>
      </c>
      <c r="E142" s="253"/>
      <c r="F142" s="255" t="s">
        <v>2480</v>
      </c>
      <c r="G142" s="253"/>
      <c r="H142" s="256">
        <v>173.31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2" t="s">
        <v>197</v>
      </c>
      <c r="AU142" s="262" t="s">
        <v>86</v>
      </c>
      <c r="AV142" s="14" t="s">
        <v>86</v>
      </c>
      <c r="AW142" s="14" t="s">
        <v>4</v>
      </c>
      <c r="AX142" s="14" t="s">
        <v>84</v>
      </c>
      <c r="AY142" s="262" t="s">
        <v>188</v>
      </c>
    </row>
    <row r="143" spans="1:65" s="2" customFormat="1" ht="24.15" customHeight="1">
      <c r="A143" s="39"/>
      <c r="B143" s="40"/>
      <c r="C143" s="228" t="s">
        <v>272</v>
      </c>
      <c r="D143" s="228" t="s">
        <v>190</v>
      </c>
      <c r="E143" s="229" t="s">
        <v>389</v>
      </c>
      <c r="F143" s="230" t="s">
        <v>390</v>
      </c>
      <c r="G143" s="231" t="s">
        <v>377</v>
      </c>
      <c r="H143" s="232">
        <v>17.331</v>
      </c>
      <c r="I143" s="233"/>
      <c r="J143" s="234">
        <f>ROUND(I143*H143,2)</f>
        <v>0</v>
      </c>
      <c r="K143" s="230" t="s">
        <v>194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195</v>
      </c>
      <c r="AT143" s="239" t="s">
        <v>190</v>
      </c>
      <c r="AU143" s="239" t="s">
        <v>86</v>
      </c>
      <c r="AY143" s="18" t="s">
        <v>188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195</v>
      </c>
      <c r="BM143" s="239" t="s">
        <v>2481</v>
      </c>
    </row>
    <row r="144" spans="1:63" s="12" customFormat="1" ht="25.9" customHeight="1">
      <c r="A144" s="12"/>
      <c r="B144" s="212"/>
      <c r="C144" s="213"/>
      <c r="D144" s="214" t="s">
        <v>76</v>
      </c>
      <c r="E144" s="215" t="s">
        <v>398</v>
      </c>
      <c r="F144" s="215" t="s">
        <v>399</v>
      </c>
      <c r="G144" s="213"/>
      <c r="H144" s="213"/>
      <c r="I144" s="216"/>
      <c r="J144" s="217">
        <f>BK144</f>
        <v>0</v>
      </c>
      <c r="K144" s="213"/>
      <c r="L144" s="218"/>
      <c r="M144" s="219"/>
      <c r="N144" s="220"/>
      <c r="O144" s="220"/>
      <c r="P144" s="221">
        <f>P145+P173+P177</f>
        <v>0</v>
      </c>
      <c r="Q144" s="220"/>
      <c r="R144" s="221">
        <f>R145+R173+R177</f>
        <v>0</v>
      </c>
      <c r="S144" s="220"/>
      <c r="T144" s="222">
        <f>T145+T173+T177</f>
        <v>17.33121285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3" t="s">
        <v>86</v>
      </c>
      <c r="AT144" s="224" t="s">
        <v>76</v>
      </c>
      <c r="AU144" s="224" t="s">
        <v>77</v>
      </c>
      <c r="AY144" s="223" t="s">
        <v>188</v>
      </c>
      <c r="BK144" s="225">
        <f>BK145+BK173+BK177</f>
        <v>0</v>
      </c>
    </row>
    <row r="145" spans="1:63" s="12" customFormat="1" ht="22.8" customHeight="1">
      <c r="A145" s="12"/>
      <c r="B145" s="212"/>
      <c r="C145" s="213"/>
      <c r="D145" s="214" t="s">
        <v>76</v>
      </c>
      <c r="E145" s="226" t="s">
        <v>405</v>
      </c>
      <c r="F145" s="226" t="s">
        <v>406</v>
      </c>
      <c r="G145" s="213"/>
      <c r="H145" s="213"/>
      <c r="I145" s="216"/>
      <c r="J145" s="227">
        <f>BK145</f>
        <v>0</v>
      </c>
      <c r="K145" s="213"/>
      <c r="L145" s="218"/>
      <c r="M145" s="219"/>
      <c r="N145" s="220"/>
      <c r="O145" s="220"/>
      <c r="P145" s="221">
        <f>SUM(P146:P172)</f>
        <v>0</v>
      </c>
      <c r="Q145" s="220"/>
      <c r="R145" s="221">
        <f>SUM(R146:R172)</f>
        <v>0</v>
      </c>
      <c r="S145" s="220"/>
      <c r="T145" s="222">
        <f>SUM(T146:T172)</f>
        <v>12.18504085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3" t="s">
        <v>86</v>
      </c>
      <c r="AT145" s="224" t="s">
        <v>76</v>
      </c>
      <c r="AU145" s="224" t="s">
        <v>84</v>
      </c>
      <c r="AY145" s="223" t="s">
        <v>188</v>
      </c>
      <c r="BK145" s="225">
        <f>SUM(BK146:BK172)</f>
        <v>0</v>
      </c>
    </row>
    <row r="146" spans="1:65" s="2" customFormat="1" ht="24.15" customHeight="1">
      <c r="A146" s="39"/>
      <c r="B146" s="40"/>
      <c r="C146" s="228" t="s">
        <v>277</v>
      </c>
      <c r="D146" s="228" t="s">
        <v>190</v>
      </c>
      <c r="E146" s="229" t="s">
        <v>2482</v>
      </c>
      <c r="F146" s="230" t="s">
        <v>2483</v>
      </c>
      <c r="G146" s="231" t="s">
        <v>193</v>
      </c>
      <c r="H146" s="232">
        <v>188.197</v>
      </c>
      <c r="I146" s="233"/>
      <c r="J146" s="234">
        <f>ROUND(I146*H146,2)</f>
        <v>0</v>
      </c>
      <c r="K146" s="230" t="s">
        <v>194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0.03175</v>
      </c>
      <c r="T146" s="238">
        <f>S146*H146</f>
        <v>5.97525475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374</v>
      </c>
      <c r="AT146" s="239" t="s">
        <v>190</v>
      </c>
      <c r="AU146" s="239" t="s">
        <v>86</v>
      </c>
      <c r="AY146" s="18" t="s">
        <v>188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374</v>
      </c>
      <c r="BM146" s="239" t="s">
        <v>2484</v>
      </c>
    </row>
    <row r="147" spans="1:51" s="13" customFormat="1" ht="12">
      <c r="A147" s="13"/>
      <c r="B147" s="241"/>
      <c r="C147" s="242"/>
      <c r="D147" s="243" t="s">
        <v>197</v>
      </c>
      <c r="E147" s="244" t="s">
        <v>1</v>
      </c>
      <c r="F147" s="245" t="s">
        <v>198</v>
      </c>
      <c r="G147" s="242"/>
      <c r="H147" s="244" t="s">
        <v>1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197</v>
      </c>
      <c r="AU147" s="251" t="s">
        <v>86</v>
      </c>
      <c r="AV147" s="13" t="s">
        <v>84</v>
      </c>
      <c r="AW147" s="13" t="s">
        <v>32</v>
      </c>
      <c r="AX147" s="13" t="s">
        <v>77</v>
      </c>
      <c r="AY147" s="251" t="s">
        <v>188</v>
      </c>
    </row>
    <row r="148" spans="1:51" s="14" customFormat="1" ht="12">
      <c r="A148" s="14"/>
      <c r="B148" s="252"/>
      <c r="C148" s="253"/>
      <c r="D148" s="243" t="s">
        <v>197</v>
      </c>
      <c r="E148" s="254" t="s">
        <v>1</v>
      </c>
      <c r="F148" s="255" t="s">
        <v>2485</v>
      </c>
      <c r="G148" s="253"/>
      <c r="H148" s="256">
        <v>74.2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2" t="s">
        <v>197</v>
      </c>
      <c r="AU148" s="262" t="s">
        <v>86</v>
      </c>
      <c r="AV148" s="14" t="s">
        <v>86</v>
      </c>
      <c r="AW148" s="14" t="s">
        <v>32</v>
      </c>
      <c r="AX148" s="14" t="s">
        <v>77</v>
      </c>
      <c r="AY148" s="262" t="s">
        <v>188</v>
      </c>
    </row>
    <row r="149" spans="1:51" s="14" customFormat="1" ht="12">
      <c r="A149" s="14"/>
      <c r="B149" s="252"/>
      <c r="C149" s="253"/>
      <c r="D149" s="243" t="s">
        <v>197</v>
      </c>
      <c r="E149" s="254" t="s">
        <v>1</v>
      </c>
      <c r="F149" s="255" t="s">
        <v>2486</v>
      </c>
      <c r="G149" s="253"/>
      <c r="H149" s="256">
        <v>33.6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2" t="s">
        <v>197</v>
      </c>
      <c r="AU149" s="262" t="s">
        <v>86</v>
      </c>
      <c r="AV149" s="14" t="s">
        <v>86</v>
      </c>
      <c r="AW149" s="14" t="s">
        <v>32</v>
      </c>
      <c r="AX149" s="14" t="s">
        <v>77</v>
      </c>
      <c r="AY149" s="262" t="s">
        <v>188</v>
      </c>
    </row>
    <row r="150" spans="1:51" s="14" customFormat="1" ht="12">
      <c r="A150" s="14"/>
      <c r="B150" s="252"/>
      <c r="C150" s="253"/>
      <c r="D150" s="243" t="s">
        <v>197</v>
      </c>
      <c r="E150" s="254" t="s">
        <v>1</v>
      </c>
      <c r="F150" s="255" t="s">
        <v>2487</v>
      </c>
      <c r="G150" s="253"/>
      <c r="H150" s="256">
        <v>97.93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2" t="s">
        <v>197</v>
      </c>
      <c r="AU150" s="262" t="s">
        <v>86</v>
      </c>
      <c r="AV150" s="14" t="s">
        <v>86</v>
      </c>
      <c r="AW150" s="14" t="s">
        <v>32</v>
      </c>
      <c r="AX150" s="14" t="s">
        <v>77</v>
      </c>
      <c r="AY150" s="262" t="s">
        <v>188</v>
      </c>
    </row>
    <row r="151" spans="1:51" s="14" customFormat="1" ht="12">
      <c r="A151" s="14"/>
      <c r="B151" s="252"/>
      <c r="C151" s="253"/>
      <c r="D151" s="243" t="s">
        <v>197</v>
      </c>
      <c r="E151" s="254" t="s">
        <v>1</v>
      </c>
      <c r="F151" s="255" t="s">
        <v>2488</v>
      </c>
      <c r="G151" s="253"/>
      <c r="H151" s="256">
        <v>-8.274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2" t="s">
        <v>197</v>
      </c>
      <c r="AU151" s="262" t="s">
        <v>86</v>
      </c>
      <c r="AV151" s="14" t="s">
        <v>86</v>
      </c>
      <c r="AW151" s="14" t="s">
        <v>32</v>
      </c>
      <c r="AX151" s="14" t="s">
        <v>77</v>
      </c>
      <c r="AY151" s="262" t="s">
        <v>188</v>
      </c>
    </row>
    <row r="152" spans="1:51" s="14" customFormat="1" ht="12">
      <c r="A152" s="14"/>
      <c r="B152" s="252"/>
      <c r="C152" s="253"/>
      <c r="D152" s="243" t="s">
        <v>197</v>
      </c>
      <c r="E152" s="254" t="s">
        <v>1</v>
      </c>
      <c r="F152" s="255" t="s">
        <v>305</v>
      </c>
      <c r="G152" s="253"/>
      <c r="H152" s="256">
        <v>-1.379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2" t="s">
        <v>197</v>
      </c>
      <c r="AU152" s="262" t="s">
        <v>86</v>
      </c>
      <c r="AV152" s="14" t="s">
        <v>86</v>
      </c>
      <c r="AW152" s="14" t="s">
        <v>32</v>
      </c>
      <c r="AX152" s="14" t="s">
        <v>77</v>
      </c>
      <c r="AY152" s="262" t="s">
        <v>188</v>
      </c>
    </row>
    <row r="153" spans="1:51" s="14" customFormat="1" ht="12">
      <c r="A153" s="14"/>
      <c r="B153" s="252"/>
      <c r="C153" s="253"/>
      <c r="D153" s="243" t="s">
        <v>197</v>
      </c>
      <c r="E153" s="254" t="s">
        <v>1</v>
      </c>
      <c r="F153" s="255" t="s">
        <v>330</v>
      </c>
      <c r="G153" s="253"/>
      <c r="H153" s="256">
        <v>-7.88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2" t="s">
        <v>197</v>
      </c>
      <c r="AU153" s="262" t="s">
        <v>86</v>
      </c>
      <c r="AV153" s="14" t="s">
        <v>86</v>
      </c>
      <c r="AW153" s="14" t="s">
        <v>32</v>
      </c>
      <c r="AX153" s="14" t="s">
        <v>77</v>
      </c>
      <c r="AY153" s="262" t="s">
        <v>188</v>
      </c>
    </row>
    <row r="154" spans="1:51" s="15" customFormat="1" ht="12">
      <c r="A154" s="15"/>
      <c r="B154" s="263"/>
      <c r="C154" s="264"/>
      <c r="D154" s="243" t="s">
        <v>197</v>
      </c>
      <c r="E154" s="265" t="s">
        <v>1</v>
      </c>
      <c r="F154" s="266" t="s">
        <v>215</v>
      </c>
      <c r="G154" s="264"/>
      <c r="H154" s="267">
        <v>188.19700000000003</v>
      </c>
      <c r="I154" s="268"/>
      <c r="J154" s="264"/>
      <c r="K154" s="264"/>
      <c r="L154" s="269"/>
      <c r="M154" s="270"/>
      <c r="N154" s="271"/>
      <c r="O154" s="271"/>
      <c r="P154" s="271"/>
      <c r="Q154" s="271"/>
      <c r="R154" s="271"/>
      <c r="S154" s="271"/>
      <c r="T154" s="272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3" t="s">
        <v>197</v>
      </c>
      <c r="AU154" s="273" t="s">
        <v>86</v>
      </c>
      <c r="AV154" s="15" t="s">
        <v>195</v>
      </c>
      <c r="AW154" s="15" t="s">
        <v>32</v>
      </c>
      <c r="AX154" s="15" t="s">
        <v>84</v>
      </c>
      <c r="AY154" s="273" t="s">
        <v>188</v>
      </c>
    </row>
    <row r="155" spans="1:65" s="2" customFormat="1" ht="37.8" customHeight="1">
      <c r="A155" s="39"/>
      <c r="B155" s="40"/>
      <c r="C155" s="228" t="s">
        <v>297</v>
      </c>
      <c r="D155" s="228" t="s">
        <v>190</v>
      </c>
      <c r="E155" s="229" t="s">
        <v>2489</v>
      </c>
      <c r="F155" s="230" t="s">
        <v>2490</v>
      </c>
      <c r="G155" s="231" t="s">
        <v>193</v>
      </c>
      <c r="H155" s="232">
        <v>118.14</v>
      </c>
      <c r="I155" s="233"/>
      <c r="J155" s="234">
        <f>ROUND(I155*H155,2)</f>
        <v>0</v>
      </c>
      <c r="K155" s="230" t="s">
        <v>194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0.01834</v>
      </c>
      <c r="T155" s="238">
        <f>S155*H155</f>
        <v>2.1666876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374</v>
      </c>
      <c r="AT155" s="239" t="s">
        <v>190</v>
      </c>
      <c r="AU155" s="239" t="s">
        <v>86</v>
      </c>
      <c r="AY155" s="18" t="s">
        <v>188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374</v>
      </c>
      <c r="BM155" s="239" t="s">
        <v>2491</v>
      </c>
    </row>
    <row r="156" spans="1:51" s="13" customFormat="1" ht="12">
      <c r="A156" s="13"/>
      <c r="B156" s="241"/>
      <c r="C156" s="242"/>
      <c r="D156" s="243" t="s">
        <v>197</v>
      </c>
      <c r="E156" s="244" t="s">
        <v>1</v>
      </c>
      <c r="F156" s="245" t="s">
        <v>198</v>
      </c>
      <c r="G156" s="242"/>
      <c r="H156" s="244" t="s">
        <v>1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1" t="s">
        <v>197</v>
      </c>
      <c r="AU156" s="251" t="s">
        <v>86</v>
      </c>
      <c r="AV156" s="13" t="s">
        <v>84</v>
      </c>
      <c r="AW156" s="13" t="s">
        <v>32</v>
      </c>
      <c r="AX156" s="13" t="s">
        <v>77</v>
      </c>
      <c r="AY156" s="251" t="s">
        <v>188</v>
      </c>
    </row>
    <row r="157" spans="1:51" s="14" customFormat="1" ht="12">
      <c r="A157" s="14"/>
      <c r="B157" s="252"/>
      <c r="C157" s="253"/>
      <c r="D157" s="243" t="s">
        <v>197</v>
      </c>
      <c r="E157" s="254" t="s">
        <v>1</v>
      </c>
      <c r="F157" s="255" t="s">
        <v>2492</v>
      </c>
      <c r="G157" s="253"/>
      <c r="H157" s="256">
        <v>13.64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2" t="s">
        <v>197</v>
      </c>
      <c r="AU157" s="262" t="s">
        <v>86</v>
      </c>
      <c r="AV157" s="14" t="s">
        <v>86</v>
      </c>
      <c r="AW157" s="14" t="s">
        <v>32</v>
      </c>
      <c r="AX157" s="14" t="s">
        <v>77</v>
      </c>
      <c r="AY157" s="262" t="s">
        <v>188</v>
      </c>
    </row>
    <row r="158" spans="1:51" s="14" customFormat="1" ht="12">
      <c r="A158" s="14"/>
      <c r="B158" s="252"/>
      <c r="C158" s="253"/>
      <c r="D158" s="243" t="s">
        <v>197</v>
      </c>
      <c r="E158" s="254" t="s">
        <v>1</v>
      </c>
      <c r="F158" s="255" t="s">
        <v>2493</v>
      </c>
      <c r="G158" s="253"/>
      <c r="H158" s="256">
        <v>31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2" t="s">
        <v>197</v>
      </c>
      <c r="AU158" s="262" t="s">
        <v>86</v>
      </c>
      <c r="AV158" s="14" t="s">
        <v>86</v>
      </c>
      <c r="AW158" s="14" t="s">
        <v>32</v>
      </c>
      <c r="AX158" s="14" t="s">
        <v>77</v>
      </c>
      <c r="AY158" s="262" t="s">
        <v>188</v>
      </c>
    </row>
    <row r="159" spans="1:51" s="14" customFormat="1" ht="12">
      <c r="A159" s="14"/>
      <c r="B159" s="252"/>
      <c r="C159" s="253"/>
      <c r="D159" s="243" t="s">
        <v>197</v>
      </c>
      <c r="E159" s="254" t="s">
        <v>1</v>
      </c>
      <c r="F159" s="255" t="s">
        <v>2494</v>
      </c>
      <c r="G159" s="253"/>
      <c r="H159" s="256">
        <v>49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2" t="s">
        <v>197</v>
      </c>
      <c r="AU159" s="262" t="s">
        <v>86</v>
      </c>
      <c r="AV159" s="14" t="s">
        <v>86</v>
      </c>
      <c r="AW159" s="14" t="s">
        <v>32</v>
      </c>
      <c r="AX159" s="14" t="s">
        <v>77</v>
      </c>
      <c r="AY159" s="262" t="s">
        <v>188</v>
      </c>
    </row>
    <row r="160" spans="1:51" s="14" customFormat="1" ht="12">
      <c r="A160" s="14"/>
      <c r="B160" s="252"/>
      <c r="C160" s="253"/>
      <c r="D160" s="243" t="s">
        <v>197</v>
      </c>
      <c r="E160" s="254" t="s">
        <v>1</v>
      </c>
      <c r="F160" s="255" t="s">
        <v>2495</v>
      </c>
      <c r="G160" s="253"/>
      <c r="H160" s="256">
        <v>24.5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2" t="s">
        <v>197</v>
      </c>
      <c r="AU160" s="262" t="s">
        <v>86</v>
      </c>
      <c r="AV160" s="14" t="s">
        <v>86</v>
      </c>
      <c r="AW160" s="14" t="s">
        <v>32</v>
      </c>
      <c r="AX160" s="14" t="s">
        <v>77</v>
      </c>
      <c r="AY160" s="262" t="s">
        <v>188</v>
      </c>
    </row>
    <row r="161" spans="1:51" s="15" customFormat="1" ht="12">
      <c r="A161" s="15"/>
      <c r="B161" s="263"/>
      <c r="C161" s="264"/>
      <c r="D161" s="243" t="s">
        <v>197</v>
      </c>
      <c r="E161" s="265" t="s">
        <v>1</v>
      </c>
      <c r="F161" s="266" t="s">
        <v>215</v>
      </c>
      <c r="G161" s="264"/>
      <c r="H161" s="267">
        <v>118.14</v>
      </c>
      <c r="I161" s="268"/>
      <c r="J161" s="264"/>
      <c r="K161" s="264"/>
      <c r="L161" s="269"/>
      <c r="M161" s="270"/>
      <c r="N161" s="271"/>
      <c r="O161" s="271"/>
      <c r="P161" s="271"/>
      <c r="Q161" s="271"/>
      <c r="R161" s="271"/>
      <c r="S161" s="271"/>
      <c r="T161" s="272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3" t="s">
        <v>197</v>
      </c>
      <c r="AU161" s="273" t="s">
        <v>86</v>
      </c>
      <c r="AV161" s="15" t="s">
        <v>195</v>
      </c>
      <c r="AW161" s="15" t="s">
        <v>32</v>
      </c>
      <c r="AX161" s="15" t="s">
        <v>84</v>
      </c>
      <c r="AY161" s="273" t="s">
        <v>188</v>
      </c>
    </row>
    <row r="162" spans="1:65" s="2" customFormat="1" ht="24.15" customHeight="1">
      <c r="A162" s="39"/>
      <c r="B162" s="40"/>
      <c r="C162" s="228" t="s">
        <v>200</v>
      </c>
      <c r="D162" s="228" t="s">
        <v>190</v>
      </c>
      <c r="E162" s="229" t="s">
        <v>2496</v>
      </c>
      <c r="F162" s="230" t="s">
        <v>2497</v>
      </c>
      <c r="G162" s="231" t="s">
        <v>193</v>
      </c>
      <c r="H162" s="232">
        <v>144.15</v>
      </c>
      <c r="I162" s="233"/>
      <c r="J162" s="234">
        <f>ROUND(I162*H162,2)</f>
        <v>0</v>
      </c>
      <c r="K162" s="230" t="s">
        <v>194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0.01759</v>
      </c>
      <c r="T162" s="238">
        <f>S162*H162</f>
        <v>2.5355985000000003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374</v>
      </c>
      <c r="AT162" s="239" t="s">
        <v>190</v>
      </c>
      <c r="AU162" s="239" t="s">
        <v>86</v>
      </c>
      <c r="AY162" s="18" t="s">
        <v>188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374</v>
      </c>
      <c r="BM162" s="239" t="s">
        <v>2498</v>
      </c>
    </row>
    <row r="163" spans="1:51" s="13" customFormat="1" ht="12">
      <c r="A163" s="13"/>
      <c r="B163" s="241"/>
      <c r="C163" s="242"/>
      <c r="D163" s="243" t="s">
        <v>197</v>
      </c>
      <c r="E163" s="244" t="s">
        <v>1</v>
      </c>
      <c r="F163" s="245" t="s">
        <v>198</v>
      </c>
      <c r="G163" s="242"/>
      <c r="H163" s="244" t="s">
        <v>1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197</v>
      </c>
      <c r="AU163" s="251" t="s">
        <v>86</v>
      </c>
      <c r="AV163" s="13" t="s">
        <v>84</v>
      </c>
      <c r="AW163" s="13" t="s">
        <v>32</v>
      </c>
      <c r="AX163" s="13" t="s">
        <v>77</v>
      </c>
      <c r="AY163" s="251" t="s">
        <v>188</v>
      </c>
    </row>
    <row r="164" spans="1:51" s="14" customFormat="1" ht="12">
      <c r="A164" s="14"/>
      <c r="B164" s="252"/>
      <c r="C164" s="253"/>
      <c r="D164" s="243" t="s">
        <v>197</v>
      </c>
      <c r="E164" s="254" t="s">
        <v>1</v>
      </c>
      <c r="F164" s="255" t="s">
        <v>2499</v>
      </c>
      <c r="G164" s="253"/>
      <c r="H164" s="256">
        <v>85.25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2" t="s">
        <v>197</v>
      </c>
      <c r="AU164" s="262" t="s">
        <v>86</v>
      </c>
      <c r="AV164" s="14" t="s">
        <v>86</v>
      </c>
      <c r="AW164" s="14" t="s">
        <v>32</v>
      </c>
      <c r="AX164" s="14" t="s">
        <v>77</v>
      </c>
      <c r="AY164" s="262" t="s">
        <v>188</v>
      </c>
    </row>
    <row r="165" spans="1:51" s="14" customFormat="1" ht="12">
      <c r="A165" s="14"/>
      <c r="B165" s="252"/>
      <c r="C165" s="253"/>
      <c r="D165" s="243" t="s">
        <v>197</v>
      </c>
      <c r="E165" s="254" t="s">
        <v>1</v>
      </c>
      <c r="F165" s="255" t="s">
        <v>2500</v>
      </c>
      <c r="G165" s="253"/>
      <c r="H165" s="256">
        <v>58.9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2" t="s">
        <v>197</v>
      </c>
      <c r="AU165" s="262" t="s">
        <v>86</v>
      </c>
      <c r="AV165" s="14" t="s">
        <v>86</v>
      </c>
      <c r="AW165" s="14" t="s">
        <v>32</v>
      </c>
      <c r="AX165" s="14" t="s">
        <v>77</v>
      </c>
      <c r="AY165" s="262" t="s">
        <v>188</v>
      </c>
    </row>
    <row r="166" spans="1:51" s="15" customFormat="1" ht="12">
      <c r="A166" s="15"/>
      <c r="B166" s="263"/>
      <c r="C166" s="264"/>
      <c r="D166" s="243" t="s">
        <v>197</v>
      </c>
      <c r="E166" s="265" t="s">
        <v>1</v>
      </c>
      <c r="F166" s="266" t="s">
        <v>215</v>
      </c>
      <c r="G166" s="264"/>
      <c r="H166" s="267">
        <v>144.15</v>
      </c>
      <c r="I166" s="268"/>
      <c r="J166" s="264"/>
      <c r="K166" s="264"/>
      <c r="L166" s="269"/>
      <c r="M166" s="270"/>
      <c r="N166" s="271"/>
      <c r="O166" s="271"/>
      <c r="P166" s="271"/>
      <c r="Q166" s="271"/>
      <c r="R166" s="271"/>
      <c r="S166" s="271"/>
      <c r="T166" s="272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3" t="s">
        <v>197</v>
      </c>
      <c r="AU166" s="273" t="s">
        <v>86</v>
      </c>
      <c r="AV166" s="15" t="s">
        <v>195</v>
      </c>
      <c r="AW166" s="15" t="s">
        <v>32</v>
      </c>
      <c r="AX166" s="15" t="s">
        <v>84</v>
      </c>
      <c r="AY166" s="273" t="s">
        <v>188</v>
      </c>
    </row>
    <row r="167" spans="1:65" s="2" customFormat="1" ht="24.15" customHeight="1">
      <c r="A167" s="39"/>
      <c r="B167" s="40"/>
      <c r="C167" s="228" t="s">
        <v>341</v>
      </c>
      <c r="D167" s="228" t="s">
        <v>190</v>
      </c>
      <c r="E167" s="229" t="s">
        <v>2501</v>
      </c>
      <c r="F167" s="230" t="s">
        <v>2502</v>
      </c>
      <c r="G167" s="231" t="s">
        <v>193</v>
      </c>
      <c r="H167" s="232">
        <v>100.5</v>
      </c>
      <c r="I167" s="233"/>
      <c r="J167" s="234">
        <f>ROUND(I167*H167,2)</f>
        <v>0</v>
      </c>
      <c r="K167" s="230" t="s">
        <v>440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0.015</v>
      </c>
      <c r="T167" s="238">
        <f>S167*H167</f>
        <v>1.5074999999999998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374</v>
      </c>
      <c r="AT167" s="239" t="s">
        <v>190</v>
      </c>
      <c r="AU167" s="239" t="s">
        <v>86</v>
      </c>
      <c r="AY167" s="18" t="s">
        <v>188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374</v>
      </c>
      <c r="BM167" s="239" t="s">
        <v>2503</v>
      </c>
    </row>
    <row r="168" spans="1:51" s="13" customFormat="1" ht="12">
      <c r="A168" s="13"/>
      <c r="B168" s="241"/>
      <c r="C168" s="242"/>
      <c r="D168" s="243" t="s">
        <v>197</v>
      </c>
      <c r="E168" s="244" t="s">
        <v>1</v>
      </c>
      <c r="F168" s="245" t="s">
        <v>198</v>
      </c>
      <c r="G168" s="242"/>
      <c r="H168" s="244" t="s">
        <v>1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1" t="s">
        <v>197</v>
      </c>
      <c r="AU168" s="251" t="s">
        <v>86</v>
      </c>
      <c r="AV168" s="13" t="s">
        <v>84</v>
      </c>
      <c r="AW168" s="13" t="s">
        <v>32</v>
      </c>
      <c r="AX168" s="13" t="s">
        <v>77</v>
      </c>
      <c r="AY168" s="251" t="s">
        <v>188</v>
      </c>
    </row>
    <row r="169" spans="1:51" s="14" customFormat="1" ht="12">
      <c r="A169" s="14"/>
      <c r="B169" s="252"/>
      <c r="C169" s="253"/>
      <c r="D169" s="243" t="s">
        <v>197</v>
      </c>
      <c r="E169" s="254" t="s">
        <v>1</v>
      </c>
      <c r="F169" s="255" t="s">
        <v>2504</v>
      </c>
      <c r="G169" s="253"/>
      <c r="H169" s="256">
        <v>15.5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2" t="s">
        <v>197</v>
      </c>
      <c r="AU169" s="262" t="s">
        <v>86</v>
      </c>
      <c r="AV169" s="14" t="s">
        <v>86</v>
      </c>
      <c r="AW169" s="14" t="s">
        <v>32</v>
      </c>
      <c r="AX169" s="14" t="s">
        <v>77</v>
      </c>
      <c r="AY169" s="262" t="s">
        <v>188</v>
      </c>
    </row>
    <row r="170" spans="1:51" s="14" customFormat="1" ht="12">
      <c r="A170" s="14"/>
      <c r="B170" s="252"/>
      <c r="C170" s="253"/>
      <c r="D170" s="243" t="s">
        <v>197</v>
      </c>
      <c r="E170" s="254" t="s">
        <v>1</v>
      </c>
      <c r="F170" s="255" t="s">
        <v>2505</v>
      </c>
      <c r="G170" s="253"/>
      <c r="H170" s="256">
        <v>70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2" t="s">
        <v>197</v>
      </c>
      <c r="AU170" s="262" t="s">
        <v>86</v>
      </c>
      <c r="AV170" s="14" t="s">
        <v>86</v>
      </c>
      <c r="AW170" s="14" t="s">
        <v>32</v>
      </c>
      <c r="AX170" s="14" t="s">
        <v>77</v>
      </c>
      <c r="AY170" s="262" t="s">
        <v>188</v>
      </c>
    </row>
    <row r="171" spans="1:51" s="14" customFormat="1" ht="12">
      <c r="A171" s="14"/>
      <c r="B171" s="252"/>
      <c r="C171" s="253"/>
      <c r="D171" s="243" t="s">
        <v>197</v>
      </c>
      <c r="E171" s="254" t="s">
        <v>1</v>
      </c>
      <c r="F171" s="255" t="s">
        <v>2506</v>
      </c>
      <c r="G171" s="253"/>
      <c r="H171" s="256">
        <v>15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197</v>
      </c>
      <c r="AU171" s="262" t="s">
        <v>86</v>
      </c>
      <c r="AV171" s="14" t="s">
        <v>86</v>
      </c>
      <c r="AW171" s="14" t="s">
        <v>32</v>
      </c>
      <c r="AX171" s="14" t="s">
        <v>77</v>
      </c>
      <c r="AY171" s="262" t="s">
        <v>188</v>
      </c>
    </row>
    <row r="172" spans="1:51" s="15" customFormat="1" ht="12">
      <c r="A172" s="15"/>
      <c r="B172" s="263"/>
      <c r="C172" s="264"/>
      <c r="D172" s="243" t="s">
        <v>197</v>
      </c>
      <c r="E172" s="265" t="s">
        <v>1</v>
      </c>
      <c r="F172" s="266" t="s">
        <v>215</v>
      </c>
      <c r="G172" s="264"/>
      <c r="H172" s="267">
        <v>100.5</v>
      </c>
      <c r="I172" s="268"/>
      <c r="J172" s="264"/>
      <c r="K172" s="264"/>
      <c r="L172" s="269"/>
      <c r="M172" s="270"/>
      <c r="N172" s="271"/>
      <c r="O172" s="271"/>
      <c r="P172" s="271"/>
      <c r="Q172" s="271"/>
      <c r="R172" s="271"/>
      <c r="S172" s="271"/>
      <c r="T172" s="272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3" t="s">
        <v>197</v>
      </c>
      <c r="AU172" s="273" t="s">
        <v>86</v>
      </c>
      <c r="AV172" s="15" t="s">
        <v>195</v>
      </c>
      <c r="AW172" s="15" t="s">
        <v>32</v>
      </c>
      <c r="AX172" s="15" t="s">
        <v>84</v>
      </c>
      <c r="AY172" s="273" t="s">
        <v>188</v>
      </c>
    </row>
    <row r="173" spans="1:63" s="12" customFormat="1" ht="22.8" customHeight="1">
      <c r="A173" s="12"/>
      <c r="B173" s="212"/>
      <c r="C173" s="213"/>
      <c r="D173" s="214" t="s">
        <v>76</v>
      </c>
      <c r="E173" s="226" t="s">
        <v>421</v>
      </c>
      <c r="F173" s="226" t="s">
        <v>422</v>
      </c>
      <c r="G173" s="213"/>
      <c r="H173" s="213"/>
      <c r="I173" s="216"/>
      <c r="J173" s="227">
        <f>BK173</f>
        <v>0</v>
      </c>
      <c r="K173" s="213"/>
      <c r="L173" s="218"/>
      <c r="M173" s="219"/>
      <c r="N173" s="220"/>
      <c r="O173" s="220"/>
      <c r="P173" s="221">
        <f>SUM(P174:P176)</f>
        <v>0</v>
      </c>
      <c r="Q173" s="220"/>
      <c r="R173" s="221">
        <f>SUM(R174:R176)</f>
        <v>0</v>
      </c>
      <c r="S173" s="220"/>
      <c r="T173" s="222">
        <f>SUM(T174:T176)</f>
        <v>0.10556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3" t="s">
        <v>86</v>
      </c>
      <c r="AT173" s="224" t="s">
        <v>76</v>
      </c>
      <c r="AU173" s="224" t="s">
        <v>84</v>
      </c>
      <c r="AY173" s="223" t="s">
        <v>188</v>
      </c>
      <c r="BK173" s="225">
        <f>SUM(BK174:BK176)</f>
        <v>0</v>
      </c>
    </row>
    <row r="174" spans="1:65" s="2" customFormat="1" ht="16.5" customHeight="1">
      <c r="A174" s="39"/>
      <c r="B174" s="40"/>
      <c r="C174" s="228" t="s">
        <v>347</v>
      </c>
      <c r="D174" s="228" t="s">
        <v>190</v>
      </c>
      <c r="E174" s="229" t="s">
        <v>438</v>
      </c>
      <c r="F174" s="230" t="s">
        <v>439</v>
      </c>
      <c r="G174" s="231" t="s">
        <v>360</v>
      </c>
      <c r="H174" s="232">
        <v>14</v>
      </c>
      <c r="I174" s="233"/>
      <c r="J174" s="234">
        <f>ROUND(I174*H174,2)</f>
        <v>0</v>
      </c>
      <c r="K174" s="230" t="s">
        <v>440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0.00754</v>
      </c>
      <c r="T174" s="238">
        <f>S174*H174</f>
        <v>0.10556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374</v>
      </c>
      <c r="AT174" s="239" t="s">
        <v>190</v>
      </c>
      <c r="AU174" s="239" t="s">
        <v>86</v>
      </c>
      <c r="AY174" s="18" t="s">
        <v>188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374</v>
      </c>
      <c r="BM174" s="239" t="s">
        <v>2507</v>
      </c>
    </row>
    <row r="175" spans="1:51" s="13" customFormat="1" ht="12">
      <c r="A175" s="13"/>
      <c r="B175" s="241"/>
      <c r="C175" s="242"/>
      <c r="D175" s="243" t="s">
        <v>197</v>
      </c>
      <c r="E175" s="244" t="s">
        <v>1</v>
      </c>
      <c r="F175" s="245" t="s">
        <v>198</v>
      </c>
      <c r="G175" s="242"/>
      <c r="H175" s="244" t="s">
        <v>1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1" t="s">
        <v>197</v>
      </c>
      <c r="AU175" s="251" t="s">
        <v>86</v>
      </c>
      <c r="AV175" s="13" t="s">
        <v>84</v>
      </c>
      <c r="AW175" s="13" t="s">
        <v>32</v>
      </c>
      <c r="AX175" s="13" t="s">
        <v>77</v>
      </c>
      <c r="AY175" s="251" t="s">
        <v>188</v>
      </c>
    </row>
    <row r="176" spans="1:51" s="14" customFormat="1" ht="12">
      <c r="A176" s="14"/>
      <c r="B176" s="252"/>
      <c r="C176" s="253"/>
      <c r="D176" s="243" t="s">
        <v>197</v>
      </c>
      <c r="E176" s="254" t="s">
        <v>1</v>
      </c>
      <c r="F176" s="255" t="s">
        <v>362</v>
      </c>
      <c r="G176" s="253"/>
      <c r="H176" s="256">
        <v>14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197</v>
      </c>
      <c r="AU176" s="262" t="s">
        <v>86</v>
      </c>
      <c r="AV176" s="14" t="s">
        <v>86</v>
      </c>
      <c r="AW176" s="14" t="s">
        <v>32</v>
      </c>
      <c r="AX176" s="14" t="s">
        <v>84</v>
      </c>
      <c r="AY176" s="262" t="s">
        <v>188</v>
      </c>
    </row>
    <row r="177" spans="1:63" s="12" customFormat="1" ht="22.8" customHeight="1">
      <c r="A177" s="12"/>
      <c r="B177" s="212"/>
      <c r="C177" s="213"/>
      <c r="D177" s="214" t="s">
        <v>76</v>
      </c>
      <c r="E177" s="226" t="s">
        <v>455</v>
      </c>
      <c r="F177" s="226" t="s">
        <v>456</v>
      </c>
      <c r="G177" s="213"/>
      <c r="H177" s="213"/>
      <c r="I177" s="216"/>
      <c r="J177" s="227">
        <f>BK177</f>
        <v>0</v>
      </c>
      <c r="K177" s="213"/>
      <c r="L177" s="218"/>
      <c r="M177" s="219"/>
      <c r="N177" s="220"/>
      <c r="O177" s="220"/>
      <c r="P177" s="221">
        <f>SUM(P178:P186)</f>
        <v>0</v>
      </c>
      <c r="Q177" s="220"/>
      <c r="R177" s="221">
        <f>SUM(R178:R186)</f>
        <v>0</v>
      </c>
      <c r="S177" s="220"/>
      <c r="T177" s="222">
        <f>SUM(T178:T186)</f>
        <v>5.040612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3" t="s">
        <v>86</v>
      </c>
      <c r="AT177" s="224" t="s">
        <v>76</v>
      </c>
      <c r="AU177" s="224" t="s">
        <v>84</v>
      </c>
      <c r="AY177" s="223" t="s">
        <v>188</v>
      </c>
      <c r="BK177" s="225">
        <f>SUM(BK178:BK186)</f>
        <v>0</v>
      </c>
    </row>
    <row r="178" spans="1:65" s="2" customFormat="1" ht="24.15" customHeight="1">
      <c r="A178" s="39"/>
      <c r="B178" s="40"/>
      <c r="C178" s="228" t="s">
        <v>352</v>
      </c>
      <c r="D178" s="228" t="s">
        <v>190</v>
      </c>
      <c r="E178" s="229" t="s">
        <v>458</v>
      </c>
      <c r="F178" s="230" t="s">
        <v>459</v>
      </c>
      <c r="G178" s="231" t="s">
        <v>193</v>
      </c>
      <c r="H178" s="232">
        <v>61.848</v>
      </c>
      <c r="I178" s="233"/>
      <c r="J178" s="234">
        <f>ROUND(I178*H178,2)</f>
        <v>0</v>
      </c>
      <c r="K178" s="230" t="s">
        <v>194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0.0815</v>
      </c>
      <c r="T178" s="238">
        <f>S178*H178</f>
        <v>5.040612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374</v>
      </c>
      <c r="AT178" s="239" t="s">
        <v>190</v>
      </c>
      <c r="AU178" s="239" t="s">
        <v>86</v>
      </c>
      <c r="AY178" s="18" t="s">
        <v>188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374</v>
      </c>
      <c r="BM178" s="239" t="s">
        <v>2508</v>
      </c>
    </row>
    <row r="179" spans="1:51" s="13" customFormat="1" ht="12">
      <c r="A179" s="13"/>
      <c r="B179" s="241"/>
      <c r="C179" s="242"/>
      <c r="D179" s="243" t="s">
        <v>197</v>
      </c>
      <c r="E179" s="244" t="s">
        <v>1</v>
      </c>
      <c r="F179" s="245" t="s">
        <v>198</v>
      </c>
      <c r="G179" s="242"/>
      <c r="H179" s="244" t="s">
        <v>1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1" t="s">
        <v>197</v>
      </c>
      <c r="AU179" s="251" t="s">
        <v>86</v>
      </c>
      <c r="AV179" s="13" t="s">
        <v>84</v>
      </c>
      <c r="AW179" s="13" t="s">
        <v>32</v>
      </c>
      <c r="AX179" s="13" t="s">
        <v>77</v>
      </c>
      <c r="AY179" s="251" t="s">
        <v>188</v>
      </c>
    </row>
    <row r="180" spans="1:51" s="14" customFormat="1" ht="12">
      <c r="A180" s="14"/>
      <c r="B180" s="252"/>
      <c r="C180" s="253"/>
      <c r="D180" s="243" t="s">
        <v>197</v>
      </c>
      <c r="E180" s="254" t="s">
        <v>1</v>
      </c>
      <c r="F180" s="255" t="s">
        <v>2509</v>
      </c>
      <c r="G180" s="253"/>
      <c r="H180" s="256">
        <v>12.06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2" t="s">
        <v>197</v>
      </c>
      <c r="AU180" s="262" t="s">
        <v>86</v>
      </c>
      <c r="AV180" s="14" t="s">
        <v>86</v>
      </c>
      <c r="AW180" s="14" t="s">
        <v>32</v>
      </c>
      <c r="AX180" s="14" t="s">
        <v>77</v>
      </c>
      <c r="AY180" s="262" t="s">
        <v>188</v>
      </c>
    </row>
    <row r="181" spans="1:51" s="14" customFormat="1" ht="12">
      <c r="A181" s="14"/>
      <c r="B181" s="252"/>
      <c r="C181" s="253"/>
      <c r="D181" s="243" t="s">
        <v>197</v>
      </c>
      <c r="E181" s="254" t="s">
        <v>1</v>
      </c>
      <c r="F181" s="255" t="s">
        <v>2510</v>
      </c>
      <c r="G181" s="253"/>
      <c r="H181" s="256">
        <v>12.42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2" t="s">
        <v>197</v>
      </c>
      <c r="AU181" s="262" t="s">
        <v>86</v>
      </c>
      <c r="AV181" s="14" t="s">
        <v>86</v>
      </c>
      <c r="AW181" s="14" t="s">
        <v>32</v>
      </c>
      <c r="AX181" s="14" t="s">
        <v>77</v>
      </c>
      <c r="AY181" s="262" t="s">
        <v>188</v>
      </c>
    </row>
    <row r="182" spans="1:51" s="14" customFormat="1" ht="12">
      <c r="A182" s="14"/>
      <c r="B182" s="252"/>
      <c r="C182" s="253"/>
      <c r="D182" s="243" t="s">
        <v>197</v>
      </c>
      <c r="E182" s="254" t="s">
        <v>1</v>
      </c>
      <c r="F182" s="255" t="s">
        <v>2511</v>
      </c>
      <c r="G182" s="253"/>
      <c r="H182" s="256">
        <v>9.18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2" t="s">
        <v>197</v>
      </c>
      <c r="AU182" s="262" t="s">
        <v>86</v>
      </c>
      <c r="AV182" s="14" t="s">
        <v>86</v>
      </c>
      <c r="AW182" s="14" t="s">
        <v>32</v>
      </c>
      <c r="AX182" s="14" t="s">
        <v>77</v>
      </c>
      <c r="AY182" s="262" t="s">
        <v>188</v>
      </c>
    </row>
    <row r="183" spans="1:51" s="14" customFormat="1" ht="12">
      <c r="A183" s="14"/>
      <c r="B183" s="252"/>
      <c r="C183" s="253"/>
      <c r="D183" s="243" t="s">
        <v>197</v>
      </c>
      <c r="E183" s="254" t="s">
        <v>1</v>
      </c>
      <c r="F183" s="255" t="s">
        <v>2512</v>
      </c>
      <c r="G183" s="253"/>
      <c r="H183" s="256">
        <v>9.9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197</v>
      </c>
      <c r="AU183" s="262" t="s">
        <v>86</v>
      </c>
      <c r="AV183" s="14" t="s">
        <v>86</v>
      </c>
      <c r="AW183" s="14" t="s">
        <v>32</v>
      </c>
      <c r="AX183" s="14" t="s">
        <v>77</v>
      </c>
      <c r="AY183" s="262" t="s">
        <v>188</v>
      </c>
    </row>
    <row r="184" spans="1:51" s="14" customFormat="1" ht="12">
      <c r="A184" s="14"/>
      <c r="B184" s="252"/>
      <c r="C184" s="253"/>
      <c r="D184" s="243" t="s">
        <v>197</v>
      </c>
      <c r="E184" s="254" t="s">
        <v>1</v>
      </c>
      <c r="F184" s="255" t="s">
        <v>2513</v>
      </c>
      <c r="G184" s="253"/>
      <c r="H184" s="256">
        <v>8.46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2" t="s">
        <v>197</v>
      </c>
      <c r="AU184" s="262" t="s">
        <v>86</v>
      </c>
      <c r="AV184" s="14" t="s">
        <v>86</v>
      </c>
      <c r="AW184" s="14" t="s">
        <v>32</v>
      </c>
      <c r="AX184" s="14" t="s">
        <v>77</v>
      </c>
      <c r="AY184" s="262" t="s">
        <v>188</v>
      </c>
    </row>
    <row r="185" spans="1:51" s="14" customFormat="1" ht="12">
      <c r="A185" s="14"/>
      <c r="B185" s="252"/>
      <c r="C185" s="253"/>
      <c r="D185" s="243" t="s">
        <v>197</v>
      </c>
      <c r="E185" s="254" t="s">
        <v>1</v>
      </c>
      <c r="F185" s="255" t="s">
        <v>2514</v>
      </c>
      <c r="G185" s="253"/>
      <c r="H185" s="256">
        <v>9.828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2" t="s">
        <v>197</v>
      </c>
      <c r="AU185" s="262" t="s">
        <v>86</v>
      </c>
      <c r="AV185" s="14" t="s">
        <v>86</v>
      </c>
      <c r="AW185" s="14" t="s">
        <v>32</v>
      </c>
      <c r="AX185" s="14" t="s">
        <v>77</v>
      </c>
      <c r="AY185" s="262" t="s">
        <v>188</v>
      </c>
    </row>
    <row r="186" spans="1:51" s="15" customFormat="1" ht="12">
      <c r="A186" s="15"/>
      <c r="B186" s="263"/>
      <c r="C186" s="264"/>
      <c r="D186" s="243" t="s">
        <v>197</v>
      </c>
      <c r="E186" s="265" t="s">
        <v>1</v>
      </c>
      <c r="F186" s="266" t="s">
        <v>215</v>
      </c>
      <c r="G186" s="264"/>
      <c r="H186" s="267">
        <v>61.848</v>
      </c>
      <c r="I186" s="268"/>
      <c r="J186" s="264"/>
      <c r="K186" s="264"/>
      <c r="L186" s="269"/>
      <c r="M186" s="285"/>
      <c r="N186" s="286"/>
      <c r="O186" s="286"/>
      <c r="P186" s="286"/>
      <c r="Q186" s="286"/>
      <c r="R186" s="286"/>
      <c r="S186" s="286"/>
      <c r="T186" s="287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3" t="s">
        <v>197</v>
      </c>
      <c r="AU186" s="273" t="s">
        <v>86</v>
      </c>
      <c r="AV186" s="15" t="s">
        <v>195</v>
      </c>
      <c r="AW186" s="15" t="s">
        <v>32</v>
      </c>
      <c r="AX186" s="15" t="s">
        <v>84</v>
      </c>
      <c r="AY186" s="273" t="s">
        <v>188</v>
      </c>
    </row>
    <row r="187" spans="1:31" s="2" customFormat="1" ht="6.95" customHeight="1">
      <c r="A187" s="39"/>
      <c r="B187" s="67"/>
      <c r="C187" s="68"/>
      <c r="D187" s="68"/>
      <c r="E187" s="68"/>
      <c r="F187" s="68"/>
      <c r="G187" s="68"/>
      <c r="H187" s="68"/>
      <c r="I187" s="68"/>
      <c r="J187" s="68"/>
      <c r="K187" s="68"/>
      <c r="L187" s="45"/>
      <c r="M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</row>
  </sheetData>
  <sheetProtection password="CC35" sheet="1" objects="1" scenarios="1" formatColumns="0" formatRows="0" autoFilter="0"/>
  <autoFilter ref="C127:K18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129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150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Dětský domov a školní jídelna Sedloňov - Stavební úpravy objektu - II. ETAPA SO01</v>
      </c>
      <c r="F7" s="152"/>
      <c r="G7" s="152"/>
      <c r="H7" s="152"/>
      <c r="L7" s="21"/>
    </row>
    <row r="8" spans="2:12" s="1" customFormat="1" ht="12" customHeight="1">
      <c r="B8" s="21"/>
      <c r="D8" s="152" t="s">
        <v>151</v>
      </c>
      <c r="L8" s="21"/>
    </row>
    <row r="9" spans="1:31" s="2" customFormat="1" ht="16.5" customHeight="1">
      <c r="A9" s="39"/>
      <c r="B9" s="45"/>
      <c r="C9" s="39"/>
      <c r="D9" s="39"/>
      <c r="E9" s="153" t="s">
        <v>2464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153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2515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21. 7. 2023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ROUND(J136,2)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ROUND((SUM(BE136:BE330)),2)</f>
        <v>0</v>
      </c>
      <c r="G35" s="39"/>
      <c r="H35" s="39"/>
      <c r="I35" s="166">
        <v>0.21</v>
      </c>
      <c r="J35" s="165">
        <f>ROUND(((SUM(BE136:BE330))*I35),2)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ROUND((SUM(BF136:BF330)),2)</f>
        <v>0</v>
      </c>
      <c r="G36" s="39"/>
      <c r="H36" s="39"/>
      <c r="I36" s="166">
        <v>0.15</v>
      </c>
      <c r="J36" s="165">
        <f>ROUND(((SUM(BF136:BF330))*I36),2)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ROUND((SUM(BG136:BG330)),2)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ROUND((SUM(BH136:BH330)),2)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ROUND((SUM(BI136:BI330)),2)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Dětský domov a školní jídelna Sedloňov - Stavební úpravy objektu - II. ETAPA SO01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2464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02 - Nové konstrukce 3NP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Sedloňov</v>
      </c>
      <c r="G91" s="41"/>
      <c r="H91" s="41"/>
      <c r="I91" s="33" t="s">
        <v>22</v>
      </c>
      <c r="J91" s="80" t="str">
        <f>IF(J14="","",J14)</f>
        <v>21. 7. 2023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40.05" customHeight="1">
      <c r="A93" s="39"/>
      <c r="B93" s="40"/>
      <c r="C93" s="33" t="s">
        <v>24</v>
      </c>
      <c r="D93" s="41"/>
      <c r="E93" s="41"/>
      <c r="F93" s="28" t="str">
        <f>E17</f>
        <v>Královéhradecký Kraj, Hradec Králové</v>
      </c>
      <c r="G93" s="41"/>
      <c r="H93" s="41"/>
      <c r="I93" s="33" t="s">
        <v>30</v>
      </c>
      <c r="J93" s="37" t="str">
        <f>E23</f>
        <v>OBCHODNÍ PROJEKT HRADEC KRÁLOVÉ v.o.s.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156</v>
      </c>
      <c r="D96" s="187"/>
      <c r="E96" s="187"/>
      <c r="F96" s="187"/>
      <c r="G96" s="187"/>
      <c r="H96" s="187"/>
      <c r="I96" s="187"/>
      <c r="J96" s="188" t="s">
        <v>157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158</v>
      </c>
      <c r="D98" s="41"/>
      <c r="E98" s="41"/>
      <c r="F98" s="41"/>
      <c r="G98" s="41"/>
      <c r="H98" s="41"/>
      <c r="I98" s="41"/>
      <c r="J98" s="111">
        <f>J136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159</v>
      </c>
    </row>
    <row r="99" spans="1:31" s="9" customFormat="1" ht="24.95" customHeight="1">
      <c r="A99" s="9"/>
      <c r="B99" s="190"/>
      <c r="C99" s="191"/>
      <c r="D99" s="192" t="s">
        <v>160</v>
      </c>
      <c r="E99" s="193"/>
      <c r="F99" s="193"/>
      <c r="G99" s="193"/>
      <c r="H99" s="193"/>
      <c r="I99" s="193"/>
      <c r="J99" s="194">
        <f>J137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161</v>
      </c>
      <c r="E100" s="198"/>
      <c r="F100" s="198"/>
      <c r="G100" s="198"/>
      <c r="H100" s="198"/>
      <c r="I100" s="198"/>
      <c r="J100" s="199">
        <f>J138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526</v>
      </c>
      <c r="E101" s="198"/>
      <c r="F101" s="198"/>
      <c r="G101" s="198"/>
      <c r="H101" s="198"/>
      <c r="I101" s="198"/>
      <c r="J101" s="199">
        <f>J142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162</v>
      </c>
      <c r="E102" s="198"/>
      <c r="F102" s="198"/>
      <c r="G102" s="198"/>
      <c r="H102" s="198"/>
      <c r="I102" s="198"/>
      <c r="J102" s="199">
        <f>J162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0"/>
      <c r="C103" s="191"/>
      <c r="D103" s="192" t="s">
        <v>165</v>
      </c>
      <c r="E103" s="193"/>
      <c r="F103" s="193"/>
      <c r="G103" s="193"/>
      <c r="H103" s="193"/>
      <c r="I103" s="193"/>
      <c r="J103" s="194">
        <f>J171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6"/>
      <c r="C104" s="134"/>
      <c r="D104" s="197" t="s">
        <v>2516</v>
      </c>
      <c r="E104" s="198"/>
      <c r="F104" s="198"/>
      <c r="G104" s="198"/>
      <c r="H104" s="198"/>
      <c r="I104" s="198"/>
      <c r="J104" s="199">
        <f>J172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167</v>
      </c>
      <c r="E105" s="198"/>
      <c r="F105" s="198"/>
      <c r="G105" s="198"/>
      <c r="H105" s="198"/>
      <c r="I105" s="198"/>
      <c r="J105" s="199">
        <f>J179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2517</v>
      </c>
      <c r="E106" s="198"/>
      <c r="F106" s="198"/>
      <c r="G106" s="198"/>
      <c r="H106" s="198"/>
      <c r="I106" s="198"/>
      <c r="J106" s="199">
        <f>J219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168</v>
      </c>
      <c r="E107" s="198"/>
      <c r="F107" s="198"/>
      <c r="G107" s="198"/>
      <c r="H107" s="198"/>
      <c r="I107" s="198"/>
      <c r="J107" s="199">
        <f>J230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6"/>
      <c r="C108" s="134"/>
      <c r="D108" s="197" t="s">
        <v>169</v>
      </c>
      <c r="E108" s="198"/>
      <c r="F108" s="198"/>
      <c r="G108" s="198"/>
      <c r="H108" s="198"/>
      <c r="I108" s="198"/>
      <c r="J108" s="199">
        <f>J234</f>
        <v>0</v>
      </c>
      <c r="K108" s="134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6"/>
      <c r="C109" s="134"/>
      <c r="D109" s="197" t="s">
        <v>530</v>
      </c>
      <c r="E109" s="198"/>
      <c r="F109" s="198"/>
      <c r="G109" s="198"/>
      <c r="H109" s="198"/>
      <c r="I109" s="198"/>
      <c r="J109" s="199">
        <f>J261</f>
        <v>0</v>
      </c>
      <c r="K109" s="134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6"/>
      <c r="C110" s="134"/>
      <c r="D110" s="197" t="s">
        <v>170</v>
      </c>
      <c r="E110" s="198"/>
      <c r="F110" s="198"/>
      <c r="G110" s="198"/>
      <c r="H110" s="198"/>
      <c r="I110" s="198"/>
      <c r="J110" s="199">
        <f>J282</f>
        <v>0</v>
      </c>
      <c r="K110" s="134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6"/>
      <c r="C111" s="134"/>
      <c r="D111" s="197" t="s">
        <v>172</v>
      </c>
      <c r="E111" s="198"/>
      <c r="F111" s="198"/>
      <c r="G111" s="198"/>
      <c r="H111" s="198"/>
      <c r="I111" s="198"/>
      <c r="J111" s="199">
        <f>J307</f>
        <v>0</v>
      </c>
      <c r="K111" s="134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90"/>
      <c r="C112" s="191"/>
      <c r="D112" s="192" t="s">
        <v>1954</v>
      </c>
      <c r="E112" s="193"/>
      <c r="F112" s="193"/>
      <c r="G112" s="193"/>
      <c r="H112" s="193"/>
      <c r="I112" s="193"/>
      <c r="J112" s="194">
        <f>J319</f>
        <v>0</v>
      </c>
      <c r="K112" s="191"/>
      <c r="L112" s="195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196"/>
      <c r="C113" s="134"/>
      <c r="D113" s="197" t="s">
        <v>2518</v>
      </c>
      <c r="E113" s="198"/>
      <c r="F113" s="198"/>
      <c r="G113" s="198"/>
      <c r="H113" s="198"/>
      <c r="I113" s="198"/>
      <c r="J113" s="199">
        <f>J320</f>
        <v>0</v>
      </c>
      <c r="K113" s="134"/>
      <c r="L113" s="20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90"/>
      <c r="C114" s="191"/>
      <c r="D114" s="192" t="s">
        <v>531</v>
      </c>
      <c r="E114" s="193"/>
      <c r="F114" s="193"/>
      <c r="G114" s="193"/>
      <c r="H114" s="193"/>
      <c r="I114" s="193"/>
      <c r="J114" s="194">
        <f>J324</f>
        <v>0</v>
      </c>
      <c r="K114" s="191"/>
      <c r="L114" s="195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2" customFormat="1" ht="21.8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20" spans="1:31" s="2" customFormat="1" ht="6.95" customHeight="1">
      <c r="A120" s="39"/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4.95" customHeight="1">
      <c r="A121" s="39"/>
      <c r="B121" s="40"/>
      <c r="C121" s="24" t="s">
        <v>173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6.25" customHeight="1">
      <c r="A124" s="39"/>
      <c r="B124" s="40"/>
      <c r="C124" s="41"/>
      <c r="D124" s="41"/>
      <c r="E124" s="185" t="str">
        <f>E7</f>
        <v>Dětský domov a školní jídelna Sedloňov - Stavební úpravy objektu - II. ETAPA SO01</v>
      </c>
      <c r="F124" s="33"/>
      <c r="G124" s="33"/>
      <c r="H124" s="33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2:12" s="1" customFormat="1" ht="12" customHeight="1">
      <c r="B125" s="22"/>
      <c r="C125" s="33" t="s">
        <v>151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1:31" s="2" customFormat="1" ht="16.5" customHeight="1">
      <c r="A126" s="39"/>
      <c r="B126" s="40"/>
      <c r="C126" s="41"/>
      <c r="D126" s="41"/>
      <c r="E126" s="185" t="s">
        <v>2464</v>
      </c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153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E11</f>
        <v>02 - Nové konstrukce 3NP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20</v>
      </c>
      <c r="D130" s="41"/>
      <c r="E130" s="41"/>
      <c r="F130" s="28" t="str">
        <f>F14</f>
        <v>Sedloňov</v>
      </c>
      <c r="G130" s="41"/>
      <c r="H130" s="41"/>
      <c r="I130" s="33" t="s">
        <v>22</v>
      </c>
      <c r="J130" s="80" t="str">
        <f>IF(J14="","",J14)</f>
        <v>21. 7. 2023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40.05" customHeight="1">
      <c r="A132" s="39"/>
      <c r="B132" s="40"/>
      <c r="C132" s="33" t="s">
        <v>24</v>
      </c>
      <c r="D132" s="41"/>
      <c r="E132" s="41"/>
      <c r="F132" s="28" t="str">
        <f>E17</f>
        <v>Královéhradecký Kraj, Hradec Králové</v>
      </c>
      <c r="G132" s="41"/>
      <c r="H132" s="41"/>
      <c r="I132" s="33" t="s">
        <v>30</v>
      </c>
      <c r="J132" s="37" t="str">
        <f>E23</f>
        <v>OBCHODNÍ PROJEKT HRADEC KRÁLOVÉ v.o.s.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28</v>
      </c>
      <c r="D133" s="41"/>
      <c r="E133" s="41"/>
      <c r="F133" s="28" t="str">
        <f>IF(E20="","",E20)</f>
        <v>Vyplň údaj</v>
      </c>
      <c r="G133" s="41"/>
      <c r="H133" s="41"/>
      <c r="I133" s="33" t="s">
        <v>33</v>
      </c>
      <c r="J133" s="37" t="str">
        <f>E26</f>
        <v xml:space="preserve"> 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201"/>
      <c r="B135" s="202"/>
      <c r="C135" s="203" t="s">
        <v>174</v>
      </c>
      <c r="D135" s="204" t="s">
        <v>62</v>
      </c>
      <c r="E135" s="204" t="s">
        <v>58</v>
      </c>
      <c r="F135" s="204" t="s">
        <v>59</v>
      </c>
      <c r="G135" s="204" t="s">
        <v>175</v>
      </c>
      <c r="H135" s="204" t="s">
        <v>176</v>
      </c>
      <c r="I135" s="204" t="s">
        <v>177</v>
      </c>
      <c r="J135" s="204" t="s">
        <v>157</v>
      </c>
      <c r="K135" s="205" t="s">
        <v>178</v>
      </c>
      <c r="L135" s="206"/>
      <c r="M135" s="101" t="s">
        <v>1</v>
      </c>
      <c r="N135" s="102" t="s">
        <v>41</v>
      </c>
      <c r="O135" s="102" t="s">
        <v>179</v>
      </c>
      <c r="P135" s="102" t="s">
        <v>180</v>
      </c>
      <c r="Q135" s="102" t="s">
        <v>181</v>
      </c>
      <c r="R135" s="102" t="s">
        <v>182</v>
      </c>
      <c r="S135" s="102" t="s">
        <v>183</v>
      </c>
      <c r="T135" s="103" t="s">
        <v>184</v>
      </c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</row>
    <row r="136" spans="1:63" s="2" customFormat="1" ht="22.8" customHeight="1">
      <c r="A136" s="39"/>
      <c r="B136" s="40"/>
      <c r="C136" s="108" t="s">
        <v>185</v>
      </c>
      <c r="D136" s="41"/>
      <c r="E136" s="41"/>
      <c r="F136" s="41"/>
      <c r="G136" s="41"/>
      <c r="H136" s="41"/>
      <c r="I136" s="41"/>
      <c r="J136" s="207">
        <f>BK136</f>
        <v>0</v>
      </c>
      <c r="K136" s="41"/>
      <c r="L136" s="45"/>
      <c r="M136" s="104"/>
      <c r="N136" s="208"/>
      <c r="O136" s="105"/>
      <c r="P136" s="209">
        <f>P137+P171+P319+P324</f>
        <v>0</v>
      </c>
      <c r="Q136" s="105"/>
      <c r="R136" s="209">
        <f>R137+R171+R319+R324</f>
        <v>13.209100460000002</v>
      </c>
      <c r="S136" s="105"/>
      <c r="T136" s="210">
        <f>T137+T171+T319+T324</f>
        <v>0.01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76</v>
      </c>
      <c r="AU136" s="18" t="s">
        <v>159</v>
      </c>
      <c r="BK136" s="211">
        <f>BK137+BK171+BK319+BK324</f>
        <v>0</v>
      </c>
    </row>
    <row r="137" spans="1:63" s="12" customFormat="1" ht="25.9" customHeight="1">
      <c r="A137" s="12"/>
      <c r="B137" s="212"/>
      <c r="C137" s="213"/>
      <c r="D137" s="214" t="s">
        <v>76</v>
      </c>
      <c r="E137" s="215" t="s">
        <v>186</v>
      </c>
      <c r="F137" s="215" t="s">
        <v>187</v>
      </c>
      <c r="G137" s="213"/>
      <c r="H137" s="213"/>
      <c r="I137" s="216"/>
      <c r="J137" s="217">
        <f>BK137</f>
        <v>0</v>
      </c>
      <c r="K137" s="213"/>
      <c r="L137" s="218"/>
      <c r="M137" s="219"/>
      <c r="N137" s="220"/>
      <c r="O137" s="220"/>
      <c r="P137" s="221">
        <f>P138+P142+P162</f>
        <v>0</v>
      </c>
      <c r="Q137" s="220"/>
      <c r="R137" s="221">
        <f>R138+R142+R162</f>
        <v>3.0758828</v>
      </c>
      <c r="S137" s="220"/>
      <c r="T137" s="222">
        <f>T138+T142+T162</f>
        <v>0.01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3" t="s">
        <v>84</v>
      </c>
      <c r="AT137" s="224" t="s">
        <v>76</v>
      </c>
      <c r="AU137" s="224" t="s">
        <v>77</v>
      </c>
      <c r="AY137" s="223" t="s">
        <v>188</v>
      </c>
      <c r="BK137" s="225">
        <f>BK138+BK142+BK162</f>
        <v>0</v>
      </c>
    </row>
    <row r="138" spans="1:63" s="12" customFormat="1" ht="22.8" customHeight="1">
      <c r="A138" s="12"/>
      <c r="B138" s="212"/>
      <c r="C138" s="213"/>
      <c r="D138" s="214" t="s">
        <v>76</v>
      </c>
      <c r="E138" s="226" t="s">
        <v>112</v>
      </c>
      <c r="F138" s="226" t="s">
        <v>189</v>
      </c>
      <c r="G138" s="213"/>
      <c r="H138" s="213"/>
      <c r="I138" s="216"/>
      <c r="J138" s="227">
        <f>BK138</f>
        <v>0</v>
      </c>
      <c r="K138" s="213"/>
      <c r="L138" s="218"/>
      <c r="M138" s="219"/>
      <c r="N138" s="220"/>
      <c r="O138" s="220"/>
      <c r="P138" s="221">
        <f>SUM(P139:P141)</f>
        <v>0</v>
      </c>
      <c r="Q138" s="220"/>
      <c r="R138" s="221">
        <f>SUM(R139:R141)</f>
        <v>0.32623</v>
      </c>
      <c r="S138" s="220"/>
      <c r="T138" s="222">
        <f>SUM(T139:T141)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3" t="s">
        <v>84</v>
      </c>
      <c r="AT138" s="224" t="s">
        <v>76</v>
      </c>
      <c r="AU138" s="224" t="s">
        <v>84</v>
      </c>
      <c r="AY138" s="223" t="s">
        <v>188</v>
      </c>
      <c r="BK138" s="225">
        <f>SUM(BK139:BK141)</f>
        <v>0</v>
      </c>
    </row>
    <row r="139" spans="1:65" s="2" customFormat="1" ht="37.8" customHeight="1">
      <c r="A139" s="39"/>
      <c r="B139" s="40"/>
      <c r="C139" s="228" t="s">
        <v>84</v>
      </c>
      <c r="D139" s="228" t="s">
        <v>190</v>
      </c>
      <c r="E139" s="229" t="s">
        <v>562</v>
      </c>
      <c r="F139" s="230" t="s">
        <v>563</v>
      </c>
      <c r="G139" s="231" t="s">
        <v>360</v>
      </c>
      <c r="H139" s="232">
        <v>1</v>
      </c>
      <c r="I139" s="233"/>
      <c r="J139" s="234">
        <f>ROUND(I139*H139,2)</f>
        <v>0</v>
      </c>
      <c r="K139" s="230" t="s">
        <v>194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0.32623</v>
      </c>
      <c r="R139" s="237">
        <f>Q139*H139</f>
        <v>0.32623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195</v>
      </c>
      <c r="AT139" s="239" t="s">
        <v>190</v>
      </c>
      <c r="AU139" s="239" t="s">
        <v>86</v>
      </c>
      <c r="AY139" s="18" t="s">
        <v>188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195</v>
      </c>
      <c r="BM139" s="239" t="s">
        <v>2519</v>
      </c>
    </row>
    <row r="140" spans="1:51" s="13" customFormat="1" ht="12">
      <c r="A140" s="13"/>
      <c r="B140" s="241"/>
      <c r="C140" s="242"/>
      <c r="D140" s="243" t="s">
        <v>197</v>
      </c>
      <c r="E140" s="244" t="s">
        <v>1</v>
      </c>
      <c r="F140" s="245" t="s">
        <v>2520</v>
      </c>
      <c r="G140" s="242"/>
      <c r="H140" s="244" t="s">
        <v>1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197</v>
      </c>
      <c r="AU140" s="251" t="s">
        <v>86</v>
      </c>
      <c r="AV140" s="13" t="s">
        <v>84</v>
      </c>
      <c r="AW140" s="13" t="s">
        <v>32</v>
      </c>
      <c r="AX140" s="13" t="s">
        <v>77</v>
      </c>
      <c r="AY140" s="251" t="s">
        <v>188</v>
      </c>
    </row>
    <row r="141" spans="1:51" s="14" customFormat="1" ht="12">
      <c r="A141" s="14"/>
      <c r="B141" s="252"/>
      <c r="C141" s="253"/>
      <c r="D141" s="243" t="s">
        <v>197</v>
      </c>
      <c r="E141" s="254" t="s">
        <v>1</v>
      </c>
      <c r="F141" s="255" t="s">
        <v>84</v>
      </c>
      <c r="G141" s="253"/>
      <c r="H141" s="256">
        <v>1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2" t="s">
        <v>197</v>
      </c>
      <c r="AU141" s="262" t="s">
        <v>86</v>
      </c>
      <c r="AV141" s="14" t="s">
        <v>86</v>
      </c>
      <c r="AW141" s="14" t="s">
        <v>32</v>
      </c>
      <c r="AX141" s="14" t="s">
        <v>84</v>
      </c>
      <c r="AY141" s="262" t="s">
        <v>188</v>
      </c>
    </row>
    <row r="142" spans="1:63" s="12" customFormat="1" ht="22.8" customHeight="1">
      <c r="A142" s="12"/>
      <c r="B142" s="212"/>
      <c r="C142" s="213"/>
      <c r="D142" s="214" t="s">
        <v>76</v>
      </c>
      <c r="E142" s="226" t="s">
        <v>272</v>
      </c>
      <c r="F142" s="226" t="s">
        <v>629</v>
      </c>
      <c r="G142" s="213"/>
      <c r="H142" s="213"/>
      <c r="I142" s="216"/>
      <c r="J142" s="227">
        <f>BK142</f>
        <v>0</v>
      </c>
      <c r="K142" s="213"/>
      <c r="L142" s="218"/>
      <c r="M142" s="219"/>
      <c r="N142" s="220"/>
      <c r="O142" s="220"/>
      <c r="P142" s="221">
        <f>SUM(P143:P161)</f>
        <v>0</v>
      </c>
      <c r="Q142" s="220"/>
      <c r="R142" s="221">
        <f>SUM(R143:R161)</f>
        <v>2.7319728000000003</v>
      </c>
      <c r="S142" s="220"/>
      <c r="T142" s="222">
        <f>SUM(T143:T161)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3" t="s">
        <v>84</v>
      </c>
      <c r="AT142" s="224" t="s">
        <v>76</v>
      </c>
      <c r="AU142" s="224" t="s">
        <v>84</v>
      </c>
      <c r="AY142" s="223" t="s">
        <v>188</v>
      </c>
      <c r="BK142" s="225">
        <f>SUM(BK143:BK161)</f>
        <v>0</v>
      </c>
    </row>
    <row r="143" spans="1:65" s="2" customFormat="1" ht="24.15" customHeight="1">
      <c r="A143" s="39"/>
      <c r="B143" s="40"/>
      <c r="C143" s="228" t="s">
        <v>86</v>
      </c>
      <c r="D143" s="228" t="s">
        <v>190</v>
      </c>
      <c r="E143" s="229" t="s">
        <v>678</v>
      </c>
      <c r="F143" s="230" t="s">
        <v>679</v>
      </c>
      <c r="G143" s="231" t="s">
        <v>360</v>
      </c>
      <c r="H143" s="232">
        <v>1</v>
      </c>
      <c r="I143" s="233"/>
      <c r="J143" s="234">
        <f>ROUND(I143*H143,2)</f>
        <v>0</v>
      </c>
      <c r="K143" s="230" t="s">
        <v>194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0.0415</v>
      </c>
      <c r="R143" s="237">
        <f>Q143*H143</f>
        <v>0.0415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195</v>
      </c>
      <c r="AT143" s="239" t="s">
        <v>190</v>
      </c>
      <c r="AU143" s="239" t="s">
        <v>86</v>
      </c>
      <c r="AY143" s="18" t="s">
        <v>188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195</v>
      </c>
      <c r="BM143" s="239" t="s">
        <v>2521</v>
      </c>
    </row>
    <row r="144" spans="1:51" s="14" customFormat="1" ht="12">
      <c r="A144" s="14"/>
      <c r="B144" s="252"/>
      <c r="C144" s="253"/>
      <c r="D144" s="243" t="s">
        <v>197</v>
      </c>
      <c r="E144" s="254" t="s">
        <v>1</v>
      </c>
      <c r="F144" s="255" t="s">
        <v>84</v>
      </c>
      <c r="G144" s="253"/>
      <c r="H144" s="256">
        <v>1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2" t="s">
        <v>197</v>
      </c>
      <c r="AU144" s="262" t="s">
        <v>86</v>
      </c>
      <c r="AV144" s="14" t="s">
        <v>86</v>
      </c>
      <c r="AW144" s="14" t="s">
        <v>32</v>
      </c>
      <c r="AX144" s="14" t="s">
        <v>84</v>
      </c>
      <c r="AY144" s="262" t="s">
        <v>188</v>
      </c>
    </row>
    <row r="145" spans="1:65" s="2" customFormat="1" ht="24.15" customHeight="1">
      <c r="A145" s="39"/>
      <c r="B145" s="40"/>
      <c r="C145" s="228" t="s">
        <v>112</v>
      </c>
      <c r="D145" s="228" t="s">
        <v>190</v>
      </c>
      <c r="E145" s="229" t="s">
        <v>681</v>
      </c>
      <c r="F145" s="230" t="s">
        <v>682</v>
      </c>
      <c r="G145" s="231" t="s">
        <v>360</v>
      </c>
      <c r="H145" s="232">
        <v>6</v>
      </c>
      <c r="I145" s="233"/>
      <c r="J145" s="234">
        <f>ROUND(I145*H145,2)</f>
        <v>0</v>
      </c>
      <c r="K145" s="230" t="s">
        <v>440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0.0415</v>
      </c>
      <c r="R145" s="237">
        <f>Q145*H145</f>
        <v>0.249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195</v>
      </c>
      <c r="AT145" s="239" t="s">
        <v>190</v>
      </c>
      <c r="AU145" s="239" t="s">
        <v>86</v>
      </c>
      <c r="AY145" s="18" t="s">
        <v>188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195</v>
      </c>
      <c r="BM145" s="239" t="s">
        <v>2522</v>
      </c>
    </row>
    <row r="146" spans="1:51" s="14" customFormat="1" ht="12">
      <c r="A146" s="14"/>
      <c r="B146" s="252"/>
      <c r="C146" s="253"/>
      <c r="D146" s="243" t="s">
        <v>197</v>
      </c>
      <c r="E146" s="254" t="s">
        <v>1</v>
      </c>
      <c r="F146" s="255" t="s">
        <v>272</v>
      </c>
      <c r="G146" s="253"/>
      <c r="H146" s="256">
        <v>6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2" t="s">
        <v>197</v>
      </c>
      <c r="AU146" s="262" t="s">
        <v>86</v>
      </c>
      <c r="AV146" s="14" t="s">
        <v>86</v>
      </c>
      <c r="AW146" s="14" t="s">
        <v>32</v>
      </c>
      <c r="AX146" s="14" t="s">
        <v>84</v>
      </c>
      <c r="AY146" s="262" t="s">
        <v>188</v>
      </c>
    </row>
    <row r="147" spans="1:65" s="2" customFormat="1" ht="16.5" customHeight="1">
      <c r="A147" s="39"/>
      <c r="B147" s="40"/>
      <c r="C147" s="228" t="s">
        <v>195</v>
      </c>
      <c r="D147" s="228" t="s">
        <v>190</v>
      </c>
      <c r="E147" s="229" t="s">
        <v>689</v>
      </c>
      <c r="F147" s="230" t="s">
        <v>690</v>
      </c>
      <c r="G147" s="231" t="s">
        <v>193</v>
      </c>
      <c r="H147" s="232">
        <v>103.76</v>
      </c>
      <c r="I147" s="233"/>
      <c r="J147" s="234">
        <f>ROUND(I147*H147,2)</f>
        <v>0</v>
      </c>
      <c r="K147" s="230" t="s">
        <v>194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195</v>
      </c>
      <c r="AT147" s="239" t="s">
        <v>190</v>
      </c>
      <c r="AU147" s="239" t="s">
        <v>86</v>
      </c>
      <c r="AY147" s="18" t="s">
        <v>188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195</v>
      </c>
      <c r="BM147" s="239" t="s">
        <v>2523</v>
      </c>
    </row>
    <row r="148" spans="1:51" s="13" customFormat="1" ht="12">
      <c r="A148" s="13"/>
      <c r="B148" s="241"/>
      <c r="C148" s="242"/>
      <c r="D148" s="243" t="s">
        <v>197</v>
      </c>
      <c r="E148" s="244" t="s">
        <v>1</v>
      </c>
      <c r="F148" s="245" t="s">
        <v>692</v>
      </c>
      <c r="G148" s="242"/>
      <c r="H148" s="244" t="s">
        <v>1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197</v>
      </c>
      <c r="AU148" s="251" t="s">
        <v>86</v>
      </c>
      <c r="AV148" s="13" t="s">
        <v>84</v>
      </c>
      <c r="AW148" s="13" t="s">
        <v>32</v>
      </c>
      <c r="AX148" s="13" t="s">
        <v>77</v>
      </c>
      <c r="AY148" s="251" t="s">
        <v>188</v>
      </c>
    </row>
    <row r="149" spans="1:51" s="14" customFormat="1" ht="12">
      <c r="A149" s="14"/>
      <c r="B149" s="252"/>
      <c r="C149" s="253"/>
      <c r="D149" s="243" t="s">
        <v>197</v>
      </c>
      <c r="E149" s="254" t="s">
        <v>1</v>
      </c>
      <c r="F149" s="255" t="s">
        <v>2524</v>
      </c>
      <c r="G149" s="253"/>
      <c r="H149" s="256">
        <v>103.76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2" t="s">
        <v>197</v>
      </c>
      <c r="AU149" s="262" t="s">
        <v>86</v>
      </c>
      <c r="AV149" s="14" t="s">
        <v>86</v>
      </c>
      <c r="AW149" s="14" t="s">
        <v>32</v>
      </c>
      <c r="AX149" s="14" t="s">
        <v>84</v>
      </c>
      <c r="AY149" s="262" t="s">
        <v>188</v>
      </c>
    </row>
    <row r="150" spans="1:65" s="2" customFormat="1" ht="24.15" customHeight="1">
      <c r="A150" s="39"/>
      <c r="B150" s="40"/>
      <c r="C150" s="228" t="s">
        <v>268</v>
      </c>
      <c r="D150" s="228" t="s">
        <v>190</v>
      </c>
      <c r="E150" s="229" t="s">
        <v>695</v>
      </c>
      <c r="F150" s="230" t="s">
        <v>696</v>
      </c>
      <c r="G150" s="231" t="s">
        <v>193</v>
      </c>
      <c r="H150" s="232">
        <v>100</v>
      </c>
      <c r="I150" s="233"/>
      <c r="J150" s="234">
        <f>ROUND(I150*H150,2)</f>
        <v>0</v>
      </c>
      <c r="K150" s="230" t="s">
        <v>194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195</v>
      </c>
      <c r="AT150" s="239" t="s">
        <v>190</v>
      </c>
      <c r="AU150" s="239" t="s">
        <v>86</v>
      </c>
      <c r="AY150" s="18" t="s">
        <v>188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195</v>
      </c>
      <c r="BM150" s="239" t="s">
        <v>2525</v>
      </c>
    </row>
    <row r="151" spans="1:51" s="14" customFormat="1" ht="12">
      <c r="A151" s="14"/>
      <c r="B151" s="252"/>
      <c r="C151" s="253"/>
      <c r="D151" s="243" t="s">
        <v>197</v>
      </c>
      <c r="E151" s="254" t="s">
        <v>1</v>
      </c>
      <c r="F151" s="255" t="s">
        <v>2526</v>
      </c>
      <c r="G151" s="253"/>
      <c r="H151" s="256">
        <v>100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2" t="s">
        <v>197</v>
      </c>
      <c r="AU151" s="262" t="s">
        <v>86</v>
      </c>
      <c r="AV151" s="14" t="s">
        <v>86</v>
      </c>
      <c r="AW151" s="14" t="s">
        <v>32</v>
      </c>
      <c r="AX151" s="14" t="s">
        <v>77</v>
      </c>
      <c r="AY151" s="262" t="s">
        <v>188</v>
      </c>
    </row>
    <row r="152" spans="1:51" s="15" customFormat="1" ht="12">
      <c r="A152" s="15"/>
      <c r="B152" s="263"/>
      <c r="C152" s="264"/>
      <c r="D152" s="243" t="s">
        <v>197</v>
      </c>
      <c r="E152" s="265" t="s">
        <v>1</v>
      </c>
      <c r="F152" s="266" t="s">
        <v>215</v>
      </c>
      <c r="G152" s="264"/>
      <c r="H152" s="267">
        <v>100</v>
      </c>
      <c r="I152" s="268"/>
      <c r="J152" s="264"/>
      <c r="K152" s="264"/>
      <c r="L152" s="269"/>
      <c r="M152" s="270"/>
      <c r="N152" s="271"/>
      <c r="O152" s="271"/>
      <c r="P152" s="271"/>
      <c r="Q152" s="271"/>
      <c r="R152" s="271"/>
      <c r="S152" s="271"/>
      <c r="T152" s="272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3" t="s">
        <v>197</v>
      </c>
      <c r="AU152" s="273" t="s">
        <v>86</v>
      </c>
      <c r="AV152" s="15" t="s">
        <v>195</v>
      </c>
      <c r="AW152" s="15" t="s">
        <v>32</v>
      </c>
      <c r="AX152" s="15" t="s">
        <v>84</v>
      </c>
      <c r="AY152" s="273" t="s">
        <v>188</v>
      </c>
    </row>
    <row r="153" spans="1:65" s="2" customFormat="1" ht="24.15" customHeight="1">
      <c r="A153" s="39"/>
      <c r="B153" s="40"/>
      <c r="C153" s="228" t="s">
        <v>272</v>
      </c>
      <c r="D153" s="228" t="s">
        <v>190</v>
      </c>
      <c r="E153" s="229" t="s">
        <v>729</v>
      </c>
      <c r="F153" s="230" t="s">
        <v>730</v>
      </c>
      <c r="G153" s="231" t="s">
        <v>193</v>
      </c>
      <c r="H153" s="232">
        <v>103.76</v>
      </c>
      <c r="I153" s="233"/>
      <c r="J153" s="234">
        <f>ROUND(I153*H153,2)</f>
        <v>0</v>
      </c>
      <c r="K153" s="230" t="s">
        <v>440</v>
      </c>
      <c r="L153" s="45"/>
      <c r="M153" s="235" t="s">
        <v>1</v>
      </c>
      <c r="N153" s="236" t="s">
        <v>42</v>
      </c>
      <c r="O153" s="92"/>
      <c r="P153" s="237">
        <f>O153*H153</f>
        <v>0</v>
      </c>
      <c r="Q153" s="237">
        <v>0.0048</v>
      </c>
      <c r="R153" s="237">
        <f>Q153*H153</f>
        <v>0.498048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374</v>
      </c>
      <c r="AT153" s="239" t="s">
        <v>190</v>
      </c>
      <c r="AU153" s="239" t="s">
        <v>86</v>
      </c>
      <c r="AY153" s="18" t="s">
        <v>188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84</v>
      </c>
      <c r="BK153" s="240">
        <f>ROUND(I153*H153,2)</f>
        <v>0</v>
      </c>
      <c r="BL153" s="18" t="s">
        <v>374</v>
      </c>
      <c r="BM153" s="239" t="s">
        <v>2527</v>
      </c>
    </row>
    <row r="154" spans="1:51" s="13" customFormat="1" ht="12">
      <c r="A154" s="13"/>
      <c r="B154" s="241"/>
      <c r="C154" s="242"/>
      <c r="D154" s="243" t="s">
        <v>197</v>
      </c>
      <c r="E154" s="244" t="s">
        <v>1</v>
      </c>
      <c r="F154" s="245" t="s">
        <v>198</v>
      </c>
      <c r="G154" s="242"/>
      <c r="H154" s="244" t="s">
        <v>1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197</v>
      </c>
      <c r="AU154" s="251" t="s">
        <v>86</v>
      </c>
      <c r="AV154" s="13" t="s">
        <v>84</v>
      </c>
      <c r="AW154" s="13" t="s">
        <v>32</v>
      </c>
      <c r="AX154" s="13" t="s">
        <v>77</v>
      </c>
      <c r="AY154" s="251" t="s">
        <v>188</v>
      </c>
    </row>
    <row r="155" spans="1:51" s="13" customFormat="1" ht="12">
      <c r="A155" s="13"/>
      <c r="B155" s="241"/>
      <c r="C155" s="242"/>
      <c r="D155" s="243" t="s">
        <v>197</v>
      </c>
      <c r="E155" s="244" t="s">
        <v>1</v>
      </c>
      <c r="F155" s="245" t="s">
        <v>744</v>
      </c>
      <c r="G155" s="242"/>
      <c r="H155" s="244" t="s">
        <v>1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197</v>
      </c>
      <c r="AU155" s="251" t="s">
        <v>86</v>
      </c>
      <c r="AV155" s="13" t="s">
        <v>84</v>
      </c>
      <c r="AW155" s="13" t="s">
        <v>32</v>
      </c>
      <c r="AX155" s="13" t="s">
        <v>77</v>
      </c>
      <c r="AY155" s="251" t="s">
        <v>188</v>
      </c>
    </row>
    <row r="156" spans="1:51" s="14" customFormat="1" ht="12">
      <c r="A156" s="14"/>
      <c r="B156" s="252"/>
      <c r="C156" s="253"/>
      <c r="D156" s="243" t="s">
        <v>197</v>
      </c>
      <c r="E156" s="254" t="s">
        <v>1</v>
      </c>
      <c r="F156" s="255" t="s">
        <v>2524</v>
      </c>
      <c r="G156" s="253"/>
      <c r="H156" s="256">
        <v>103.76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2" t="s">
        <v>197</v>
      </c>
      <c r="AU156" s="262" t="s">
        <v>86</v>
      </c>
      <c r="AV156" s="14" t="s">
        <v>86</v>
      </c>
      <c r="AW156" s="14" t="s">
        <v>32</v>
      </c>
      <c r="AX156" s="14" t="s">
        <v>84</v>
      </c>
      <c r="AY156" s="262" t="s">
        <v>188</v>
      </c>
    </row>
    <row r="157" spans="1:65" s="2" customFormat="1" ht="33" customHeight="1">
      <c r="A157" s="39"/>
      <c r="B157" s="40"/>
      <c r="C157" s="228" t="s">
        <v>277</v>
      </c>
      <c r="D157" s="228" t="s">
        <v>190</v>
      </c>
      <c r="E157" s="229" t="s">
        <v>784</v>
      </c>
      <c r="F157" s="230" t="s">
        <v>785</v>
      </c>
      <c r="G157" s="231" t="s">
        <v>193</v>
      </c>
      <c r="H157" s="232">
        <v>103.76</v>
      </c>
      <c r="I157" s="233"/>
      <c r="J157" s="234">
        <f>ROUND(I157*H157,2)</f>
        <v>0</v>
      </c>
      <c r="K157" s="230" t="s">
        <v>194</v>
      </c>
      <c r="L157" s="45"/>
      <c r="M157" s="235" t="s">
        <v>1</v>
      </c>
      <c r="N157" s="236" t="s">
        <v>42</v>
      </c>
      <c r="O157" s="92"/>
      <c r="P157" s="237">
        <f>O157*H157</f>
        <v>0</v>
      </c>
      <c r="Q157" s="237">
        <v>0.0186</v>
      </c>
      <c r="R157" s="237">
        <f>Q157*H157</f>
        <v>1.9299359999999999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195</v>
      </c>
      <c r="AT157" s="239" t="s">
        <v>190</v>
      </c>
      <c r="AU157" s="239" t="s">
        <v>86</v>
      </c>
      <c r="AY157" s="18" t="s">
        <v>188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84</v>
      </c>
      <c r="BK157" s="240">
        <f>ROUND(I157*H157,2)</f>
        <v>0</v>
      </c>
      <c r="BL157" s="18" t="s">
        <v>195</v>
      </c>
      <c r="BM157" s="239" t="s">
        <v>2528</v>
      </c>
    </row>
    <row r="158" spans="1:51" s="14" customFormat="1" ht="12">
      <c r="A158" s="14"/>
      <c r="B158" s="252"/>
      <c r="C158" s="253"/>
      <c r="D158" s="243" t="s">
        <v>197</v>
      </c>
      <c r="E158" s="254" t="s">
        <v>1</v>
      </c>
      <c r="F158" s="255" t="s">
        <v>2529</v>
      </c>
      <c r="G158" s="253"/>
      <c r="H158" s="256">
        <v>103.76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2" t="s">
        <v>197</v>
      </c>
      <c r="AU158" s="262" t="s">
        <v>86</v>
      </c>
      <c r="AV158" s="14" t="s">
        <v>86</v>
      </c>
      <c r="AW158" s="14" t="s">
        <v>32</v>
      </c>
      <c r="AX158" s="14" t="s">
        <v>84</v>
      </c>
      <c r="AY158" s="262" t="s">
        <v>188</v>
      </c>
    </row>
    <row r="159" spans="1:65" s="2" customFormat="1" ht="16.5" customHeight="1">
      <c r="A159" s="39"/>
      <c r="B159" s="40"/>
      <c r="C159" s="228" t="s">
        <v>297</v>
      </c>
      <c r="D159" s="228" t="s">
        <v>190</v>
      </c>
      <c r="E159" s="229" t="s">
        <v>789</v>
      </c>
      <c r="F159" s="230" t="s">
        <v>790</v>
      </c>
      <c r="G159" s="231" t="s">
        <v>193</v>
      </c>
      <c r="H159" s="232">
        <v>103.76</v>
      </c>
      <c r="I159" s="233"/>
      <c r="J159" s="234">
        <f>ROUND(I159*H159,2)</f>
        <v>0</v>
      </c>
      <c r="K159" s="230" t="s">
        <v>194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0.00013</v>
      </c>
      <c r="R159" s="237">
        <f>Q159*H159</f>
        <v>0.013488799999999999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195</v>
      </c>
      <c r="AT159" s="239" t="s">
        <v>190</v>
      </c>
      <c r="AU159" s="239" t="s">
        <v>86</v>
      </c>
      <c r="AY159" s="18" t="s">
        <v>188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195</v>
      </c>
      <c r="BM159" s="239" t="s">
        <v>2530</v>
      </c>
    </row>
    <row r="160" spans="1:51" s="13" customFormat="1" ht="12">
      <c r="A160" s="13"/>
      <c r="B160" s="241"/>
      <c r="C160" s="242"/>
      <c r="D160" s="243" t="s">
        <v>197</v>
      </c>
      <c r="E160" s="244" t="s">
        <v>1</v>
      </c>
      <c r="F160" s="245" t="s">
        <v>2531</v>
      </c>
      <c r="G160" s="242"/>
      <c r="H160" s="244" t="s">
        <v>1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197</v>
      </c>
      <c r="AU160" s="251" t="s">
        <v>86</v>
      </c>
      <c r="AV160" s="13" t="s">
        <v>84</v>
      </c>
      <c r="AW160" s="13" t="s">
        <v>32</v>
      </c>
      <c r="AX160" s="13" t="s">
        <v>77</v>
      </c>
      <c r="AY160" s="251" t="s">
        <v>188</v>
      </c>
    </row>
    <row r="161" spans="1:51" s="14" customFormat="1" ht="12">
      <c r="A161" s="14"/>
      <c r="B161" s="252"/>
      <c r="C161" s="253"/>
      <c r="D161" s="243" t="s">
        <v>197</v>
      </c>
      <c r="E161" s="254" t="s">
        <v>1</v>
      </c>
      <c r="F161" s="255" t="s">
        <v>2529</v>
      </c>
      <c r="G161" s="253"/>
      <c r="H161" s="256">
        <v>103.76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2" t="s">
        <v>197</v>
      </c>
      <c r="AU161" s="262" t="s">
        <v>86</v>
      </c>
      <c r="AV161" s="14" t="s">
        <v>86</v>
      </c>
      <c r="AW161" s="14" t="s">
        <v>32</v>
      </c>
      <c r="AX161" s="14" t="s">
        <v>84</v>
      </c>
      <c r="AY161" s="262" t="s">
        <v>188</v>
      </c>
    </row>
    <row r="162" spans="1:63" s="12" customFormat="1" ht="22.8" customHeight="1">
      <c r="A162" s="12"/>
      <c r="B162" s="212"/>
      <c r="C162" s="213"/>
      <c r="D162" s="214" t="s">
        <v>76</v>
      </c>
      <c r="E162" s="226" t="s">
        <v>200</v>
      </c>
      <c r="F162" s="226" t="s">
        <v>201</v>
      </c>
      <c r="G162" s="213"/>
      <c r="H162" s="213"/>
      <c r="I162" s="216"/>
      <c r="J162" s="227">
        <f>BK162</f>
        <v>0</v>
      </c>
      <c r="K162" s="213"/>
      <c r="L162" s="218"/>
      <c r="M162" s="219"/>
      <c r="N162" s="220"/>
      <c r="O162" s="220"/>
      <c r="P162" s="221">
        <f>SUM(P163:P170)</f>
        <v>0</v>
      </c>
      <c r="Q162" s="220"/>
      <c r="R162" s="221">
        <f>SUM(R163:R170)</f>
        <v>0.01768</v>
      </c>
      <c r="S162" s="220"/>
      <c r="T162" s="222">
        <f>SUM(T163:T170)</f>
        <v>0.01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3" t="s">
        <v>84</v>
      </c>
      <c r="AT162" s="224" t="s">
        <v>76</v>
      </c>
      <c r="AU162" s="224" t="s">
        <v>84</v>
      </c>
      <c r="AY162" s="223" t="s">
        <v>188</v>
      </c>
      <c r="BK162" s="225">
        <f>SUM(BK163:BK170)</f>
        <v>0</v>
      </c>
    </row>
    <row r="163" spans="1:65" s="2" customFormat="1" ht="33" customHeight="1">
      <c r="A163" s="39"/>
      <c r="B163" s="40"/>
      <c r="C163" s="228" t="s">
        <v>200</v>
      </c>
      <c r="D163" s="228" t="s">
        <v>190</v>
      </c>
      <c r="E163" s="229" t="s">
        <v>820</v>
      </c>
      <c r="F163" s="230" t="s">
        <v>821</v>
      </c>
      <c r="G163" s="231" t="s">
        <v>193</v>
      </c>
      <c r="H163" s="232">
        <v>104</v>
      </c>
      <c r="I163" s="233"/>
      <c r="J163" s="234">
        <f>ROUND(I163*H163,2)</f>
        <v>0</v>
      </c>
      <c r="K163" s="230" t="s">
        <v>194</v>
      </c>
      <c r="L163" s="45"/>
      <c r="M163" s="235" t="s">
        <v>1</v>
      </c>
      <c r="N163" s="236" t="s">
        <v>42</v>
      </c>
      <c r="O163" s="92"/>
      <c r="P163" s="237">
        <f>O163*H163</f>
        <v>0</v>
      </c>
      <c r="Q163" s="237">
        <v>0.00013</v>
      </c>
      <c r="R163" s="237">
        <f>Q163*H163</f>
        <v>0.013519999999999999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195</v>
      </c>
      <c r="AT163" s="239" t="s">
        <v>190</v>
      </c>
      <c r="AU163" s="239" t="s">
        <v>86</v>
      </c>
      <c r="AY163" s="18" t="s">
        <v>188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195</v>
      </c>
      <c r="BM163" s="239" t="s">
        <v>2532</v>
      </c>
    </row>
    <row r="164" spans="1:51" s="13" customFormat="1" ht="12">
      <c r="A164" s="13"/>
      <c r="B164" s="241"/>
      <c r="C164" s="242"/>
      <c r="D164" s="243" t="s">
        <v>197</v>
      </c>
      <c r="E164" s="244" t="s">
        <v>1</v>
      </c>
      <c r="F164" s="245" t="s">
        <v>198</v>
      </c>
      <c r="G164" s="242"/>
      <c r="H164" s="244" t="s">
        <v>1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197</v>
      </c>
      <c r="AU164" s="251" t="s">
        <v>86</v>
      </c>
      <c r="AV164" s="13" t="s">
        <v>84</v>
      </c>
      <c r="AW164" s="13" t="s">
        <v>32</v>
      </c>
      <c r="AX164" s="13" t="s">
        <v>77</v>
      </c>
      <c r="AY164" s="251" t="s">
        <v>188</v>
      </c>
    </row>
    <row r="165" spans="1:51" s="14" customFormat="1" ht="12">
      <c r="A165" s="14"/>
      <c r="B165" s="252"/>
      <c r="C165" s="253"/>
      <c r="D165" s="243" t="s">
        <v>197</v>
      </c>
      <c r="E165" s="254" t="s">
        <v>1</v>
      </c>
      <c r="F165" s="255" t="s">
        <v>1104</v>
      </c>
      <c r="G165" s="253"/>
      <c r="H165" s="256">
        <v>104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2" t="s">
        <v>197</v>
      </c>
      <c r="AU165" s="262" t="s">
        <v>86</v>
      </c>
      <c r="AV165" s="14" t="s">
        <v>86</v>
      </c>
      <c r="AW165" s="14" t="s">
        <v>32</v>
      </c>
      <c r="AX165" s="14" t="s">
        <v>84</v>
      </c>
      <c r="AY165" s="262" t="s">
        <v>188</v>
      </c>
    </row>
    <row r="166" spans="1:65" s="2" customFormat="1" ht="24.15" customHeight="1">
      <c r="A166" s="39"/>
      <c r="B166" s="40"/>
      <c r="C166" s="228" t="s">
        <v>341</v>
      </c>
      <c r="D166" s="228" t="s">
        <v>190</v>
      </c>
      <c r="E166" s="229" t="s">
        <v>826</v>
      </c>
      <c r="F166" s="230" t="s">
        <v>827</v>
      </c>
      <c r="G166" s="231" t="s">
        <v>193</v>
      </c>
      <c r="H166" s="232">
        <v>104</v>
      </c>
      <c r="I166" s="233"/>
      <c r="J166" s="234">
        <f>ROUND(I166*H166,2)</f>
        <v>0</v>
      </c>
      <c r="K166" s="230" t="s">
        <v>194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4E-05</v>
      </c>
      <c r="R166" s="237">
        <f>Q166*H166</f>
        <v>0.0041600000000000005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195</v>
      </c>
      <c r="AT166" s="239" t="s">
        <v>190</v>
      </c>
      <c r="AU166" s="239" t="s">
        <v>86</v>
      </c>
      <c r="AY166" s="18" t="s">
        <v>188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195</v>
      </c>
      <c r="BM166" s="239" t="s">
        <v>2533</v>
      </c>
    </row>
    <row r="167" spans="1:51" s="13" customFormat="1" ht="12">
      <c r="A167" s="13"/>
      <c r="B167" s="241"/>
      <c r="C167" s="242"/>
      <c r="D167" s="243" t="s">
        <v>197</v>
      </c>
      <c r="E167" s="244" t="s">
        <v>1</v>
      </c>
      <c r="F167" s="245" t="s">
        <v>829</v>
      </c>
      <c r="G167" s="242"/>
      <c r="H167" s="244" t="s">
        <v>1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1" t="s">
        <v>197</v>
      </c>
      <c r="AU167" s="251" t="s">
        <v>86</v>
      </c>
      <c r="AV167" s="13" t="s">
        <v>84</v>
      </c>
      <c r="AW167" s="13" t="s">
        <v>32</v>
      </c>
      <c r="AX167" s="13" t="s">
        <v>77</v>
      </c>
      <c r="AY167" s="251" t="s">
        <v>188</v>
      </c>
    </row>
    <row r="168" spans="1:51" s="14" customFormat="1" ht="12">
      <c r="A168" s="14"/>
      <c r="B168" s="252"/>
      <c r="C168" s="253"/>
      <c r="D168" s="243" t="s">
        <v>197</v>
      </c>
      <c r="E168" s="254" t="s">
        <v>1</v>
      </c>
      <c r="F168" s="255" t="s">
        <v>1104</v>
      </c>
      <c r="G168" s="253"/>
      <c r="H168" s="256">
        <v>104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2" t="s">
        <v>197</v>
      </c>
      <c r="AU168" s="262" t="s">
        <v>86</v>
      </c>
      <c r="AV168" s="14" t="s">
        <v>86</v>
      </c>
      <c r="AW168" s="14" t="s">
        <v>32</v>
      </c>
      <c r="AX168" s="14" t="s">
        <v>84</v>
      </c>
      <c r="AY168" s="262" t="s">
        <v>188</v>
      </c>
    </row>
    <row r="169" spans="1:65" s="2" customFormat="1" ht="16.5" customHeight="1">
      <c r="A169" s="39"/>
      <c r="B169" s="40"/>
      <c r="C169" s="228" t="s">
        <v>352</v>
      </c>
      <c r="D169" s="228" t="s">
        <v>190</v>
      </c>
      <c r="E169" s="229" t="s">
        <v>856</v>
      </c>
      <c r="F169" s="230" t="s">
        <v>857</v>
      </c>
      <c r="G169" s="231" t="s">
        <v>558</v>
      </c>
      <c r="H169" s="232">
        <v>1</v>
      </c>
      <c r="I169" s="233"/>
      <c r="J169" s="234">
        <f>ROUND(I169*H169,2)</f>
        <v>0</v>
      </c>
      <c r="K169" s="230" t="s">
        <v>440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0.01</v>
      </c>
      <c r="T169" s="238">
        <f>S169*H169</f>
        <v>0.01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195</v>
      </c>
      <c r="AT169" s="239" t="s">
        <v>190</v>
      </c>
      <c r="AU169" s="239" t="s">
        <v>86</v>
      </c>
      <c r="AY169" s="18" t="s">
        <v>188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195</v>
      </c>
      <c r="BM169" s="239" t="s">
        <v>2534</v>
      </c>
    </row>
    <row r="170" spans="1:51" s="14" customFormat="1" ht="12">
      <c r="A170" s="14"/>
      <c r="B170" s="252"/>
      <c r="C170" s="253"/>
      <c r="D170" s="243" t="s">
        <v>197</v>
      </c>
      <c r="E170" s="254" t="s">
        <v>1</v>
      </c>
      <c r="F170" s="255" t="s">
        <v>84</v>
      </c>
      <c r="G170" s="253"/>
      <c r="H170" s="256">
        <v>1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2" t="s">
        <v>197</v>
      </c>
      <c r="AU170" s="262" t="s">
        <v>86</v>
      </c>
      <c r="AV170" s="14" t="s">
        <v>86</v>
      </c>
      <c r="AW170" s="14" t="s">
        <v>32</v>
      </c>
      <c r="AX170" s="14" t="s">
        <v>84</v>
      </c>
      <c r="AY170" s="262" t="s">
        <v>188</v>
      </c>
    </row>
    <row r="171" spans="1:63" s="12" customFormat="1" ht="25.9" customHeight="1">
      <c r="A171" s="12"/>
      <c r="B171" s="212"/>
      <c r="C171" s="213"/>
      <c r="D171" s="214" t="s">
        <v>76</v>
      </c>
      <c r="E171" s="215" t="s">
        <v>398</v>
      </c>
      <c r="F171" s="215" t="s">
        <v>399</v>
      </c>
      <c r="G171" s="213"/>
      <c r="H171" s="213"/>
      <c r="I171" s="216"/>
      <c r="J171" s="217">
        <f>BK171</f>
        <v>0</v>
      </c>
      <c r="K171" s="213"/>
      <c r="L171" s="218"/>
      <c r="M171" s="219"/>
      <c r="N171" s="220"/>
      <c r="O171" s="220"/>
      <c r="P171" s="221">
        <f>P172+P179+P219+P230+P234+P261+P282+P307</f>
        <v>0</v>
      </c>
      <c r="Q171" s="220"/>
      <c r="R171" s="221">
        <f>R172+R179+R219+R230+R234+R261+R282+R307</f>
        <v>10.133217660000001</v>
      </c>
      <c r="S171" s="220"/>
      <c r="T171" s="222">
        <f>T172+T179+T219+T230+T234+T261+T282+T307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3" t="s">
        <v>86</v>
      </c>
      <c r="AT171" s="224" t="s">
        <v>76</v>
      </c>
      <c r="AU171" s="224" t="s">
        <v>77</v>
      </c>
      <c r="AY171" s="223" t="s">
        <v>188</v>
      </c>
      <c r="BK171" s="225">
        <f>BK172+BK179+BK219+BK230+BK234+BK261+BK282+BK307</f>
        <v>0</v>
      </c>
    </row>
    <row r="172" spans="1:63" s="12" customFormat="1" ht="22.8" customHeight="1">
      <c r="A172" s="12"/>
      <c r="B172" s="212"/>
      <c r="C172" s="213"/>
      <c r="D172" s="214" t="s">
        <v>76</v>
      </c>
      <c r="E172" s="226" t="s">
        <v>2535</v>
      </c>
      <c r="F172" s="226" t="s">
        <v>2536</v>
      </c>
      <c r="G172" s="213"/>
      <c r="H172" s="213"/>
      <c r="I172" s="216"/>
      <c r="J172" s="227">
        <f>BK172</f>
        <v>0</v>
      </c>
      <c r="K172" s="213"/>
      <c r="L172" s="218"/>
      <c r="M172" s="219"/>
      <c r="N172" s="220"/>
      <c r="O172" s="220"/>
      <c r="P172" s="221">
        <f>SUM(P173:P178)</f>
        <v>0</v>
      </c>
      <c r="Q172" s="220"/>
      <c r="R172" s="221">
        <f>SUM(R173:R178)</f>
        <v>0</v>
      </c>
      <c r="S172" s="220"/>
      <c r="T172" s="222">
        <f>SUM(T173:T178)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3" t="s">
        <v>86</v>
      </c>
      <c r="AT172" s="224" t="s">
        <v>76</v>
      </c>
      <c r="AU172" s="224" t="s">
        <v>84</v>
      </c>
      <c r="AY172" s="223" t="s">
        <v>188</v>
      </c>
      <c r="BK172" s="225">
        <f>SUM(BK173:BK178)</f>
        <v>0</v>
      </c>
    </row>
    <row r="173" spans="1:65" s="2" customFormat="1" ht="21.75" customHeight="1">
      <c r="A173" s="39"/>
      <c r="B173" s="40"/>
      <c r="C173" s="228" t="s">
        <v>357</v>
      </c>
      <c r="D173" s="228" t="s">
        <v>190</v>
      </c>
      <c r="E173" s="229" t="s">
        <v>2537</v>
      </c>
      <c r="F173" s="230" t="s">
        <v>2538</v>
      </c>
      <c r="G173" s="231" t="s">
        <v>558</v>
      </c>
      <c r="H173" s="232">
        <v>1</v>
      </c>
      <c r="I173" s="233"/>
      <c r="J173" s="234">
        <f>ROUND(I173*H173,2)</f>
        <v>0</v>
      </c>
      <c r="K173" s="230" t="s">
        <v>440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374</v>
      </c>
      <c r="AT173" s="239" t="s">
        <v>190</v>
      </c>
      <c r="AU173" s="239" t="s">
        <v>86</v>
      </c>
      <c r="AY173" s="18" t="s">
        <v>188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374</v>
      </c>
      <c r="BM173" s="239" t="s">
        <v>2539</v>
      </c>
    </row>
    <row r="174" spans="1:51" s="13" customFormat="1" ht="12">
      <c r="A174" s="13"/>
      <c r="B174" s="241"/>
      <c r="C174" s="242"/>
      <c r="D174" s="243" t="s">
        <v>197</v>
      </c>
      <c r="E174" s="244" t="s">
        <v>1</v>
      </c>
      <c r="F174" s="245" t="s">
        <v>2540</v>
      </c>
      <c r="G174" s="242"/>
      <c r="H174" s="244" t="s">
        <v>1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1" t="s">
        <v>197</v>
      </c>
      <c r="AU174" s="251" t="s">
        <v>86</v>
      </c>
      <c r="AV174" s="13" t="s">
        <v>84</v>
      </c>
      <c r="AW174" s="13" t="s">
        <v>32</v>
      </c>
      <c r="AX174" s="13" t="s">
        <v>77</v>
      </c>
      <c r="AY174" s="251" t="s">
        <v>188</v>
      </c>
    </row>
    <row r="175" spans="1:51" s="14" customFormat="1" ht="12">
      <c r="A175" s="14"/>
      <c r="B175" s="252"/>
      <c r="C175" s="253"/>
      <c r="D175" s="243" t="s">
        <v>197</v>
      </c>
      <c r="E175" s="254" t="s">
        <v>1</v>
      </c>
      <c r="F175" s="255" t="s">
        <v>84</v>
      </c>
      <c r="G175" s="253"/>
      <c r="H175" s="256">
        <v>1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2" t="s">
        <v>197</v>
      </c>
      <c r="AU175" s="262" t="s">
        <v>86</v>
      </c>
      <c r="AV175" s="14" t="s">
        <v>86</v>
      </c>
      <c r="AW175" s="14" t="s">
        <v>32</v>
      </c>
      <c r="AX175" s="14" t="s">
        <v>84</v>
      </c>
      <c r="AY175" s="262" t="s">
        <v>188</v>
      </c>
    </row>
    <row r="176" spans="1:65" s="2" customFormat="1" ht="37.8" customHeight="1">
      <c r="A176" s="39"/>
      <c r="B176" s="40"/>
      <c r="C176" s="228" t="s">
        <v>362</v>
      </c>
      <c r="D176" s="228" t="s">
        <v>190</v>
      </c>
      <c r="E176" s="229" t="s">
        <v>2541</v>
      </c>
      <c r="F176" s="230" t="s">
        <v>2542</v>
      </c>
      <c r="G176" s="231" t="s">
        <v>193</v>
      </c>
      <c r="H176" s="232">
        <v>40</v>
      </c>
      <c r="I176" s="233"/>
      <c r="J176" s="234">
        <f>ROUND(I176*H176,2)</f>
        <v>0</v>
      </c>
      <c r="K176" s="230" t="s">
        <v>1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374</v>
      </c>
      <c r="AT176" s="239" t="s">
        <v>190</v>
      </c>
      <c r="AU176" s="239" t="s">
        <v>86</v>
      </c>
      <c r="AY176" s="18" t="s">
        <v>188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374</v>
      </c>
      <c r="BM176" s="239" t="s">
        <v>2543</v>
      </c>
    </row>
    <row r="177" spans="1:51" s="13" customFormat="1" ht="12">
      <c r="A177" s="13"/>
      <c r="B177" s="241"/>
      <c r="C177" s="242"/>
      <c r="D177" s="243" t="s">
        <v>197</v>
      </c>
      <c r="E177" s="244" t="s">
        <v>1</v>
      </c>
      <c r="F177" s="245" t="s">
        <v>2544</v>
      </c>
      <c r="G177" s="242"/>
      <c r="H177" s="244" t="s">
        <v>1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1" t="s">
        <v>197</v>
      </c>
      <c r="AU177" s="251" t="s">
        <v>86</v>
      </c>
      <c r="AV177" s="13" t="s">
        <v>84</v>
      </c>
      <c r="AW177" s="13" t="s">
        <v>32</v>
      </c>
      <c r="AX177" s="13" t="s">
        <v>77</v>
      </c>
      <c r="AY177" s="251" t="s">
        <v>188</v>
      </c>
    </row>
    <row r="178" spans="1:51" s="14" customFormat="1" ht="12">
      <c r="A178" s="14"/>
      <c r="B178" s="252"/>
      <c r="C178" s="253"/>
      <c r="D178" s="243" t="s">
        <v>197</v>
      </c>
      <c r="E178" s="254" t="s">
        <v>1</v>
      </c>
      <c r="F178" s="255" t="s">
        <v>728</v>
      </c>
      <c r="G178" s="253"/>
      <c r="H178" s="256">
        <v>40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2" t="s">
        <v>197</v>
      </c>
      <c r="AU178" s="262" t="s">
        <v>86</v>
      </c>
      <c r="AV178" s="14" t="s">
        <v>86</v>
      </c>
      <c r="AW178" s="14" t="s">
        <v>32</v>
      </c>
      <c r="AX178" s="14" t="s">
        <v>84</v>
      </c>
      <c r="AY178" s="262" t="s">
        <v>188</v>
      </c>
    </row>
    <row r="179" spans="1:63" s="12" customFormat="1" ht="22.8" customHeight="1">
      <c r="A179" s="12"/>
      <c r="B179" s="212"/>
      <c r="C179" s="213"/>
      <c r="D179" s="214" t="s">
        <v>76</v>
      </c>
      <c r="E179" s="226" t="s">
        <v>405</v>
      </c>
      <c r="F179" s="226" t="s">
        <v>406</v>
      </c>
      <c r="G179" s="213"/>
      <c r="H179" s="213"/>
      <c r="I179" s="216"/>
      <c r="J179" s="227">
        <f>BK179</f>
        <v>0</v>
      </c>
      <c r="K179" s="213"/>
      <c r="L179" s="218"/>
      <c r="M179" s="219"/>
      <c r="N179" s="220"/>
      <c r="O179" s="220"/>
      <c r="P179" s="221">
        <f>SUM(P180:P218)</f>
        <v>0</v>
      </c>
      <c r="Q179" s="220"/>
      <c r="R179" s="221">
        <f>SUM(R180:R218)</f>
        <v>7.586478120000001</v>
      </c>
      <c r="S179" s="220"/>
      <c r="T179" s="222">
        <f>SUM(T180:T218)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3" t="s">
        <v>86</v>
      </c>
      <c r="AT179" s="224" t="s">
        <v>76</v>
      </c>
      <c r="AU179" s="224" t="s">
        <v>84</v>
      </c>
      <c r="AY179" s="223" t="s">
        <v>188</v>
      </c>
      <c r="BK179" s="225">
        <f>SUM(BK180:BK218)</f>
        <v>0</v>
      </c>
    </row>
    <row r="180" spans="1:65" s="2" customFormat="1" ht="24.15" customHeight="1">
      <c r="A180" s="39"/>
      <c r="B180" s="40"/>
      <c r="C180" s="228" t="s">
        <v>8</v>
      </c>
      <c r="D180" s="228" t="s">
        <v>190</v>
      </c>
      <c r="E180" s="229" t="s">
        <v>2545</v>
      </c>
      <c r="F180" s="230" t="s">
        <v>2546</v>
      </c>
      <c r="G180" s="231" t="s">
        <v>193</v>
      </c>
      <c r="H180" s="232">
        <v>25.83</v>
      </c>
      <c r="I180" s="233"/>
      <c r="J180" s="234">
        <f>ROUND(I180*H180,2)</f>
        <v>0</v>
      </c>
      <c r="K180" s="230" t="s">
        <v>194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0.02866</v>
      </c>
      <c r="R180" s="237">
        <f>Q180*H180</f>
        <v>0.7402877999999999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374</v>
      </c>
      <c r="AT180" s="239" t="s">
        <v>190</v>
      </c>
      <c r="AU180" s="239" t="s">
        <v>86</v>
      </c>
      <c r="AY180" s="18" t="s">
        <v>188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374</v>
      </c>
      <c r="BM180" s="239" t="s">
        <v>2547</v>
      </c>
    </row>
    <row r="181" spans="1:51" s="13" customFormat="1" ht="12">
      <c r="A181" s="13"/>
      <c r="B181" s="241"/>
      <c r="C181" s="242"/>
      <c r="D181" s="243" t="s">
        <v>197</v>
      </c>
      <c r="E181" s="244" t="s">
        <v>1</v>
      </c>
      <c r="F181" s="245" t="s">
        <v>198</v>
      </c>
      <c r="G181" s="242"/>
      <c r="H181" s="244" t="s">
        <v>1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1" t="s">
        <v>197</v>
      </c>
      <c r="AU181" s="251" t="s">
        <v>86</v>
      </c>
      <c r="AV181" s="13" t="s">
        <v>84</v>
      </c>
      <c r="AW181" s="13" t="s">
        <v>32</v>
      </c>
      <c r="AX181" s="13" t="s">
        <v>77</v>
      </c>
      <c r="AY181" s="251" t="s">
        <v>188</v>
      </c>
    </row>
    <row r="182" spans="1:51" s="14" customFormat="1" ht="12">
      <c r="A182" s="14"/>
      <c r="B182" s="252"/>
      <c r="C182" s="253"/>
      <c r="D182" s="243" t="s">
        <v>197</v>
      </c>
      <c r="E182" s="254" t="s">
        <v>1</v>
      </c>
      <c r="F182" s="255" t="s">
        <v>2548</v>
      </c>
      <c r="G182" s="253"/>
      <c r="H182" s="256">
        <v>32.725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2" t="s">
        <v>197</v>
      </c>
      <c r="AU182" s="262" t="s">
        <v>86</v>
      </c>
      <c r="AV182" s="14" t="s">
        <v>86</v>
      </c>
      <c r="AW182" s="14" t="s">
        <v>32</v>
      </c>
      <c r="AX182" s="14" t="s">
        <v>77</v>
      </c>
      <c r="AY182" s="262" t="s">
        <v>188</v>
      </c>
    </row>
    <row r="183" spans="1:51" s="14" customFormat="1" ht="12">
      <c r="A183" s="14"/>
      <c r="B183" s="252"/>
      <c r="C183" s="253"/>
      <c r="D183" s="243" t="s">
        <v>197</v>
      </c>
      <c r="E183" s="254" t="s">
        <v>1</v>
      </c>
      <c r="F183" s="255" t="s">
        <v>1203</v>
      </c>
      <c r="G183" s="253"/>
      <c r="H183" s="256">
        <v>-6.895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197</v>
      </c>
      <c r="AU183" s="262" t="s">
        <v>86</v>
      </c>
      <c r="AV183" s="14" t="s">
        <v>86</v>
      </c>
      <c r="AW183" s="14" t="s">
        <v>32</v>
      </c>
      <c r="AX183" s="14" t="s">
        <v>77</v>
      </c>
      <c r="AY183" s="262" t="s">
        <v>188</v>
      </c>
    </row>
    <row r="184" spans="1:51" s="15" customFormat="1" ht="12">
      <c r="A184" s="15"/>
      <c r="B184" s="263"/>
      <c r="C184" s="264"/>
      <c r="D184" s="243" t="s">
        <v>197</v>
      </c>
      <c r="E184" s="265" t="s">
        <v>1</v>
      </c>
      <c r="F184" s="266" t="s">
        <v>215</v>
      </c>
      <c r="G184" s="264"/>
      <c r="H184" s="267">
        <v>25.830000000000002</v>
      </c>
      <c r="I184" s="268"/>
      <c r="J184" s="264"/>
      <c r="K184" s="264"/>
      <c r="L184" s="269"/>
      <c r="M184" s="270"/>
      <c r="N184" s="271"/>
      <c r="O184" s="271"/>
      <c r="P184" s="271"/>
      <c r="Q184" s="271"/>
      <c r="R184" s="271"/>
      <c r="S184" s="271"/>
      <c r="T184" s="272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3" t="s">
        <v>197</v>
      </c>
      <c r="AU184" s="273" t="s">
        <v>86</v>
      </c>
      <c r="AV184" s="15" t="s">
        <v>195</v>
      </c>
      <c r="AW184" s="15" t="s">
        <v>32</v>
      </c>
      <c r="AX184" s="15" t="s">
        <v>84</v>
      </c>
      <c r="AY184" s="273" t="s">
        <v>188</v>
      </c>
    </row>
    <row r="185" spans="1:65" s="2" customFormat="1" ht="24.15" customHeight="1">
      <c r="A185" s="39"/>
      <c r="B185" s="40"/>
      <c r="C185" s="228" t="s">
        <v>374</v>
      </c>
      <c r="D185" s="228" t="s">
        <v>190</v>
      </c>
      <c r="E185" s="229" t="s">
        <v>2549</v>
      </c>
      <c r="F185" s="230" t="s">
        <v>2550</v>
      </c>
      <c r="G185" s="231" t="s">
        <v>193</v>
      </c>
      <c r="H185" s="232">
        <v>33.879</v>
      </c>
      <c r="I185" s="233"/>
      <c r="J185" s="234">
        <f>ROUND(I185*H185,2)</f>
        <v>0</v>
      </c>
      <c r="K185" s="230" t="s">
        <v>194</v>
      </c>
      <c r="L185" s="45"/>
      <c r="M185" s="235" t="s">
        <v>1</v>
      </c>
      <c r="N185" s="236" t="s">
        <v>42</v>
      </c>
      <c r="O185" s="92"/>
      <c r="P185" s="237">
        <f>O185*H185</f>
        <v>0</v>
      </c>
      <c r="Q185" s="237">
        <v>0.03008</v>
      </c>
      <c r="R185" s="237">
        <f>Q185*H185</f>
        <v>1.0190803199999998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374</v>
      </c>
      <c r="AT185" s="239" t="s">
        <v>190</v>
      </c>
      <c r="AU185" s="239" t="s">
        <v>86</v>
      </c>
      <c r="AY185" s="18" t="s">
        <v>188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84</v>
      </c>
      <c r="BK185" s="240">
        <f>ROUND(I185*H185,2)</f>
        <v>0</v>
      </c>
      <c r="BL185" s="18" t="s">
        <v>374</v>
      </c>
      <c r="BM185" s="239" t="s">
        <v>2551</v>
      </c>
    </row>
    <row r="186" spans="1:51" s="13" customFormat="1" ht="12">
      <c r="A186" s="13"/>
      <c r="B186" s="241"/>
      <c r="C186" s="242"/>
      <c r="D186" s="243" t="s">
        <v>197</v>
      </c>
      <c r="E186" s="244" t="s">
        <v>1</v>
      </c>
      <c r="F186" s="245" t="s">
        <v>198</v>
      </c>
      <c r="G186" s="242"/>
      <c r="H186" s="244" t="s">
        <v>1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1" t="s">
        <v>197</v>
      </c>
      <c r="AU186" s="251" t="s">
        <v>86</v>
      </c>
      <c r="AV186" s="13" t="s">
        <v>84</v>
      </c>
      <c r="AW186" s="13" t="s">
        <v>32</v>
      </c>
      <c r="AX186" s="13" t="s">
        <v>77</v>
      </c>
      <c r="AY186" s="251" t="s">
        <v>188</v>
      </c>
    </row>
    <row r="187" spans="1:51" s="14" customFormat="1" ht="12">
      <c r="A187" s="14"/>
      <c r="B187" s="252"/>
      <c r="C187" s="253"/>
      <c r="D187" s="243" t="s">
        <v>197</v>
      </c>
      <c r="E187" s="254" t="s">
        <v>1</v>
      </c>
      <c r="F187" s="255" t="s">
        <v>2552</v>
      </c>
      <c r="G187" s="253"/>
      <c r="H187" s="256">
        <v>28.455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2" t="s">
        <v>197</v>
      </c>
      <c r="AU187" s="262" t="s">
        <v>86</v>
      </c>
      <c r="AV187" s="14" t="s">
        <v>86</v>
      </c>
      <c r="AW187" s="14" t="s">
        <v>32</v>
      </c>
      <c r="AX187" s="14" t="s">
        <v>77</v>
      </c>
      <c r="AY187" s="262" t="s">
        <v>188</v>
      </c>
    </row>
    <row r="188" spans="1:51" s="14" customFormat="1" ht="12">
      <c r="A188" s="14"/>
      <c r="B188" s="252"/>
      <c r="C188" s="253"/>
      <c r="D188" s="243" t="s">
        <v>197</v>
      </c>
      <c r="E188" s="254" t="s">
        <v>1</v>
      </c>
      <c r="F188" s="255" t="s">
        <v>2553</v>
      </c>
      <c r="G188" s="253"/>
      <c r="H188" s="256">
        <v>7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2" t="s">
        <v>197</v>
      </c>
      <c r="AU188" s="262" t="s">
        <v>86</v>
      </c>
      <c r="AV188" s="14" t="s">
        <v>86</v>
      </c>
      <c r="AW188" s="14" t="s">
        <v>32</v>
      </c>
      <c r="AX188" s="14" t="s">
        <v>77</v>
      </c>
      <c r="AY188" s="262" t="s">
        <v>188</v>
      </c>
    </row>
    <row r="189" spans="1:51" s="14" customFormat="1" ht="12">
      <c r="A189" s="14"/>
      <c r="B189" s="252"/>
      <c r="C189" s="253"/>
      <c r="D189" s="243" t="s">
        <v>197</v>
      </c>
      <c r="E189" s="254" t="s">
        <v>1</v>
      </c>
      <c r="F189" s="255" t="s">
        <v>310</v>
      </c>
      <c r="G189" s="253"/>
      <c r="H189" s="256">
        <v>-1.576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2" t="s">
        <v>197</v>
      </c>
      <c r="AU189" s="262" t="s">
        <v>86</v>
      </c>
      <c r="AV189" s="14" t="s">
        <v>86</v>
      </c>
      <c r="AW189" s="14" t="s">
        <v>32</v>
      </c>
      <c r="AX189" s="14" t="s">
        <v>77</v>
      </c>
      <c r="AY189" s="262" t="s">
        <v>188</v>
      </c>
    </row>
    <row r="190" spans="1:51" s="15" customFormat="1" ht="12">
      <c r="A190" s="15"/>
      <c r="B190" s="263"/>
      <c r="C190" s="264"/>
      <c r="D190" s="243" t="s">
        <v>197</v>
      </c>
      <c r="E190" s="265" t="s">
        <v>1</v>
      </c>
      <c r="F190" s="266" t="s">
        <v>215</v>
      </c>
      <c r="G190" s="264"/>
      <c r="H190" s="267">
        <v>33.879</v>
      </c>
      <c r="I190" s="268"/>
      <c r="J190" s="264"/>
      <c r="K190" s="264"/>
      <c r="L190" s="269"/>
      <c r="M190" s="270"/>
      <c r="N190" s="271"/>
      <c r="O190" s="271"/>
      <c r="P190" s="271"/>
      <c r="Q190" s="271"/>
      <c r="R190" s="271"/>
      <c r="S190" s="271"/>
      <c r="T190" s="272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3" t="s">
        <v>197</v>
      </c>
      <c r="AU190" s="273" t="s">
        <v>86</v>
      </c>
      <c r="AV190" s="15" t="s">
        <v>195</v>
      </c>
      <c r="AW190" s="15" t="s">
        <v>32</v>
      </c>
      <c r="AX190" s="15" t="s">
        <v>84</v>
      </c>
      <c r="AY190" s="273" t="s">
        <v>188</v>
      </c>
    </row>
    <row r="191" spans="1:65" s="2" customFormat="1" ht="24.15" customHeight="1">
      <c r="A191" s="39"/>
      <c r="B191" s="40"/>
      <c r="C191" s="228" t="s">
        <v>379</v>
      </c>
      <c r="D191" s="228" t="s">
        <v>190</v>
      </c>
      <c r="E191" s="229" t="s">
        <v>2554</v>
      </c>
      <c r="F191" s="230" t="s">
        <v>2555</v>
      </c>
      <c r="G191" s="231" t="s">
        <v>193</v>
      </c>
      <c r="H191" s="232">
        <v>118.14</v>
      </c>
      <c r="I191" s="233"/>
      <c r="J191" s="234">
        <f>ROUND(I191*H191,2)</f>
        <v>0</v>
      </c>
      <c r="K191" s="230" t="s">
        <v>440</v>
      </c>
      <c r="L191" s="45"/>
      <c r="M191" s="235" t="s">
        <v>1</v>
      </c>
      <c r="N191" s="236" t="s">
        <v>42</v>
      </c>
      <c r="O191" s="92"/>
      <c r="P191" s="237">
        <f>O191*H191</f>
        <v>0</v>
      </c>
      <c r="Q191" s="237">
        <v>0.01624</v>
      </c>
      <c r="R191" s="237">
        <f>Q191*H191</f>
        <v>1.9185936000000001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374</v>
      </c>
      <c r="AT191" s="239" t="s">
        <v>190</v>
      </c>
      <c r="AU191" s="239" t="s">
        <v>86</v>
      </c>
      <c r="AY191" s="18" t="s">
        <v>188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84</v>
      </c>
      <c r="BK191" s="240">
        <f>ROUND(I191*H191,2)</f>
        <v>0</v>
      </c>
      <c r="BL191" s="18" t="s">
        <v>374</v>
      </c>
      <c r="BM191" s="239" t="s">
        <v>2556</v>
      </c>
    </row>
    <row r="192" spans="1:51" s="13" customFormat="1" ht="12">
      <c r="A192" s="13"/>
      <c r="B192" s="241"/>
      <c r="C192" s="242"/>
      <c r="D192" s="243" t="s">
        <v>197</v>
      </c>
      <c r="E192" s="244" t="s">
        <v>1</v>
      </c>
      <c r="F192" s="245" t="s">
        <v>198</v>
      </c>
      <c r="G192" s="242"/>
      <c r="H192" s="244" t="s">
        <v>1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1" t="s">
        <v>197</v>
      </c>
      <c r="AU192" s="251" t="s">
        <v>86</v>
      </c>
      <c r="AV192" s="13" t="s">
        <v>84</v>
      </c>
      <c r="AW192" s="13" t="s">
        <v>32</v>
      </c>
      <c r="AX192" s="13" t="s">
        <v>77</v>
      </c>
      <c r="AY192" s="251" t="s">
        <v>188</v>
      </c>
    </row>
    <row r="193" spans="1:51" s="14" customFormat="1" ht="12">
      <c r="A193" s="14"/>
      <c r="B193" s="252"/>
      <c r="C193" s="253"/>
      <c r="D193" s="243" t="s">
        <v>197</v>
      </c>
      <c r="E193" s="254" t="s">
        <v>1</v>
      </c>
      <c r="F193" s="255" t="s">
        <v>2492</v>
      </c>
      <c r="G193" s="253"/>
      <c r="H193" s="256">
        <v>13.64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2" t="s">
        <v>197</v>
      </c>
      <c r="AU193" s="262" t="s">
        <v>86</v>
      </c>
      <c r="AV193" s="14" t="s">
        <v>86</v>
      </c>
      <c r="AW193" s="14" t="s">
        <v>32</v>
      </c>
      <c r="AX193" s="14" t="s">
        <v>77</v>
      </c>
      <c r="AY193" s="262" t="s">
        <v>188</v>
      </c>
    </row>
    <row r="194" spans="1:51" s="14" customFormat="1" ht="12">
      <c r="A194" s="14"/>
      <c r="B194" s="252"/>
      <c r="C194" s="253"/>
      <c r="D194" s="243" t="s">
        <v>197</v>
      </c>
      <c r="E194" s="254" t="s">
        <v>1</v>
      </c>
      <c r="F194" s="255" t="s">
        <v>2493</v>
      </c>
      <c r="G194" s="253"/>
      <c r="H194" s="256">
        <v>31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2" t="s">
        <v>197</v>
      </c>
      <c r="AU194" s="262" t="s">
        <v>86</v>
      </c>
      <c r="AV194" s="14" t="s">
        <v>86</v>
      </c>
      <c r="AW194" s="14" t="s">
        <v>32</v>
      </c>
      <c r="AX194" s="14" t="s">
        <v>77</v>
      </c>
      <c r="AY194" s="262" t="s">
        <v>188</v>
      </c>
    </row>
    <row r="195" spans="1:51" s="14" customFormat="1" ht="12">
      <c r="A195" s="14"/>
      <c r="B195" s="252"/>
      <c r="C195" s="253"/>
      <c r="D195" s="243" t="s">
        <v>197</v>
      </c>
      <c r="E195" s="254" t="s">
        <v>1</v>
      </c>
      <c r="F195" s="255" t="s">
        <v>2494</v>
      </c>
      <c r="G195" s="253"/>
      <c r="H195" s="256">
        <v>49</v>
      </c>
      <c r="I195" s="257"/>
      <c r="J195" s="253"/>
      <c r="K195" s="253"/>
      <c r="L195" s="258"/>
      <c r="M195" s="259"/>
      <c r="N195" s="260"/>
      <c r="O195" s="260"/>
      <c r="P195" s="260"/>
      <c r="Q195" s="260"/>
      <c r="R195" s="260"/>
      <c r="S195" s="260"/>
      <c r="T195" s="26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2" t="s">
        <v>197</v>
      </c>
      <c r="AU195" s="262" t="s">
        <v>86</v>
      </c>
      <c r="AV195" s="14" t="s">
        <v>86</v>
      </c>
      <c r="AW195" s="14" t="s">
        <v>32</v>
      </c>
      <c r="AX195" s="14" t="s">
        <v>77</v>
      </c>
      <c r="AY195" s="262" t="s">
        <v>188</v>
      </c>
    </row>
    <row r="196" spans="1:51" s="14" customFormat="1" ht="12">
      <c r="A196" s="14"/>
      <c r="B196" s="252"/>
      <c r="C196" s="253"/>
      <c r="D196" s="243" t="s">
        <v>197</v>
      </c>
      <c r="E196" s="254" t="s">
        <v>1</v>
      </c>
      <c r="F196" s="255" t="s">
        <v>2495</v>
      </c>
      <c r="G196" s="253"/>
      <c r="H196" s="256">
        <v>24.5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2" t="s">
        <v>197</v>
      </c>
      <c r="AU196" s="262" t="s">
        <v>86</v>
      </c>
      <c r="AV196" s="14" t="s">
        <v>86</v>
      </c>
      <c r="AW196" s="14" t="s">
        <v>32</v>
      </c>
      <c r="AX196" s="14" t="s">
        <v>77</v>
      </c>
      <c r="AY196" s="262" t="s">
        <v>188</v>
      </c>
    </row>
    <row r="197" spans="1:51" s="15" customFormat="1" ht="12">
      <c r="A197" s="15"/>
      <c r="B197" s="263"/>
      <c r="C197" s="264"/>
      <c r="D197" s="243" t="s">
        <v>197</v>
      </c>
      <c r="E197" s="265" t="s">
        <v>1</v>
      </c>
      <c r="F197" s="266" t="s">
        <v>215</v>
      </c>
      <c r="G197" s="264"/>
      <c r="H197" s="267">
        <v>118.14</v>
      </c>
      <c r="I197" s="268"/>
      <c r="J197" s="264"/>
      <c r="K197" s="264"/>
      <c r="L197" s="269"/>
      <c r="M197" s="270"/>
      <c r="N197" s="271"/>
      <c r="O197" s="271"/>
      <c r="P197" s="271"/>
      <c r="Q197" s="271"/>
      <c r="R197" s="271"/>
      <c r="S197" s="271"/>
      <c r="T197" s="272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3" t="s">
        <v>197</v>
      </c>
      <c r="AU197" s="273" t="s">
        <v>86</v>
      </c>
      <c r="AV197" s="15" t="s">
        <v>195</v>
      </c>
      <c r="AW197" s="15" t="s">
        <v>32</v>
      </c>
      <c r="AX197" s="15" t="s">
        <v>84</v>
      </c>
      <c r="AY197" s="273" t="s">
        <v>188</v>
      </c>
    </row>
    <row r="198" spans="1:65" s="2" customFormat="1" ht="21.75" customHeight="1">
      <c r="A198" s="39"/>
      <c r="B198" s="40"/>
      <c r="C198" s="228" t="s">
        <v>383</v>
      </c>
      <c r="D198" s="228" t="s">
        <v>190</v>
      </c>
      <c r="E198" s="229" t="s">
        <v>2557</v>
      </c>
      <c r="F198" s="230" t="s">
        <v>2558</v>
      </c>
      <c r="G198" s="231" t="s">
        <v>193</v>
      </c>
      <c r="H198" s="232">
        <v>144.15</v>
      </c>
      <c r="I198" s="233"/>
      <c r="J198" s="234">
        <f>ROUND(I198*H198,2)</f>
        <v>0</v>
      </c>
      <c r="K198" s="230" t="s">
        <v>440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0.01624</v>
      </c>
      <c r="R198" s="237">
        <f>Q198*H198</f>
        <v>2.340996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374</v>
      </c>
      <c r="AT198" s="239" t="s">
        <v>190</v>
      </c>
      <c r="AU198" s="239" t="s">
        <v>86</v>
      </c>
      <c r="AY198" s="18" t="s">
        <v>188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374</v>
      </c>
      <c r="BM198" s="239" t="s">
        <v>2559</v>
      </c>
    </row>
    <row r="199" spans="1:47" s="2" customFormat="1" ht="12">
      <c r="A199" s="39"/>
      <c r="B199" s="40"/>
      <c r="C199" s="41"/>
      <c r="D199" s="243" t="s">
        <v>560</v>
      </c>
      <c r="E199" s="41"/>
      <c r="F199" s="288" t="s">
        <v>2560</v>
      </c>
      <c r="G199" s="41"/>
      <c r="H199" s="41"/>
      <c r="I199" s="289"/>
      <c r="J199" s="41"/>
      <c r="K199" s="41"/>
      <c r="L199" s="45"/>
      <c r="M199" s="290"/>
      <c r="N199" s="291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560</v>
      </c>
      <c r="AU199" s="18" t="s">
        <v>86</v>
      </c>
    </row>
    <row r="200" spans="1:51" s="13" customFormat="1" ht="12">
      <c r="A200" s="13"/>
      <c r="B200" s="241"/>
      <c r="C200" s="242"/>
      <c r="D200" s="243" t="s">
        <v>197</v>
      </c>
      <c r="E200" s="244" t="s">
        <v>1</v>
      </c>
      <c r="F200" s="245" t="s">
        <v>2561</v>
      </c>
      <c r="G200" s="242"/>
      <c r="H200" s="244" t="s">
        <v>1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1" t="s">
        <v>197</v>
      </c>
      <c r="AU200" s="251" t="s">
        <v>86</v>
      </c>
      <c r="AV200" s="13" t="s">
        <v>84</v>
      </c>
      <c r="AW200" s="13" t="s">
        <v>32</v>
      </c>
      <c r="AX200" s="13" t="s">
        <v>77</v>
      </c>
      <c r="AY200" s="251" t="s">
        <v>188</v>
      </c>
    </row>
    <row r="201" spans="1:51" s="14" customFormat="1" ht="12">
      <c r="A201" s="14"/>
      <c r="B201" s="252"/>
      <c r="C201" s="253"/>
      <c r="D201" s="243" t="s">
        <v>197</v>
      </c>
      <c r="E201" s="254" t="s">
        <v>1</v>
      </c>
      <c r="F201" s="255" t="s">
        <v>2499</v>
      </c>
      <c r="G201" s="253"/>
      <c r="H201" s="256">
        <v>85.25</v>
      </c>
      <c r="I201" s="257"/>
      <c r="J201" s="253"/>
      <c r="K201" s="253"/>
      <c r="L201" s="258"/>
      <c r="M201" s="259"/>
      <c r="N201" s="260"/>
      <c r="O201" s="260"/>
      <c r="P201" s="260"/>
      <c r="Q201" s="260"/>
      <c r="R201" s="260"/>
      <c r="S201" s="260"/>
      <c r="T201" s="26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2" t="s">
        <v>197</v>
      </c>
      <c r="AU201" s="262" t="s">
        <v>86</v>
      </c>
      <c r="AV201" s="14" t="s">
        <v>86</v>
      </c>
      <c r="AW201" s="14" t="s">
        <v>32</v>
      </c>
      <c r="AX201" s="14" t="s">
        <v>77</v>
      </c>
      <c r="AY201" s="262" t="s">
        <v>188</v>
      </c>
    </row>
    <row r="202" spans="1:51" s="14" customFormat="1" ht="12">
      <c r="A202" s="14"/>
      <c r="B202" s="252"/>
      <c r="C202" s="253"/>
      <c r="D202" s="243" t="s">
        <v>197</v>
      </c>
      <c r="E202" s="254" t="s">
        <v>1</v>
      </c>
      <c r="F202" s="255" t="s">
        <v>2500</v>
      </c>
      <c r="G202" s="253"/>
      <c r="H202" s="256">
        <v>58.9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2" t="s">
        <v>197</v>
      </c>
      <c r="AU202" s="262" t="s">
        <v>86</v>
      </c>
      <c r="AV202" s="14" t="s">
        <v>86</v>
      </c>
      <c r="AW202" s="14" t="s">
        <v>32</v>
      </c>
      <c r="AX202" s="14" t="s">
        <v>77</v>
      </c>
      <c r="AY202" s="262" t="s">
        <v>188</v>
      </c>
    </row>
    <row r="203" spans="1:51" s="15" customFormat="1" ht="12">
      <c r="A203" s="15"/>
      <c r="B203" s="263"/>
      <c r="C203" s="264"/>
      <c r="D203" s="243" t="s">
        <v>197</v>
      </c>
      <c r="E203" s="265" t="s">
        <v>1</v>
      </c>
      <c r="F203" s="266" t="s">
        <v>215</v>
      </c>
      <c r="G203" s="264"/>
      <c r="H203" s="267">
        <v>144.15</v>
      </c>
      <c r="I203" s="268"/>
      <c r="J203" s="264"/>
      <c r="K203" s="264"/>
      <c r="L203" s="269"/>
      <c r="M203" s="270"/>
      <c r="N203" s="271"/>
      <c r="O203" s="271"/>
      <c r="P203" s="271"/>
      <c r="Q203" s="271"/>
      <c r="R203" s="271"/>
      <c r="S203" s="271"/>
      <c r="T203" s="272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3" t="s">
        <v>197</v>
      </c>
      <c r="AU203" s="273" t="s">
        <v>86</v>
      </c>
      <c r="AV203" s="15" t="s">
        <v>195</v>
      </c>
      <c r="AW203" s="15" t="s">
        <v>32</v>
      </c>
      <c r="AX203" s="15" t="s">
        <v>84</v>
      </c>
      <c r="AY203" s="273" t="s">
        <v>188</v>
      </c>
    </row>
    <row r="204" spans="1:65" s="2" customFormat="1" ht="24.15" customHeight="1">
      <c r="A204" s="39"/>
      <c r="B204" s="40"/>
      <c r="C204" s="228" t="s">
        <v>388</v>
      </c>
      <c r="D204" s="228" t="s">
        <v>190</v>
      </c>
      <c r="E204" s="229" t="s">
        <v>2562</v>
      </c>
      <c r="F204" s="230" t="s">
        <v>2563</v>
      </c>
      <c r="G204" s="231" t="s">
        <v>360</v>
      </c>
      <c r="H204" s="232">
        <v>3</v>
      </c>
      <c r="I204" s="233"/>
      <c r="J204" s="234">
        <f>ROUND(I204*H204,2)</f>
        <v>0</v>
      </c>
      <c r="K204" s="230" t="s">
        <v>1</v>
      </c>
      <c r="L204" s="45"/>
      <c r="M204" s="235" t="s">
        <v>1</v>
      </c>
      <c r="N204" s="236" t="s">
        <v>42</v>
      </c>
      <c r="O204" s="92"/>
      <c r="P204" s="237">
        <f>O204*H204</f>
        <v>0</v>
      </c>
      <c r="Q204" s="237">
        <v>0.01624</v>
      </c>
      <c r="R204" s="237">
        <f>Q204*H204</f>
        <v>0.04872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374</v>
      </c>
      <c r="AT204" s="239" t="s">
        <v>190</v>
      </c>
      <c r="AU204" s="239" t="s">
        <v>86</v>
      </c>
      <c r="AY204" s="18" t="s">
        <v>188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84</v>
      </c>
      <c r="BK204" s="240">
        <f>ROUND(I204*H204,2)</f>
        <v>0</v>
      </c>
      <c r="BL204" s="18" t="s">
        <v>374</v>
      </c>
      <c r="BM204" s="239" t="s">
        <v>2564</v>
      </c>
    </row>
    <row r="205" spans="1:51" s="13" customFormat="1" ht="12">
      <c r="A205" s="13"/>
      <c r="B205" s="241"/>
      <c r="C205" s="242"/>
      <c r="D205" s="243" t="s">
        <v>197</v>
      </c>
      <c r="E205" s="244" t="s">
        <v>1</v>
      </c>
      <c r="F205" s="245" t="s">
        <v>198</v>
      </c>
      <c r="G205" s="242"/>
      <c r="H205" s="244" t="s">
        <v>1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1" t="s">
        <v>197</v>
      </c>
      <c r="AU205" s="251" t="s">
        <v>86</v>
      </c>
      <c r="AV205" s="13" t="s">
        <v>84</v>
      </c>
      <c r="AW205" s="13" t="s">
        <v>32</v>
      </c>
      <c r="AX205" s="13" t="s">
        <v>77</v>
      </c>
      <c r="AY205" s="251" t="s">
        <v>188</v>
      </c>
    </row>
    <row r="206" spans="1:51" s="14" customFormat="1" ht="12">
      <c r="A206" s="14"/>
      <c r="B206" s="252"/>
      <c r="C206" s="253"/>
      <c r="D206" s="243" t="s">
        <v>197</v>
      </c>
      <c r="E206" s="254" t="s">
        <v>1</v>
      </c>
      <c r="F206" s="255" t="s">
        <v>112</v>
      </c>
      <c r="G206" s="253"/>
      <c r="H206" s="256">
        <v>3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2" t="s">
        <v>197</v>
      </c>
      <c r="AU206" s="262" t="s">
        <v>86</v>
      </c>
      <c r="AV206" s="14" t="s">
        <v>86</v>
      </c>
      <c r="AW206" s="14" t="s">
        <v>32</v>
      </c>
      <c r="AX206" s="14" t="s">
        <v>84</v>
      </c>
      <c r="AY206" s="262" t="s">
        <v>188</v>
      </c>
    </row>
    <row r="207" spans="1:65" s="2" customFormat="1" ht="16.5" customHeight="1">
      <c r="A207" s="39"/>
      <c r="B207" s="40"/>
      <c r="C207" s="228" t="s">
        <v>394</v>
      </c>
      <c r="D207" s="228" t="s">
        <v>190</v>
      </c>
      <c r="E207" s="229" t="s">
        <v>947</v>
      </c>
      <c r="F207" s="230" t="s">
        <v>948</v>
      </c>
      <c r="G207" s="231" t="s">
        <v>193</v>
      </c>
      <c r="H207" s="232">
        <v>144.15</v>
      </c>
      <c r="I207" s="233"/>
      <c r="J207" s="234">
        <f>ROUND(I207*H207,2)</f>
        <v>0</v>
      </c>
      <c r="K207" s="230" t="s">
        <v>194</v>
      </c>
      <c r="L207" s="45"/>
      <c r="M207" s="235" t="s">
        <v>1</v>
      </c>
      <c r="N207" s="236" t="s">
        <v>42</v>
      </c>
      <c r="O207" s="92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9" t="s">
        <v>374</v>
      </c>
      <c r="AT207" s="239" t="s">
        <v>190</v>
      </c>
      <c r="AU207" s="239" t="s">
        <v>86</v>
      </c>
      <c r="AY207" s="18" t="s">
        <v>188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8" t="s">
        <v>84</v>
      </c>
      <c r="BK207" s="240">
        <f>ROUND(I207*H207,2)</f>
        <v>0</v>
      </c>
      <c r="BL207" s="18" t="s">
        <v>374</v>
      </c>
      <c r="BM207" s="239" t="s">
        <v>2565</v>
      </c>
    </row>
    <row r="208" spans="1:51" s="14" customFormat="1" ht="12">
      <c r="A208" s="14"/>
      <c r="B208" s="252"/>
      <c r="C208" s="253"/>
      <c r="D208" s="243" t="s">
        <v>197</v>
      </c>
      <c r="E208" s="254" t="s">
        <v>1</v>
      </c>
      <c r="F208" s="255" t="s">
        <v>2566</v>
      </c>
      <c r="G208" s="253"/>
      <c r="H208" s="256">
        <v>144.15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2" t="s">
        <v>197</v>
      </c>
      <c r="AU208" s="262" t="s">
        <v>86</v>
      </c>
      <c r="AV208" s="14" t="s">
        <v>86</v>
      </c>
      <c r="AW208" s="14" t="s">
        <v>32</v>
      </c>
      <c r="AX208" s="14" t="s">
        <v>84</v>
      </c>
      <c r="AY208" s="262" t="s">
        <v>188</v>
      </c>
    </row>
    <row r="209" spans="1:65" s="2" customFormat="1" ht="24.15" customHeight="1">
      <c r="A209" s="39"/>
      <c r="B209" s="40"/>
      <c r="C209" s="292" t="s">
        <v>7</v>
      </c>
      <c r="D209" s="292" t="s">
        <v>807</v>
      </c>
      <c r="E209" s="293" t="s">
        <v>952</v>
      </c>
      <c r="F209" s="294" t="s">
        <v>953</v>
      </c>
      <c r="G209" s="295" t="s">
        <v>193</v>
      </c>
      <c r="H209" s="296">
        <v>158.565</v>
      </c>
      <c r="I209" s="297"/>
      <c r="J209" s="298">
        <f>ROUND(I209*H209,2)</f>
        <v>0</v>
      </c>
      <c r="K209" s="294" t="s">
        <v>194</v>
      </c>
      <c r="L209" s="299"/>
      <c r="M209" s="300" t="s">
        <v>1</v>
      </c>
      <c r="N209" s="301" t="s">
        <v>42</v>
      </c>
      <c r="O209" s="92"/>
      <c r="P209" s="237">
        <f>O209*H209</f>
        <v>0</v>
      </c>
      <c r="Q209" s="237">
        <v>0.00016</v>
      </c>
      <c r="R209" s="237">
        <f>Q209*H209</f>
        <v>0.0253704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688</v>
      </c>
      <c r="AT209" s="239" t="s">
        <v>807</v>
      </c>
      <c r="AU209" s="239" t="s">
        <v>86</v>
      </c>
      <c r="AY209" s="18" t="s">
        <v>188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84</v>
      </c>
      <c r="BK209" s="240">
        <f>ROUND(I209*H209,2)</f>
        <v>0</v>
      </c>
      <c r="BL209" s="18" t="s">
        <v>374</v>
      </c>
      <c r="BM209" s="239" t="s">
        <v>2567</v>
      </c>
    </row>
    <row r="210" spans="1:51" s="14" customFormat="1" ht="12">
      <c r="A210" s="14"/>
      <c r="B210" s="252"/>
      <c r="C210" s="253"/>
      <c r="D210" s="243" t="s">
        <v>197</v>
      </c>
      <c r="E210" s="254" t="s">
        <v>1</v>
      </c>
      <c r="F210" s="255" t="s">
        <v>2566</v>
      </c>
      <c r="G210" s="253"/>
      <c r="H210" s="256">
        <v>144.15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2" t="s">
        <v>197</v>
      </c>
      <c r="AU210" s="262" t="s">
        <v>86</v>
      </c>
      <c r="AV210" s="14" t="s">
        <v>86</v>
      </c>
      <c r="AW210" s="14" t="s">
        <v>32</v>
      </c>
      <c r="AX210" s="14" t="s">
        <v>84</v>
      </c>
      <c r="AY210" s="262" t="s">
        <v>188</v>
      </c>
    </row>
    <row r="211" spans="1:51" s="14" customFormat="1" ht="12">
      <c r="A211" s="14"/>
      <c r="B211" s="252"/>
      <c r="C211" s="253"/>
      <c r="D211" s="243" t="s">
        <v>197</v>
      </c>
      <c r="E211" s="253"/>
      <c r="F211" s="255" t="s">
        <v>2568</v>
      </c>
      <c r="G211" s="253"/>
      <c r="H211" s="256">
        <v>158.565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2" t="s">
        <v>197</v>
      </c>
      <c r="AU211" s="262" t="s">
        <v>86</v>
      </c>
      <c r="AV211" s="14" t="s">
        <v>86</v>
      </c>
      <c r="AW211" s="14" t="s">
        <v>4</v>
      </c>
      <c r="AX211" s="14" t="s">
        <v>84</v>
      </c>
      <c r="AY211" s="262" t="s">
        <v>188</v>
      </c>
    </row>
    <row r="212" spans="1:65" s="2" customFormat="1" ht="21.75" customHeight="1">
      <c r="A212" s="39"/>
      <c r="B212" s="40"/>
      <c r="C212" s="228" t="s">
        <v>407</v>
      </c>
      <c r="D212" s="228" t="s">
        <v>190</v>
      </c>
      <c r="E212" s="229" t="s">
        <v>2569</v>
      </c>
      <c r="F212" s="230" t="s">
        <v>2570</v>
      </c>
      <c r="G212" s="231" t="s">
        <v>604</v>
      </c>
      <c r="H212" s="232">
        <v>100.5</v>
      </c>
      <c r="I212" s="233"/>
      <c r="J212" s="234">
        <f>ROUND(I212*H212,2)</f>
        <v>0</v>
      </c>
      <c r="K212" s="230" t="s">
        <v>194</v>
      </c>
      <c r="L212" s="45"/>
      <c r="M212" s="235" t="s">
        <v>1</v>
      </c>
      <c r="N212" s="236" t="s">
        <v>42</v>
      </c>
      <c r="O212" s="92"/>
      <c r="P212" s="237">
        <f>O212*H212</f>
        <v>0</v>
      </c>
      <c r="Q212" s="237">
        <v>0.01486</v>
      </c>
      <c r="R212" s="237">
        <f>Q212*H212</f>
        <v>1.49343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374</v>
      </c>
      <c r="AT212" s="239" t="s">
        <v>190</v>
      </c>
      <c r="AU212" s="239" t="s">
        <v>86</v>
      </c>
      <c r="AY212" s="18" t="s">
        <v>188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84</v>
      </c>
      <c r="BK212" s="240">
        <f>ROUND(I212*H212,2)</f>
        <v>0</v>
      </c>
      <c r="BL212" s="18" t="s">
        <v>374</v>
      </c>
      <c r="BM212" s="239" t="s">
        <v>2571</v>
      </c>
    </row>
    <row r="213" spans="1:51" s="13" customFormat="1" ht="12">
      <c r="A213" s="13"/>
      <c r="B213" s="241"/>
      <c r="C213" s="242"/>
      <c r="D213" s="243" t="s">
        <v>197</v>
      </c>
      <c r="E213" s="244" t="s">
        <v>1</v>
      </c>
      <c r="F213" s="245" t="s">
        <v>2572</v>
      </c>
      <c r="G213" s="242"/>
      <c r="H213" s="244" t="s">
        <v>1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1" t="s">
        <v>197</v>
      </c>
      <c r="AU213" s="251" t="s">
        <v>86</v>
      </c>
      <c r="AV213" s="13" t="s">
        <v>84</v>
      </c>
      <c r="AW213" s="13" t="s">
        <v>32</v>
      </c>
      <c r="AX213" s="13" t="s">
        <v>77</v>
      </c>
      <c r="AY213" s="251" t="s">
        <v>188</v>
      </c>
    </row>
    <row r="214" spans="1:51" s="14" customFormat="1" ht="12">
      <c r="A214" s="14"/>
      <c r="B214" s="252"/>
      <c r="C214" s="253"/>
      <c r="D214" s="243" t="s">
        <v>197</v>
      </c>
      <c r="E214" s="254" t="s">
        <v>1</v>
      </c>
      <c r="F214" s="255" t="s">
        <v>2504</v>
      </c>
      <c r="G214" s="253"/>
      <c r="H214" s="256">
        <v>15.5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2" t="s">
        <v>197</v>
      </c>
      <c r="AU214" s="262" t="s">
        <v>86</v>
      </c>
      <c r="AV214" s="14" t="s">
        <v>86</v>
      </c>
      <c r="AW214" s="14" t="s">
        <v>32</v>
      </c>
      <c r="AX214" s="14" t="s">
        <v>77</v>
      </c>
      <c r="AY214" s="262" t="s">
        <v>188</v>
      </c>
    </row>
    <row r="215" spans="1:51" s="14" customFormat="1" ht="12">
      <c r="A215" s="14"/>
      <c r="B215" s="252"/>
      <c r="C215" s="253"/>
      <c r="D215" s="243" t="s">
        <v>197</v>
      </c>
      <c r="E215" s="254" t="s">
        <v>1</v>
      </c>
      <c r="F215" s="255" t="s">
        <v>2505</v>
      </c>
      <c r="G215" s="253"/>
      <c r="H215" s="256">
        <v>70</v>
      </c>
      <c r="I215" s="257"/>
      <c r="J215" s="253"/>
      <c r="K215" s="253"/>
      <c r="L215" s="258"/>
      <c r="M215" s="259"/>
      <c r="N215" s="260"/>
      <c r="O215" s="260"/>
      <c r="P215" s="260"/>
      <c r="Q215" s="260"/>
      <c r="R215" s="260"/>
      <c r="S215" s="260"/>
      <c r="T215" s="26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2" t="s">
        <v>197</v>
      </c>
      <c r="AU215" s="262" t="s">
        <v>86</v>
      </c>
      <c r="AV215" s="14" t="s">
        <v>86</v>
      </c>
      <c r="AW215" s="14" t="s">
        <v>32</v>
      </c>
      <c r="AX215" s="14" t="s">
        <v>77</v>
      </c>
      <c r="AY215" s="262" t="s">
        <v>188</v>
      </c>
    </row>
    <row r="216" spans="1:51" s="14" customFormat="1" ht="12">
      <c r="A216" s="14"/>
      <c r="B216" s="252"/>
      <c r="C216" s="253"/>
      <c r="D216" s="243" t="s">
        <v>197</v>
      </c>
      <c r="E216" s="254" t="s">
        <v>1</v>
      </c>
      <c r="F216" s="255" t="s">
        <v>2506</v>
      </c>
      <c r="G216" s="253"/>
      <c r="H216" s="256">
        <v>15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197</v>
      </c>
      <c r="AU216" s="262" t="s">
        <v>86</v>
      </c>
      <c r="AV216" s="14" t="s">
        <v>86</v>
      </c>
      <c r="AW216" s="14" t="s">
        <v>32</v>
      </c>
      <c r="AX216" s="14" t="s">
        <v>77</v>
      </c>
      <c r="AY216" s="262" t="s">
        <v>188</v>
      </c>
    </row>
    <row r="217" spans="1:51" s="15" customFormat="1" ht="12">
      <c r="A217" s="15"/>
      <c r="B217" s="263"/>
      <c r="C217" s="264"/>
      <c r="D217" s="243" t="s">
        <v>197</v>
      </c>
      <c r="E217" s="265" t="s">
        <v>1</v>
      </c>
      <c r="F217" s="266" t="s">
        <v>215</v>
      </c>
      <c r="G217" s="264"/>
      <c r="H217" s="267">
        <v>100.5</v>
      </c>
      <c r="I217" s="268"/>
      <c r="J217" s="264"/>
      <c r="K217" s="264"/>
      <c r="L217" s="269"/>
      <c r="M217" s="270"/>
      <c r="N217" s="271"/>
      <c r="O217" s="271"/>
      <c r="P217" s="271"/>
      <c r="Q217" s="271"/>
      <c r="R217" s="271"/>
      <c r="S217" s="271"/>
      <c r="T217" s="272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3" t="s">
        <v>197</v>
      </c>
      <c r="AU217" s="273" t="s">
        <v>86</v>
      </c>
      <c r="AV217" s="15" t="s">
        <v>195</v>
      </c>
      <c r="AW217" s="15" t="s">
        <v>32</v>
      </c>
      <c r="AX217" s="15" t="s">
        <v>84</v>
      </c>
      <c r="AY217" s="273" t="s">
        <v>188</v>
      </c>
    </row>
    <row r="218" spans="1:65" s="2" customFormat="1" ht="24.15" customHeight="1">
      <c r="A218" s="39"/>
      <c r="B218" s="40"/>
      <c r="C218" s="228" t="s">
        <v>423</v>
      </c>
      <c r="D218" s="228" t="s">
        <v>190</v>
      </c>
      <c r="E218" s="229" t="s">
        <v>971</v>
      </c>
      <c r="F218" s="230" t="s">
        <v>2573</v>
      </c>
      <c r="G218" s="231" t="s">
        <v>377</v>
      </c>
      <c r="H218" s="232">
        <v>7.586</v>
      </c>
      <c r="I218" s="233"/>
      <c r="J218" s="234">
        <f>ROUND(I218*H218,2)</f>
        <v>0</v>
      </c>
      <c r="K218" s="230" t="s">
        <v>194</v>
      </c>
      <c r="L218" s="45"/>
      <c r="M218" s="235" t="s">
        <v>1</v>
      </c>
      <c r="N218" s="236" t="s">
        <v>42</v>
      </c>
      <c r="O218" s="92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374</v>
      </c>
      <c r="AT218" s="239" t="s">
        <v>190</v>
      </c>
      <c r="AU218" s="239" t="s">
        <v>86</v>
      </c>
      <c r="AY218" s="18" t="s">
        <v>188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84</v>
      </c>
      <c r="BK218" s="240">
        <f>ROUND(I218*H218,2)</f>
        <v>0</v>
      </c>
      <c r="BL218" s="18" t="s">
        <v>374</v>
      </c>
      <c r="BM218" s="239" t="s">
        <v>2574</v>
      </c>
    </row>
    <row r="219" spans="1:63" s="12" customFormat="1" ht="22.8" customHeight="1">
      <c r="A219" s="12"/>
      <c r="B219" s="212"/>
      <c r="C219" s="213"/>
      <c r="D219" s="214" t="s">
        <v>76</v>
      </c>
      <c r="E219" s="226" t="s">
        <v>2575</v>
      </c>
      <c r="F219" s="226" t="s">
        <v>2576</v>
      </c>
      <c r="G219" s="213"/>
      <c r="H219" s="213"/>
      <c r="I219" s="216"/>
      <c r="J219" s="227">
        <f>BK219</f>
        <v>0</v>
      </c>
      <c r="K219" s="213"/>
      <c r="L219" s="218"/>
      <c r="M219" s="219"/>
      <c r="N219" s="220"/>
      <c r="O219" s="220"/>
      <c r="P219" s="221">
        <f>SUM(P220:P229)</f>
        <v>0</v>
      </c>
      <c r="Q219" s="220"/>
      <c r="R219" s="221">
        <f>SUM(R220:R229)</f>
        <v>0.04877000000000001</v>
      </c>
      <c r="S219" s="220"/>
      <c r="T219" s="222">
        <f>SUM(T220:T229)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3" t="s">
        <v>86</v>
      </c>
      <c r="AT219" s="224" t="s">
        <v>76</v>
      </c>
      <c r="AU219" s="224" t="s">
        <v>84</v>
      </c>
      <c r="AY219" s="223" t="s">
        <v>188</v>
      </c>
      <c r="BK219" s="225">
        <f>SUM(BK220:BK229)</f>
        <v>0</v>
      </c>
    </row>
    <row r="220" spans="1:65" s="2" customFormat="1" ht="24.15" customHeight="1">
      <c r="A220" s="39"/>
      <c r="B220" s="40"/>
      <c r="C220" s="228" t="s">
        <v>432</v>
      </c>
      <c r="D220" s="228" t="s">
        <v>190</v>
      </c>
      <c r="E220" s="229" t="s">
        <v>2577</v>
      </c>
      <c r="F220" s="230" t="s">
        <v>2578</v>
      </c>
      <c r="G220" s="231" t="s">
        <v>604</v>
      </c>
      <c r="H220" s="232">
        <v>4.5</v>
      </c>
      <c r="I220" s="233"/>
      <c r="J220" s="234">
        <f>ROUND(I220*H220,2)</f>
        <v>0</v>
      </c>
      <c r="K220" s="230" t="s">
        <v>194</v>
      </c>
      <c r="L220" s="45"/>
      <c r="M220" s="235" t="s">
        <v>1</v>
      </c>
      <c r="N220" s="236" t="s">
        <v>42</v>
      </c>
      <c r="O220" s="92"/>
      <c r="P220" s="237">
        <f>O220*H220</f>
        <v>0</v>
      </c>
      <c r="Q220" s="237">
        <v>0.00194</v>
      </c>
      <c r="R220" s="237">
        <f>Q220*H220</f>
        <v>0.00873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374</v>
      </c>
      <c r="AT220" s="239" t="s">
        <v>190</v>
      </c>
      <c r="AU220" s="239" t="s">
        <v>86</v>
      </c>
      <c r="AY220" s="18" t="s">
        <v>188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84</v>
      </c>
      <c r="BK220" s="240">
        <f>ROUND(I220*H220,2)</f>
        <v>0</v>
      </c>
      <c r="BL220" s="18" t="s">
        <v>374</v>
      </c>
      <c r="BM220" s="239" t="s">
        <v>2579</v>
      </c>
    </row>
    <row r="221" spans="1:51" s="13" customFormat="1" ht="12">
      <c r="A221" s="13"/>
      <c r="B221" s="241"/>
      <c r="C221" s="242"/>
      <c r="D221" s="243" t="s">
        <v>197</v>
      </c>
      <c r="E221" s="244" t="s">
        <v>1</v>
      </c>
      <c r="F221" s="245" t="s">
        <v>2580</v>
      </c>
      <c r="G221" s="242"/>
      <c r="H221" s="244" t="s">
        <v>1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1" t="s">
        <v>197</v>
      </c>
      <c r="AU221" s="251" t="s">
        <v>86</v>
      </c>
      <c r="AV221" s="13" t="s">
        <v>84</v>
      </c>
      <c r="AW221" s="13" t="s">
        <v>32</v>
      </c>
      <c r="AX221" s="13" t="s">
        <v>77</v>
      </c>
      <c r="AY221" s="251" t="s">
        <v>188</v>
      </c>
    </row>
    <row r="222" spans="1:51" s="14" customFormat="1" ht="12">
      <c r="A222" s="14"/>
      <c r="B222" s="252"/>
      <c r="C222" s="253"/>
      <c r="D222" s="243" t="s">
        <v>197</v>
      </c>
      <c r="E222" s="254" t="s">
        <v>1</v>
      </c>
      <c r="F222" s="255" t="s">
        <v>2581</v>
      </c>
      <c r="G222" s="253"/>
      <c r="H222" s="256">
        <v>4.5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2" t="s">
        <v>197</v>
      </c>
      <c r="AU222" s="262" t="s">
        <v>86</v>
      </c>
      <c r="AV222" s="14" t="s">
        <v>86</v>
      </c>
      <c r="AW222" s="14" t="s">
        <v>32</v>
      </c>
      <c r="AX222" s="14" t="s">
        <v>84</v>
      </c>
      <c r="AY222" s="262" t="s">
        <v>188</v>
      </c>
    </row>
    <row r="223" spans="1:65" s="2" customFormat="1" ht="24.15" customHeight="1">
      <c r="A223" s="39"/>
      <c r="B223" s="40"/>
      <c r="C223" s="228" t="s">
        <v>437</v>
      </c>
      <c r="D223" s="228" t="s">
        <v>190</v>
      </c>
      <c r="E223" s="229" t="s">
        <v>2582</v>
      </c>
      <c r="F223" s="230" t="s">
        <v>2583</v>
      </c>
      <c r="G223" s="231" t="s">
        <v>604</v>
      </c>
      <c r="H223" s="232">
        <v>13</v>
      </c>
      <c r="I223" s="233"/>
      <c r="J223" s="234">
        <f>ROUND(I223*H223,2)</f>
        <v>0</v>
      </c>
      <c r="K223" s="230" t="s">
        <v>194</v>
      </c>
      <c r="L223" s="45"/>
      <c r="M223" s="235" t="s">
        <v>1</v>
      </c>
      <c r="N223" s="236" t="s">
        <v>42</v>
      </c>
      <c r="O223" s="92"/>
      <c r="P223" s="237">
        <f>O223*H223</f>
        <v>0</v>
      </c>
      <c r="Q223" s="237">
        <v>0.00286</v>
      </c>
      <c r="R223" s="237">
        <f>Q223*H223</f>
        <v>0.037180000000000005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374</v>
      </c>
      <c r="AT223" s="239" t="s">
        <v>190</v>
      </c>
      <c r="AU223" s="239" t="s">
        <v>86</v>
      </c>
      <c r="AY223" s="18" t="s">
        <v>188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84</v>
      </c>
      <c r="BK223" s="240">
        <f>ROUND(I223*H223,2)</f>
        <v>0</v>
      </c>
      <c r="BL223" s="18" t="s">
        <v>374</v>
      </c>
      <c r="BM223" s="239" t="s">
        <v>2584</v>
      </c>
    </row>
    <row r="224" spans="1:51" s="13" customFormat="1" ht="12">
      <c r="A224" s="13"/>
      <c r="B224" s="241"/>
      <c r="C224" s="242"/>
      <c r="D224" s="243" t="s">
        <v>197</v>
      </c>
      <c r="E224" s="244" t="s">
        <v>1</v>
      </c>
      <c r="F224" s="245" t="s">
        <v>198</v>
      </c>
      <c r="G224" s="242"/>
      <c r="H224" s="244" t="s">
        <v>1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1" t="s">
        <v>197</v>
      </c>
      <c r="AU224" s="251" t="s">
        <v>86</v>
      </c>
      <c r="AV224" s="13" t="s">
        <v>84</v>
      </c>
      <c r="AW224" s="13" t="s">
        <v>32</v>
      </c>
      <c r="AX224" s="13" t="s">
        <v>77</v>
      </c>
      <c r="AY224" s="251" t="s">
        <v>188</v>
      </c>
    </row>
    <row r="225" spans="1:51" s="13" customFormat="1" ht="12">
      <c r="A225" s="13"/>
      <c r="B225" s="241"/>
      <c r="C225" s="242"/>
      <c r="D225" s="243" t="s">
        <v>197</v>
      </c>
      <c r="E225" s="244" t="s">
        <v>1</v>
      </c>
      <c r="F225" s="245" t="s">
        <v>2585</v>
      </c>
      <c r="G225" s="242"/>
      <c r="H225" s="244" t="s">
        <v>1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1" t="s">
        <v>197</v>
      </c>
      <c r="AU225" s="251" t="s">
        <v>86</v>
      </c>
      <c r="AV225" s="13" t="s">
        <v>84</v>
      </c>
      <c r="AW225" s="13" t="s">
        <v>32</v>
      </c>
      <c r="AX225" s="13" t="s">
        <v>77</v>
      </c>
      <c r="AY225" s="251" t="s">
        <v>188</v>
      </c>
    </row>
    <row r="226" spans="1:51" s="14" customFormat="1" ht="12">
      <c r="A226" s="14"/>
      <c r="B226" s="252"/>
      <c r="C226" s="253"/>
      <c r="D226" s="243" t="s">
        <v>197</v>
      </c>
      <c r="E226" s="254" t="s">
        <v>1</v>
      </c>
      <c r="F226" s="255" t="s">
        <v>357</v>
      </c>
      <c r="G226" s="253"/>
      <c r="H226" s="256">
        <v>13</v>
      </c>
      <c r="I226" s="257"/>
      <c r="J226" s="253"/>
      <c r="K226" s="253"/>
      <c r="L226" s="258"/>
      <c r="M226" s="259"/>
      <c r="N226" s="260"/>
      <c r="O226" s="260"/>
      <c r="P226" s="260"/>
      <c r="Q226" s="260"/>
      <c r="R226" s="260"/>
      <c r="S226" s="260"/>
      <c r="T226" s="26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2" t="s">
        <v>197</v>
      </c>
      <c r="AU226" s="262" t="s">
        <v>86</v>
      </c>
      <c r="AV226" s="14" t="s">
        <v>86</v>
      </c>
      <c r="AW226" s="14" t="s">
        <v>32</v>
      </c>
      <c r="AX226" s="14" t="s">
        <v>84</v>
      </c>
      <c r="AY226" s="262" t="s">
        <v>188</v>
      </c>
    </row>
    <row r="227" spans="1:65" s="2" customFormat="1" ht="24.15" customHeight="1">
      <c r="A227" s="39"/>
      <c r="B227" s="40"/>
      <c r="C227" s="228" t="s">
        <v>442</v>
      </c>
      <c r="D227" s="228" t="s">
        <v>190</v>
      </c>
      <c r="E227" s="229" t="s">
        <v>2586</v>
      </c>
      <c r="F227" s="230" t="s">
        <v>2587</v>
      </c>
      <c r="G227" s="231" t="s">
        <v>558</v>
      </c>
      <c r="H227" s="232">
        <v>1</v>
      </c>
      <c r="I227" s="233"/>
      <c r="J227" s="234">
        <f>ROUND(I227*H227,2)</f>
        <v>0</v>
      </c>
      <c r="K227" s="230" t="s">
        <v>440</v>
      </c>
      <c r="L227" s="45"/>
      <c r="M227" s="235" t="s">
        <v>1</v>
      </c>
      <c r="N227" s="236" t="s">
        <v>42</v>
      </c>
      <c r="O227" s="92"/>
      <c r="P227" s="237">
        <f>O227*H227</f>
        <v>0</v>
      </c>
      <c r="Q227" s="237">
        <v>0.00286</v>
      </c>
      <c r="R227" s="237">
        <f>Q227*H227</f>
        <v>0.00286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374</v>
      </c>
      <c r="AT227" s="239" t="s">
        <v>190</v>
      </c>
      <c r="AU227" s="239" t="s">
        <v>86</v>
      </c>
      <c r="AY227" s="18" t="s">
        <v>188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84</v>
      </c>
      <c r="BK227" s="240">
        <f>ROUND(I227*H227,2)</f>
        <v>0</v>
      </c>
      <c r="BL227" s="18" t="s">
        <v>374</v>
      </c>
      <c r="BM227" s="239" t="s">
        <v>2588</v>
      </c>
    </row>
    <row r="228" spans="1:51" s="13" customFormat="1" ht="12">
      <c r="A228" s="13"/>
      <c r="B228" s="241"/>
      <c r="C228" s="242"/>
      <c r="D228" s="243" t="s">
        <v>197</v>
      </c>
      <c r="E228" s="244" t="s">
        <v>1</v>
      </c>
      <c r="F228" s="245" t="s">
        <v>198</v>
      </c>
      <c r="G228" s="242"/>
      <c r="H228" s="244" t="s">
        <v>1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1" t="s">
        <v>197</v>
      </c>
      <c r="AU228" s="251" t="s">
        <v>86</v>
      </c>
      <c r="AV228" s="13" t="s">
        <v>84</v>
      </c>
      <c r="AW228" s="13" t="s">
        <v>32</v>
      </c>
      <c r="AX228" s="13" t="s">
        <v>77</v>
      </c>
      <c r="AY228" s="251" t="s">
        <v>188</v>
      </c>
    </row>
    <row r="229" spans="1:51" s="14" customFormat="1" ht="12">
      <c r="A229" s="14"/>
      <c r="B229" s="252"/>
      <c r="C229" s="253"/>
      <c r="D229" s="243" t="s">
        <v>197</v>
      </c>
      <c r="E229" s="254" t="s">
        <v>1</v>
      </c>
      <c r="F229" s="255" t="s">
        <v>84</v>
      </c>
      <c r="G229" s="253"/>
      <c r="H229" s="256">
        <v>1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2" t="s">
        <v>197</v>
      </c>
      <c r="AU229" s="262" t="s">
        <v>86</v>
      </c>
      <c r="AV229" s="14" t="s">
        <v>86</v>
      </c>
      <c r="AW229" s="14" t="s">
        <v>32</v>
      </c>
      <c r="AX229" s="14" t="s">
        <v>84</v>
      </c>
      <c r="AY229" s="262" t="s">
        <v>188</v>
      </c>
    </row>
    <row r="230" spans="1:63" s="12" customFormat="1" ht="22.8" customHeight="1">
      <c r="A230" s="12"/>
      <c r="B230" s="212"/>
      <c r="C230" s="213"/>
      <c r="D230" s="214" t="s">
        <v>76</v>
      </c>
      <c r="E230" s="226" t="s">
        <v>421</v>
      </c>
      <c r="F230" s="226" t="s">
        <v>422</v>
      </c>
      <c r="G230" s="213"/>
      <c r="H230" s="213"/>
      <c r="I230" s="216"/>
      <c r="J230" s="227">
        <f>BK230</f>
        <v>0</v>
      </c>
      <c r="K230" s="213"/>
      <c r="L230" s="218"/>
      <c r="M230" s="219"/>
      <c r="N230" s="220"/>
      <c r="O230" s="220"/>
      <c r="P230" s="221">
        <f>SUM(P231:P233)</f>
        <v>0</v>
      </c>
      <c r="Q230" s="220"/>
      <c r="R230" s="221">
        <f>SUM(R231:R233)</f>
        <v>0</v>
      </c>
      <c r="S230" s="220"/>
      <c r="T230" s="222">
        <f>SUM(T231:T233)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3" t="s">
        <v>86</v>
      </c>
      <c r="AT230" s="224" t="s">
        <v>76</v>
      </c>
      <c r="AU230" s="224" t="s">
        <v>84</v>
      </c>
      <c r="AY230" s="223" t="s">
        <v>188</v>
      </c>
      <c r="BK230" s="225">
        <f>SUM(BK231:BK233)</f>
        <v>0</v>
      </c>
    </row>
    <row r="231" spans="1:65" s="2" customFormat="1" ht="24.15" customHeight="1">
      <c r="A231" s="39"/>
      <c r="B231" s="40"/>
      <c r="C231" s="228" t="s">
        <v>450</v>
      </c>
      <c r="D231" s="228" t="s">
        <v>190</v>
      </c>
      <c r="E231" s="229" t="s">
        <v>2589</v>
      </c>
      <c r="F231" s="230" t="s">
        <v>2590</v>
      </c>
      <c r="G231" s="231" t="s">
        <v>360</v>
      </c>
      <c r="H231" s="232">
        <v>6</v>
      </c>
      <c r="I231" s="233"/>
      <c r="J231" s="234">
        <f>ROUND(I231*H231,2)</f>
        <v>0</v>
      </c>
      <c r="K231" s="230" t="s">
        <v>440</v>
      </c>
      <c r="L231" s="45"/>
      <c r="M231" s="235" t="s">
        <v>1</v>
      </c>
      <c r="N231" s="236" t="s">
        <v>42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374</v>
      </c>
      <c r="AT231" s="239" t="s">
        <v>190</v>
      </c>
      <c r="AU231" s="239" t="s">
        <v>86</v>
      </c>
      <c r="AY231" s="18" t="s">
        <v>188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84</v>
      </c>
      <c r="BK231" s="240">
        <f>ROUND(I231*H231,2)</f>
        <v>0</v>
      </c>
      <c r="BL231" s="18" t="s">
        <v>374</v>
      </c>
      <c r="BM231" s="239" t="s">
        <v>2591</v>
      </c>
    </row>
    <row r="232" spans="1:51" s="13" customFormat="1" ht="12">
      <c r="A232" s="13"/>
      <c r="B232" s="241"/>
      <c r="C232" s="242"/>
      <c r="D232" s="243" t="s">
        <v>197</v>
      </c>
      <c r="E232" s="244" t="s">
        <v>1</v>
      </c>
      <c r="F232" s="245" t="s">
        <v>198</v>
      </c>
      <c r="G232" s="242"/>
      <c r="H232" s="244" t="s">
        <v>1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1" t="s">
        <v>197</v>
      </c>
      <c r="AU232" s="251" t="s">
        <v>86</v>
      </c>
      <c r="AV232" s="13" t="s">
        <v>84</v>
      </c>
      <c r="AW232" s="13" t="s">
        <v>32</v>
      </c>
      <c r="AX232" s="13" t="s">
        <v>77</v>
      </c>
      <c r="AY232" s="251" t="s">
        <v>188</v>
      </c>
    </row>
    <row r="233" spans="1:51" s="14" customFormat="1" ht="12">
      <c r="A233" s="14"/>
      <c r="B233" s="252"/>
      <c r="C233" s="253"/>
      <c r="D233" s="243" t="s">
        <v>197</v>
      </c>
      <c r="E233" s="254" t="s">
        <v>1</v>
      </c>
      <c r="F233" s="255" t="s">
        <v>272</v>
      </c>
      <c r="G233" s="253"/>
      <c r="H233" s="256">
        <v>6</v>
      </c>
      <c r="I233" s="257"/>
      <c r="J233" s="253"/>
      <c r="K233" s="253"/>
      <c r="L233" s="258"/>
      <c r="M233" s="259"/>
      <c r="N233" s="260"/>
      <c r="O233" s="260"/>
      <c r="P233" s="260"/>
      <c r="Q233" s="260"/>
      <c r="R233" s="260"/>
      <c r="S233" s="260"/>
      <c r="T233" s="26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2" t="s">
        <v>197</v>
      </c>
      <c r="AU233" s="262" t="s">
        <v>86</v>
      </c>
      <c r="AV233" s="14" t="s">
        <v>86</v>
      </c>
      <c r="AW233" s="14" t="s">
        <v>32</v>
      </c>
      <c r="AX233" s="14" t="s">
        <v>84</v>
      </c>
      <c r="AY233" s="262" t="s">
        <v>188</v>
      </c>
    </row>
    <row r="234" spans="1:63" s="12" customFormat="1" ht="22.8" customHeight="1">
      <c r="A234" s="12"/>
      <c r="B234" s="212"/>
      <c r="C234" s="213"/>
      <c r="D234" s="214" t="s">
        <v>76</v>
      </c>
      <c r="E234" s="226" t="s">
        <v>448</v>
      </c>
      <c r="F234" s="226" t="s">
        <v>449</v>
      </c>
      <c r="G234" s="213"/>
      <c r="H234" s="213"/>
      <c r="I234" s="216"/>
      <c r="J234" s="227">
        <f>BK234</f>
        <v>0</v>
      </c>
      <c r="K234" s="213"/>
      <c r="L234" s="218"/>
      <c r="M234" s="219"/>
      <c r="N234" s="220"/>
      <c r="O234" s="220"/>
      <c r="P234" s="221">
        <f>SUM(P235:P260)</f>
        <v>0</v>
      </c>
      <c r="Q234" s="220"/>
      <c r="R234" s="221">
        <f>SUM(R235:R260)</f>
        <v>0.3366386</v>
      </c>
      <c r="S234" s="220"/>
      <c r="T234" s="222">
        <f>SUM(T235:T260)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3" t="s">
        <v>86</v>
      </c>
      <c r="AT234" s="224" t="s">
        <v>76</v>
      </c>
      <c r="AU234" s="224" t="s">
        <v>84</v>
      </c>
      <c r="AY234" s="223" t="s">
        <v>188</v>
      </c>
      <c r="BK234" s="225">
        <f>SUM(BK235:BK260)</f>
        <v>0</v>
      </c>
    </row>
    <row r="235" spans="1:65" s="2" customFormat="1" ht="16.5" customHeight="1">
      <c r="A235" s="39"/>
      <c r="B235" s="40"/>
      <c r="C235" s="228" t="s">
        <v>457</v>
      </c>
      <c r="D235" s="228" t="s">
        <v>190</v>
      </c>
      <c r="E235" s="229" t="s">
        <v>1092</v>
      </c>
      <c r="F235" s="230" t="s">
        <v>1093</v>
      </c>
      <c r="G235" s="231" t="s">
        <v>193</v>
      </c>
      <c r="H235" s="232">
        <v>8.08</v>
      </c>
      <c r="I235" s="233"/>
      <c r="J235" s="234">
        <f>ROUND(I235*H235,2)</f>
        <v>0</v>
      </c>
      <c r="K235" s="230" t="s">
        <v>194</v>
      </c>
      <c r="L235" s="45"/>
      <c r="M235" s="235" t="s">
        <v>1</v>
      </c>
      <c r="N235" s="236" t="s">
        <v>42</v>
      </c>
      <c r="O235" s="92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9" t="s">
        <v>374</v>
      </c>
      <c r="AT235" s="239" t="s">
        <v>190</v>
      </c>
      <c r="AU235" s="239" t="s">
        <v>86</v>
      </c>
      <c r="AY235" s="18" t="s">
        <v>188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8" t="s">
        <v>84</v>
      </c>
      <c r="BK235" s="240">
        <f>ROUND(I235*H235,2)</f>
        <v>0</v>
      </c>
      <c r="BL235" s="18" t="s">
        <v>374</v>
      </c>
      <c r="BM235" s="239" t="s">
        <v>2592</v>
      </c>
    </row>
    <row r="236" spans="1:51" s="13" customFormat="1" ht="12">
      <c r="A236" s="13"/>
      <c r="B236" s="241"/>
      <c r="C236" s="242"/>
      <c r="D236" s="243" t="s">
        <v>197</v>
      </c>
      <c r="E236" s="244" t="s">
        <v>1</v>
      </c>
      <c r="F236" s="245" t="s">
        <v>505</v>
      </c>
      <c r="G236" s="242"/>
      <c r="H236" s="244" t="s">
        <v>1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1" t="s">
        <v>197</v>
      </c>
      <c r="AU236" s="251" t="s">
        <v>86</v>
      </c>
      <c r="AV236" s="13" t="s">
        <v>84</v>
      </c>
      <c r="AW236" s="13" t="s">
        <v>32</v>
      </c>
      <c r="AX236" s="13" t="s">
        <v>77</v>
      </c>
      <c r="AY236" s="251" t="s">
        <v>188</v>
      </c>
    </row>
    <row r="237" spans="1:51" s="14" customFormat="1" ht="12">
      <c r="A237" s="14"/>
      <c r="B237" s="252"/>
      <c r="C237" s="253"/>
      <c r="D237" s="243" t="s">
        <v>197</v>
      </c>
      <c r="E237" s="254" t="s">
        <v>1</v>
      </c>
      <c r="F237" s="255" t="s">
        <v>2593</v>
      </c>
      <c r="G237" s="253"/>
      <c r="H237" s="256">
        <v>8.08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2" t="s">
        <v>197</v>
      </c>
      <c r="AU237" s="262" t="s">
        <v>86</v>
      </c>
      <c r="AV237" s="14" t="s">
        <v>86</v>
      </c>
      <c r="AW237" s="14" t="s">
        <v>32</v>
      </c>
      <c r="AX237" s="14" t="s">
        <v>84</v>
      </c>
      <c r="AY237" s="262" t="s">
        <v>188</v>
      </c>
    </row>
    <row r="238" spans="1:65" s="2" customFormat="1" ht="16.5" customHeight="1">
      <c r="A238" s="39"/>
      <c r="B238" s="40"/>
      <c r="C238" s="228" t="s">
        <v>479</v>
      </c>
      <c r="D238" s="228" t="s">
        <v>190</v>
      </c>
      <c r="E238" s="229" t="s">
        <v>1096</v>
      </c>
      <c r="F238" s="230" t="s">
        <v>1097</v>
      </c>
      <c r="G238" s="231" t="s">
        <v>193</v>
      </c>
      <c r="H238" s="232">
        <v>8.08</v>
      </c>
      <c r="I238" s="233"/>
      <c r="J238" s="234">
        <f>ROUND(I238*H238,2)</f>
        <v>0</v>
      </c>
      <c r="K238" s="230" t="s">
        <v>194</v>
      </c>
      <c r="L238" s="45"/>
      <c r="M238" s="235" t="s">
        <v>1</v>
      </c>
      <c r="N238" s="236" t="s">
        <v>42</v>
      </c>
      <c r="O238" s="92"/>
      <c r="P238" s="237">
        <f>O238*H238</f>
        <v>0</v>
      </c>
      <c r="Q238" s="237">
        <v>0.0003</v>
      </c>
      <c r="R238" s="237">
        <f>Q238*H238</f>
        <v>0.002424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374</v>
      </c>
      <c r="AT238" s="239" t="s">
        <v>190</v>
      </c>
      <c r="AU238" s="239" t="s">
        <v>86</v>
      </c>
      <c r="AY238" s="18" t="s">
        <v>188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84</v>
      </c>
      <c r="BK238" s="240">
        <f>ROUND(I238*H238,2)</f>
        <v>0</v>
      </c>
      <c r="BL238" s="18" t="s">
        <v>374</v>
      </c>
      <c r="BM238" s="239" t="s">
        <v>2594</v>
      </c>
    </row>
    <row r="239" spans="1:51" s="14" customFormat="1" ht="12">
      <c r="A239" s="14"/>
      <c r="B239" s="252"/>
      <c r="C239" s="253"/>
      <c r="D239" s="243" t="s">
        <v>197</v>
      </c>
      <c r="E239" s="254" t="s">
        <v>1</v>
      </c>
      <c r="F239" s="255" t="s">
        <v>2595</v>
      </c>
      <c r="G239" s="253"/>
      <c r="H239" s="256">
        <v>8.08</v>
      </c>
      <c r="I239" s="257"/>
      <c r="J239" s="253"/>
      <c r="K239" s="253"/>
      <c r="L239" s="258"/>
      <c r="M239" s="259"/>
      <c r="N239" s="260"/>
      <c r="O239" s="260"/>
      <c r="P239" s="260"/>
      <c r="Q239" s="260"/>
      <c r="R239" s="260"/>
      <c r="S239" s="260"/>
      <c r="T239" s="26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2" t="s">
        <v>197</v>
      </c>
      <c r="AU239" s="262" t="s">
        <v>86</v>
      </c>
      <c r="AV239" s="14" t="s">
        <v>86</v>
      </c>
      <c r="AW239" s="14" t="s">
        <v>32</v>
      </c>
      <c r="AX239" s="14" t="s">
        <v>84</v>
      </c>
      <c r="AY239" s="262" t="s">
        <v>188</v>
      </c>
    </row>
    <row r="240" spans="1:65" s="2" customFormat="1" ht="21.75" customHeight="1">
      <c r="A240" s="39"/>
      <c r="B240" s="40"/>
      <c r="C240" s="228" t="s">
        <v>501</v>
      </c>
      <c r="D240" s="228" t="s">
        <v>190</v>
      </c>
      <c r="E240" s="229" t="s">
        <v>1101</v>
      </c>
      <c r="F240" s="230" t="s">
        <v>1102</v>
      </c>
      <c r="G240" s="231" t="s">
        <v>193</v>
      </c>
      <c r="H240" s="232">
        <v>8.08</v>
      </c>
      <c r="I240" s="233"/>
      <c r="J240" s="234">
        <f>ROUND(I240*H240,2)</f>
        <v>0</v>
      </c>
      <c r="K240" s="230" t="s">
        <v>194</v>
      </c>
      <c r="L240" s="45"/>
      <c r="M240" s="235" t="s">
        <v>1</v>
      </c>
      <c r="N240" s="236" t="s">
        <v>42</v>
      </c>
      <c r="O240" s="92"/>
      <c r="P240" s="237">
        <f>O240*H240</f>
        <v>0</v>
      </c>
      <c r="Q240" s="237">
        <v>0.00455</v>
      </c>
      <c r="R240" s="237">
        <f>Q240*H240</f>
        <v>0.036764000000000005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374</v>
      </c>
      <c r="AT240" s="239" t="s">
        <v>190</v>
      </c>
      <c r="AU240" s="239" t="s">
        <v>86</v>
      </c>
      <c r="AY240" s="18" t="s">
        <v>188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84</v>
      </c>
      <c r="BK240" s="240">
        <f>ROUND(I240*H240,2)</f>
        <v>0</v>
      </c>
      <c r="BL240" s="18" t="s">
        <v>374</v>
      </c>
      <c r="BM240" s="239" t="s">
        <v>2596</v>
      </c>
    </row>
    <row r="241" spans="1:51" s="14" customFormat="1" ht="12">
      <c r="A241" s="14"/>
      <c r="B241" s="252"/>
      <c r="C241" s="253"/>
      <c r="D241" s="243" t="s">
        <v>197</v>
      </c>
      <c r="E241" s="254" t="s">
        <v>1</v>
      </c>
      <c r="F241" s="255" t="s">
        <v>2595</v>
      </c>
      <c r="G241" s="253"/>
      <c r="H241" s="256">
        <v>8.08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2" t="s">
        <v>197</v>
      </c>
      <c r="AU241" s="262" t="s">
        <v>86</v>
      </c>
      <c r="AV241" s="14" t="s">
        <v>86</v>
      </c>
      <c r="AW241" s="14" t="s">
        <v>32</v>
      </c>
      <c r="AX241" s="14" t="s">
        <v>84</v>
      </c>
      <c r="AY241" s="262" t="s">
        <v>188</v>
      </c>
    </row>
    <row r="242" spans="1:65" s="2" customFormat="1" ht="24.15" customHeight="1">
      <c r="A242" s="39"/>
      <c r="B242" s="40"/>
      <c r="C242" s="228" t="s">
        <v>684</v>
      </c>
      <c r="D242" s="228" t="s">
        <v>190</v>
      </c>
      <c r="E242" s="229" t="s">
        <v>1105</v>
      </c>
      <c r="F242" s="230" t="s">
        <v>1106</v>
      </c>
      <c r="G242" s="231" t="s">
        <v>193</v>
      </c>
      <c r="H242" s="232">
        <v>8.08</v>
      </c>
      <c r="I242" s="233"/>
      <c r="J242" s="234">
        <f>ROUND(I242*H242,2)</f>
        <v>0</v>
      </c>
      <c r="K242" s="230" t="s">
        <v>440</v>
      </c>
      <c r="L242" s="45"/>
      <c r="M242" s="235" t="s">
        <v>1</v>
      </c>
      <c r="N242" s="236" t="s">
        <v>42</v>
      </c>
      <c r="O242" s="92"/>
      <c r="P242" s="237">
        <f>O242*H242</f>
        <v>0</v>
      </c>
      <c r="Q242" s="237">
        <v>0.0075</v>
      </c>
      <c r="R242" s="237">
        <f>Q242*H242</f>
        <v>0.0606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374</v>
      </c>
      <c r="AT242" s="239" t="s">
        <v>190</v>
      </c>
      <c r="AU242" s="239" t="s">
        <v>86</v>
      </c>
      <c r="AY242" s="18" t="s">
        <v>188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84</v>
      </c>
      <c r="BK242" s="240">
        <f>ROUND(I242*H242,2)</f>
        <v>0</v>
      </c>
      <c r="BL242" s="18" t="s">
        <v>374</v>
      </c>
      <c r="BM242" s="239" t="s">
        <v>2597</v>
      </c>
    </row>
    <row r="243" spans="1:51" s="13" customFormat="1" ht="12">
      <c r="A243" s="13"/>
      <c r="B243" s="241"/>
      <c r="C243" s="242"/>
      <c r="D243" s="243" t="s">
        <v>197</v>
      </c>
      <c r="E243" s="244" t="s">
        <v>1</v>
      </c>
      <c r="F243" s="245" t="s">
        <v>198</v>
      </c>
      <c r="G243" s="242"/>
      <c r="H243" s="244" t="s">
        <v>1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1" t="s">
        <v>197</v>
      </c>
      <c r="AU243" s="251" t="s">
        <v>86</v>
      </c>
      <c r="AV243" s="13" t="s">
        <v>84</v>
      </c>
      <c r="AW243" s="13" t="s">
        <v>32</v>
      </c>
      <c r="AX243" s="13" t="s">
        <v>77</v>
      </c>
      <c r="AY243" s="251" t="s">
        <v>188</v>
      </c>
    </row>
    <row r="244" spans="1:51" s="14" customFormat="1" ht="12">
      <c r="A244" s="14"/>
      <c r="B244" s="252"/>
      <c r="C244" s="253"/>
      <c r="D244" s="243" t="s">
        <v>197</v>
      </c>
      <c r="E244" s="254" t="s">
        <v>1</v>
      </c>
      <c r="F244" s="255" t="s">
        <v>2595</v>
      </c>
      <c r="G244" s="253"/>
      <c r="H244" s="256">
        <v>8.08</v>
      </c>
      <c r="I244" s="257"/>
      <c r="J244" s="253"/>
      <c r="K244" s="253"/>
      <c r="L244" s="258"/>
      <c r="M244" s="259"/>
      <c r="N244" s="260"/>
      <c r="O244" s="260"/>
      <c r="P244" s="260"/>
      <c r="Q244" s="260"/>
      <c r="R244" s="260"/>
      <c r="S244" s="260"/>
      <c r="T244" s="26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2" t="s">
        <v>197</v>
      </c>
      <c r="AU244" s="262" t="s">
        <v>86</v>
      </c>
      <c r="AV244" s="14" t="s">
        <v>86</v>
      </c>
      <c r="AW244" s="14" t="s">
        <v>32</v>
      </c>
      <c r="AX244" s="14" t="s">
        <v>84</v>
      </c>
      <c r="AY244" s="262" t="s">
        <v>188</v>
      </c>
    </row>
    <row r="245" spans="1:65" s="2" customFormat="1" ht="37.8" customHeight="1">
      <c r="A245" s="39"/>
      <c r="B245" s="40"/>
      <c r="C245" s="292" t="s">
        <v>688</v>
      </c>
      <c r="D245" s="292" t="s">
        <v>807</v>
      </c>
      <c r="E245" s="293" t="s">
        <v>1109</v>
      </c>
      <c r="F245" s="294" t="s">
        <v>1110</v>
      </c>
      <c r="G245" s="295" t="s">
        <v>193</v>
      </c>
      <c r="H245" s="296">
        <v>9.696</v>
      </c>
      <c r="I245" s="297"/>
      <c r="J245" s="298">
        <f>ROUND(I245*H245,2)</f>
        <v>0</v>
      </c>
      <c r="K245" s="294" t="s">
        <v>440</v>
      </c>
      <c r="L245" s="299"/>
      <c r="M245" s="300" t="s">
        <v>1</v>
      </c>
      <c r="N245" s="301" t="s">
        <v>42</v>
      </c>
      <c r="O245" s="92"/>
      <c r="P245" s="237">
        <f>O245*H245</f>
        <v>0</v>
      </c>
      <c r="Q245" s="237">
        <v>0.0231</v>
      </c>
      <c r="R245" s="237">
        <f>Q245*H245</f>
        <v>0.22397759999999997</v>
      </c>
      <c r="S245" s="237">
        <v>0</v>
      </c>
      <c r="T245" s="238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9" t="s">
        <v>688</v>
      </c>
      <c r="AT245" s="239" t="s">
        <v>807</v>
      </c>
      <c r="AU245" s="239" t="s">
        <v>86</v>
      </c>
      <c r="AY245" s="18" t="s">
        <v>188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8" t="s">
        <v>84</v>
      </c>
      <c r="BK245" s="240">
        <f>ROUND(I245*H245,2)</f>
        <v>0</v>
      </c>
      <c r="BL245" s="18" t="s">
        <v>374</v>
      </c>
      <c r="BM245" s="239" t="s">
        <v>2598</v>
      </c>
    </row>
    <row r="246" spans="1:51" s="14" customFormat="1" ht="12">
      <c r="A246" s="14"/>
      <c r="B246" s="252"/>
      <c r="C246" s="253"/>
      <c r="D246" s="243" t="s">
        <v>197</v>
      </c>
      <c r="E246" s="254" t="s">
        <v>1</v>
      </c>
      <c r="F246" s="255" t="s">
        <v>2595</v>
      </c>
      <c r="G246" s="253"/>
      <c r="H246" s="256">
        <v>8.08</v>
      </c>
      <c r="I246" s="257"/>
      <c r="J246" s="253"/>
      <c r="K246" s="253"/>
      <c r="L246" s="258"/>
      <c r="M246" s="259"/>
      <c r="N246" s="260"/>
      <c r="O246" s="260"/>
      <c r="P246" s="260"/>
      <c r="Q246" s="260"/>
      <c r="R246" s="260"/>
      <c r="S246" s="260"/>
      <c r="T246" s="26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2" t="s">
        <v>197</v>
      </c>
      <c r="AU246" s="262" t="s">
        <v>86</v>
      </c>
      <c r="AV246" s="14" t="s">
        <v>86</v>
      </c>
      <c r="AW246" s="14" t="s">
        <v>32</v>
      </c>
      <c r="AX246" s="14" t="s">
        <v>84</v>
      </c>
      <c r="AY246" s="262" t="s">
        <v>188</v>
      </c>
    </row>
    <row r="247" spans="1:51" s="14" customFormat="1" ht="12">
      <c r="A247" s="14"/>
      <c r="B247" s="252"/>
      <c r="C247" s="253"/>
      <c r="D247" s="243" t="s">
        <v>197</v>
      </c>
      <c r="E247" s="253"/>
      <c r="F247" s="255" t="s">
        <v>2599</v>
      </c>
      <c r="G247" s="253"/>
      <c r="H247" s="256">
        <v>9.696</v>
      </c>
      <c r="I247" s="257"/>
      <c r="J247" s="253"/>
      <c r="K247" s="253"/>
      <c r="L247" s="258"/>
      <c r="M247" s="259"/>
      <c r="N247" s="260"/>
      <c r="O247" s="260"/>
      <c r="P247" s="260"/>
      <c r="Q247" s="260"/>
      <c r="R247" s="260"/>
      <c r="S247" s="260"/>
      <c r="T247" s="26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2" t="s">
        <v>197</v>
      </c>
      <c r="AU247" s="262" t="s">
        <v>86</v>
      </c>
      <c r="AV247" s="14" t="s">
        <v>86</v>
      </c>
      <c r="AW247" s="14" t="s">
        <v>4</v>
      </c>
      <c r="AX247" s="14" t="s">
        <v>84</v>
      </c>
      <c r="AY247" s="262" t="s">
        <v>188</v>
      </c>
    </row>
    <row r="248" spans="1:65" s="2" customFormat="1" ht="24.15" customHeight="1">
      <c r="A248" s="39"/>
      <c r="B248" s="40"/>
      <c r="C248" s="228" t="s">
        <v>694</v>
      </c>
      <c r="D248" s="228" t="s">
        <v>190</v>
      </c>
      <c r="E248" s="229" t="s">
        <v>1114</v>
      </c>
      <c r="F248" s="230" t="s">
        <v>1115</v>
      </c>
      <c r="G248" s="231" t="s">
        <v>193</v>
      </c>
      <c r="H248" s="232">
        <v>8.08</v>
      </c>
      <c r="I248" s="233"/>
      <c r="J248" s="234">
        <f>ROUND(I248*H248,2)</f>
        <v>0</v>
      </c>
      <c r="K248" s="230" t="s">
        <v>194</v>
      </c>
      <c r="L248" s="45"/>
      <c r="M248" s="235" t="s">
        <v>1</v>
      </c>
      <c r="N248" s="236" t="s">
        <v>42</v>
      </c>
      <c r="O248" s="92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374</v>
      </c>
      <c r="AT248" s="239" t="s">
        <v>190</v>
      </c>
      <c r="AU248" s="239" t="s">
        <v>86</v>
      </c>
      <c r="AY248" s="18" t="s">
        <v>188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84</v>
      </c>
      <c r="BK248" s="240">
        <f>ROUND(I248*H248,2)</f>
        <v>0</v>
      </c>
      <c r="BL248" s="18" t="s">
        <v>374</v>
      </c>
      <c r="BM248" s="239" t="s">
        <v>2600</v>
      </c>
    </row>
    <row r="249" spans="1:51" s="14" customFormat="1" ht="12">
      <c r="A249" s="14"/>
      <c r="B249" s="252"/>
      <c r="C249" s="253"/>
      <c r="D249" s="243" t="s">
        <v>197</v>
      </c>
      <c r="E249" s="254" t="s">
        <v>1</v>
      </c>
      <c r="F249" s="255" t="s">
        <v>2595</v>
      </c>
      <c r="G249" s="253"/>
      <c r="H249" s="256">
        <v>8.08</v>
      </c>
      <c r="I249" s="257"/>
      <c r="J249" s="253"/>
      <c r="K249" s="253"/>
      <c r="L249" s="258"/>
      <c r="M249" s="259"/>
      <c r="N249" s="260"/>
      <c r="O249" s="260"/>
      <c r="P249" s="260"/>
      <c r="Q249" s="260"/>
      <c r="R249" s="260"/>
      <c r="S249" s="260"/>
      <c r="T249" s="26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2" t="s">
        <v>197</v>
      </c>
      <c r="AU249" s="262" t="s">
        <v>86</v>
      </c>
      <c r="AV249" s="14" t="s">
        <v>86</v>
      </c>
      <c r="AW249" s="14" t="s">
        <v>32</v>
      </c>
      <c r="AX249" s="14" t="s">
        <v>84</v>
      </c>
      <c r="AY249" s="262" t="s">
        <v>188</v>
      </c>
    </row>
    <row r="250" spans="1:65" s="2" customFormat="1" ht="24.15" customHeight="1">
      <c r="A250" s="39"/>
      <c r="B250" s="40"/>
      <c r="C250" s="228" t="s">
        <v>699</v>
      </c>
      <c r="D250" s="228" t="s">
        <v>190</v>
      </c>
      <c r="E250" s="229" t="s">
        <v>1118</v>
      </c>
      <c r="F250" s="230" t="s">
        <v>1119</v>
      </c>
      <c r="G250" s="231" t="s">
        <v>193</v>
      </c>
      <c r="H250" s="232">
        <v>8.08</v>
      </c>
      <c r="I250" s="233"/>
      <c r="J250" s="234">
        <f>ROUND(I250*H250,2)</f>
        <v>0</v>
      </c>
      <c r="K250" s="230" t="s">
        <v>440</v>
      </c>
      <c r="L250" s="45"/>
      <c r="M250" s="235" t="s">
        <v>1</v>
      </c>
      <c r="N250" s="236" t="s">
        <v>42</v>
      </c>
      <c r="O250" s="92"/>
      <c r="P250" s="237">
        <f>O250*H250</f>
        <v>0</v>
      </c>
      <c r="Q250" s="237">
        <v>0</v>
      </c>
      <c r="R250" s="237">
        <f>Q250*H250</f>
        <v>0</v>
      </c>
      <c r="S250" s="237">
        <v>0</v>
      </c>
      <c r="T250" s="23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9" t="s">
        <v>374</v>
      </c>
      <c r="AT250" s="239" t="s">
        <v>190</v>
      </c>
      <c r="AU250" s="239" t="s">
        <v>86</v>
      </c>
      <c r="AY250" s="18" t="s">
        <v>188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8" t="s">
        <v>84</v>
      </c>
      <c r="BK250" s="240">
        <f>ROUND(I250*H250,2)</f>
        <v>0</v>
      </c>
      <c r="BL250" s="18" t="s">
        <v>374</v>
      </c>
      <c r="BM250" s="239" t="s">
        <v>2601</v>
      </c>
    </row>
    <row r="251" spans="1:51" s="14" customFormat="1" ht="12">
      <c r="A251" s="14"/>
      <c r="B251" s="252"/>
      <c r="C251" s="253"/>
      <c r="D251" s="243" t="s">
        <v>197</v>
      </c>
      <c r="E251" s="254" t="s">
        <v>1</v>
      </c>
      <c r="F251" s="255" t="s">
        <v>2595</v>
      </c>
      <c r="G251" s="253"/>
      <c r="H251" s="256">
        <v>8.08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2" t="s">
        <v>197</v>
      </c>
      <c r="AU251" s="262" t="s">
        <v>86</v>
      </c>
      <c r="AV251" s="14" t="s">
        <v>86</v>
      </c>
      <c r="AW251" s="14" t="s">
        <v>32</v>
      </c>
      <c r="AX251" s="14" t="s">
        <v>84</v>
      </c>
      <c r="AY251" s="262" t="s">
        <v>188</v>
      </c>
    </row>
    <row r="252" spans="1:65" s="2" customFormat="1" ht="24.15" customHeight="1">
      <c r="A252" s="39"/>
      <c r="B252" s="40"/>
      <c r="C252" s="228" t="s">
        <v>706</v>
      </c>
      <c r="D252" s="228" t="s">
        <v>190</v>
      </c>
      <c r="E252" s="229" t="s">
        <v>1122</v>
      </c>
      <c r="F252" s="230" t="s">
        <v>1123</v>
      </c>
      <c r="G252" s="231" t="s">
        <v>193</v>
      </c>
      <c r="H252" s="232">
        <v>8.08</v>
      </c>
      <c r="I252" s="233"/>
      <c r="J252" s="234">
        <f>ROUND(I252*H252,2)</f>
        <v>0</v>
      </c>
      <c r="K252" s="230" t="s">
        <v>440</v>
      </c>
      <c r="L252" s="45"/>
      <c r="M252" s="235" t="s">
        <v>1</v>
      </c>
      <c r="N252" s="236" t="s">
        <v>42</v>
      </c>
      <c r="O252" s="92"/>
      <c r="P252" s="237">
        <f>O252*H252</f>
        <v>0</v>
      </c>
      <c r="Q252" s="237">
        <v>0.0015</v>
      </c>
      <c r="R252" s="237">
        <f>Q252*H252</f>
        <v>0.01212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374</v>
      </c>
      <c r="AT252" s="239" t="s">
        <v>190</v>
      </c>
      <c r="AU252" s="239" t="s">
        <v>86</v>
      </c>
      <c r="AY252" s="18" t="s">
        <v>188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84</v>
      </c>
      <c r="BK252" s="240">
        <f>ROUND(I252*H252,2)</f>
        <v>0</v>
      </c>
      <c r="BL252" s="18" t="s">
        <v>374</v>
      </c>
      <c r="BM252" s="239" t="s">
        <v>2602</v>
      </c>
    </row>
    <row r="253" spans="1:47" s="2" customFormat="1" ht="12">
      <c r="A253" s="39"/>
      <c r="B253" s="40"/>
      <c r="C253" s="41"/>
      <c r="D253" s="243" t="s">
        <v>560</v>
      </c>
      <c r="E253" s="41"/>
      <c r="F253" s="288" t="s">
        <v>561</v>
      </c>
      <c r="G253" s="41"/>
      <c r="H253" s="41"/>
      <c r="I253" s="289"/>
      <c r="J253" s="41"/>
      <c r="K253" s="41"/>
      <c r="L253" s="45"/>
      <c r="M253" s="290"/>
      <c r="N253" s="291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560</v>
      </c>
      <c r="AU253" s="18" t="s">
        <v>86</v>
      </c>
    </row>
    <row r="254" spans="1:51" s="14" customFormat="1" ht="12">
      <c r="A254" s="14"/>
      <c r="B254" s="252"/>
      <c r="C254" s="253"/>
      <c r="D254" s="243" t="s">
        <v>197</v>
      </c>
      <c r="E254" s="254" t="s">
        <v>1</v>
      </c>
      <c r="F254" s="255" t="s">
        <v>2595</v>
      </c>
      <c r="G254" s="253"/>
      <c r="H254" s="256">
        <v>8.08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2" t="s">
        <v>197</v>
      </c>
      <c r="AU254" s="262" t="s">
        <v>86</v>
      </c>
      <c r="AV254" s="14" t="s">
        <v>86</v>
      </c>
      <c r="AW254" s="14" t="s">
        <v>32</v>
      </c>
      <c r="AX254" s="14" t="s">
        <v>84</v>
      </c>
      <c r="AY254" s="262" t="s">
        <v>188</v>
      </c>
    </row>
    <row r="255" spans="1:65" s="2" customFormat="1" ht="16.5" customHeight="1">
      <c r="A255" s="39"/>
      <c r="B255" s="40"/>
      <c r="C255" s="228" t="s">
        <v>711</v>
      </c>
      <c r="D255" s="228" t="s">
        <v>190</v>
      </c>
      <c r="E255" s="229" t="s">
        <v>1126</v>
      </c>
      <c r="F255" s="230" t="s">
        <v>1127</v>
      </c>
      <c r="G255" s="231" t="s">
        <v>604</v>
      </c>
      <c r="H255" s="232">
        <v>25.1</v>
      </c>
      <c r="I255" s="233"/>
      <c r="J255" s="234">
        <f>ROUND(I255*H255,2)</f>
        <v>0</v>
      </c>
      <c r="K255" s="230" t="s">
        <v>194</v>
      </c>
      <c r="L255" s="45"/>
      <c r="M255" s="235" t="s">
        <v>1</v>
      </c>
      <c r="N255" s="236" t="s">
        <v>42</v>
      </c>
      <c r="O255" s="92"/>
      <c r="P255" s="237">
        <f>O255*H255</f>
        <v>0</v>
      </c>
      <c r="Q255" s="237">
        <v>3E-05</v>
      </c>
      <c r="R255" s="237">
        <f>Q255*H255</f>
        <v>0.0007530000000000001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374</v>
      </c>
      <c r="AT255" s="239" t="s">
        <v>190</v>
      </c>
      <c r="AU255" s="239" t="s">
        <v>86</v>
      </c>
      <c r="AY255" s="18" t="s">
        <v>188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84</v>
      </c>
      <c r="BK255" s="240">
        <f>ROUND(I255*H255,2)</f>
        <v>0</v>
      </c>
      <c r="BL255" s="18" t="s">
        <v>374</v>
      </c>
      <c r="BM255" s="239" t="s">
        <v>2603</v>
      </c>
    </row>
    <row r="256" spans="1:51" s="13" customFormat="1" ht="12">
      <c r="A256" s="13"/>
      <c r="B256" s="241"/>
      <c r="C256" s="242"/>
      <c r="D256" s="243" t="s">
        <v>197</v>
      </c>
      <c r="E256" s="244" t="s">
        <v>1</v>
      </c>
      <c r="F256" s="245" t="s">
        <v>505</v>
      </c>
      <c r="G256" s="242"/>
      <c r="H256" s="244" t="s">
        <v>1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1" t="s">
        <v>197</v>
      </c>
      <c r="AU256" s="251" t="s">
        <v>86</v>
      </c>
      <c r="AV256" s="13" t="s">
        <v>84</v>
      </c>
      <c r="AW256" s="13" t="s">
        <v>32</v>
      </c>
      <c r="AX256" s="13" t="s">
        <v>77</v>
      </c>
      <c r="AY256" s="251" t="s">
        <v>188</v>
      </c>
    </row>
    <row r="257" spans="1:51" s="14" customFormat="1" ht="12">
      <c r="A257" s="14"/>
      <c r="B257" s="252"/>
      <c r="C257" s="253"/>
      <c r="D257" s="243" t="s">
        <v>197</v>
      </c>
      <c r="E257" s="254" t="s">
        <v>1</v>
      </c>
      <c r="F257" s="255" t="s">
        <v>2604</v>
      </c>
      <c r="G257" s="253"/>
      <c r="H257" s="256">
        <v>5.1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2" t="s">
        <v>197</v>
      </c>
      <c r="AU257" s="262" t="s">
        <v>86</v>
      </c>
      <c r="AV257" s="14" t="s">
        <v>86</v>
      </c>
      <c r="AW257" s="14" t="s">
        <v>32</v>
      </c>
      <c r="AX257" s="14" t="s">
        <v>77</v>
      </c>
      <c r="AY257" s="262" t="s">
        <v>188</v>
      </c>
    </row>
    <row r="258" spans="1:51" s="14" customFormat="1" ht="12">
      <c r="A258" s="14"/>
      <c r="B258" s="252"/>
      <c r="C258" s="253"/>
      <c r="D258" s="243" t="s">
        <v>197</v>
      </c>
      <c r="E258" s="254" t="s">
        <v>1</v>
      </c>
      <c r="F258" s="255" t="s">
        <v>2605</v>
      </c>
      <c r="G258" s="253"/>
      <c r="H258" s="256">
        <v>20</v>
      </c>
      <c r="I258" s="257"/>
      <c r="J258" s="253"/>
      <c r="K258" s="253"/>
      <c r="L258" s="258"/>
      <c r="M258" s="259"/>
      <c r="N258" s="260"/>
      <c r="O258" s="260"/>
      <c r="P258" s="260"/>
      <c r="Q258" s="260"/>
      <c r="R258" s="260"/>
      <c r="S258" s="260"/>
      <c r="T258" s="26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2" t="s">
        <v>197</v>
      </c>
      <c r="AU258" s="262" t="s">
        <v>86</v>
      </c>
      <c r="AV258" s="14" t="s">
        <v>86</v>
      </c>
      <c r="AW258" s="14" t="s">
        <v>32</v>
      </c>
      <c r="AX258" s="14" t="s">
        <v>77</v>
      </c>
      <c r="AY258" s="262" t="s">
        <v>188</v>
      </c>
    </row>
    <row r="259" spans="1:51" s="15" customFormat="1" ht="12">
      <c r="A259" s="15"/>
      <c r="B259" s="263"/>
      <c r="C259" s="264"/>
      <c r="D259" s="243" t="s">
        <v>197</v>
      </c>
      <c r="E259" s="265" t="s">
        <v>1</v>
      </c>
      <c r="F259" s="266" t="s">
        <v>215</v>
      </c>
      <c r="G259" s="264"/>
      <c r="H259" s="267">
        <v>25.1</v>
      </c>
      <c r="I259" s="268"/>
      <c r="J259" s="264"/>
      <c r="K259" s="264"/>
      <c r="L259" s="269"/>
      <c r="M259" s="270"/>
      <c r="N259" s="271"/>
      <c r="O259" s="271"/>
      <c r="P259" s="271"/>
      <c r="Q259" s="271"/>
      <c r="R259" s="271"/>
      <c r="S259" s="271"/>
      <c r="T259" s="272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73" t="s">
        <v>197</v>
      </c>
      <c r="AU259" s="273" t="s">
        <v>86</v>
      </c>
      <c r="AV259" s="15" t="s">
        <v>195</v>
      </c>
      <c r="AW259" s="15" t="s">
        <v>32</v>
      </c>
      <c r="AX259" s="15" t="s">
        <v>84</v>
      </c>
      <c r="AY259" s="273" t="s">
        <v>188</v>
      </c>
    </row>
    <row r="260" spans="1:65" s="2" customFormat="1" ht="24.15" customHeight="1">
      <c r="A260" s="39"/>
      <c r="B260" s="40"/>
      <c r="C260" s="228" t="s">
        <v>715</v>
      </c>
      <c r="D260" s="228" t="s">
        <v>190</v>
      </c>
      <c r="E260" s="229" t="s">
        <v>1143</v>
      </c>
      <c r="F260" s="230" t="s">
        <v>1144</v>
      </c>
      <c r="G260" s="231" t="s">
        <v>377</v>
      </c>
      <c r="H260" s="232">
        <v>0.337</v>
      </c>
      <c r="I260" s="233"/>
      <c r="J260" s="234">
        <f>ROUND(I260*H260,2)</f>
        <v>0</v>
      </c>
      <c r="K260" s="230" t="s">
        <v>194</v>
      </c>
      <c r="L260" s="45"/>
      <c r="M260" s="235" t="s">
        <v>1</v>
      </c>
      <c r="N260" s="236" t="s">
        <v>42</v>
      </c>
      <c r="O260" s="92"/>
      <c r="P260" s="237">
        <f>O260*H260</f>
        <v>0</v>
      </c>
      <c r="Q260" s="237">
        <v>0</v>
      </c>
      <c r="R260" s="237">
        <f>Q260*H260</f>
        <v>0</v>
      </c>
      <c r="S260" s="237">
        <v>0</v>
      </c>
      <c r="T260" s="238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9" t="s">
        <v>374</v>
      </c>
      <c r="AT260" s="239" t="s">
        <v>190</v>
      </c>
      <c r="AU260" s="239" t="s">
        <v>86</v>
      </c>
      <c r="AY260" s="18" t="s">
        <v>188</v>
      </c>
      <c r="BE260" s="240">
        <f>IF(N260="základní",J260,0)</f>
        <v>0</v>
      </c>
      <c r="BF260" s="240">
        <f>IF(N260="snížená",J260,0)</f>
        <v>0</v>
      </c>
      <c r="BG260" s="240">
        <f>IF(N260="zákl. přenesená",J260,0)</f>
        <v>0</v>
      </c>
      <c r="BH260" s="240">
        <f>IF(N260="sníž. přenesená",J260,0)</f>
        <v>0</v>
      </c>
      <c r="BI260" s="240">
        <f>IF(N260="nulová",J260,0)</f>
        <v>0</v>
      </c>
      <c r="BJ260" s="18" t="s">
        <v>84</v>
      </c>
      <c r="BK260" s="240">
        <f>ROUND(I260*H260,2)</f>
        <v>0</v>
      </c>
      <c r="BL260" s="18" t="s">
        <v>374</v>
      </c>
      <c r="BM260" s="239" t="s">
        <v>2606</v>
      </c>
    </row>
    <row r="261" spans="1:63" s="12" customFormat="1" ht="22.8" customHeight="1">
      <c r="A261" s="12"/>
      <c r="B261" s="212"/>
      <c r="C261" s="213"/>
      <c r="D261" s="214" t="s">
        <v>76</v>
      </c>
      <c r="E261" s="226" t="s">
        <v>1146</v>
      </c>
      <c r="F261" s="226" t="s">
        <v>1147</v>
      </c>
      <c r="G261" s="213"/>
      <c r="H261" s="213"/>
      <c r="I261" s="216"/>
      <c r="J261" s="227">
        <f>BK261</f>
        <v>0</v>
      </c>
      <c r="K261" s="213"/>
      <c r="L261" s="218"/>
      <c r="M261" s="219"/>
      <c r="N261" s="220"/>
      <c r="O261" s="220"/>
      <c r="P261" s="221">
        <f>SUM(P262:P281)</f>
        <v>0</v>
      </c>
      <c r="Q261" s="220"/>
      <c r="R261" s="221">
        <f>SUM(R262:R281)</f>
        <v>1.0135512</v>
      </c>
      <c r="S261" s="220"/>
      <c r="T261" s="222">
        <f>SUM(T262:T281)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23" t="s">
        <v>86</v>
      </c>
      <c r="AT261" s="224" t="s">
        <v>76</v>
      </c>
      <c r="AU261" s="224" t="s">
        <v>84</v>
      </c>
      <c r="AY261" s="223" t="s">
        <v>188</v>
      </c>
      <c r="BK261" s="225">
        <f>SUM(BK262:BK281)</f>
        <v>0</v>
      </c>
    </row>
    <row r="262" spans="1:65" s="2" customFormat="1" ht="21.75" customHeight="1">
      <c r="A262" s="39"/>
      <c r="B262" s="40"/>
      <c r="C262" s="228" t="s">
        <v>719</v>
      </c>
      <c r="D262" s="228" t="s">
        <v>190</v>
      </c>
      <c r="E262" s="229" t="s">
        <v>1149</v>
      </c>
      <c r="F262" s="230" t="s">
        <v>1150</v>
      </c>
      <c r="G262" s="231" t="s">
        <v>193</v>
      </c>
      <c r="H262" s="232">
        <v>95.68</v>
      </c>
      <c r="I262" s="233"/>
      <c r="J262" s="234">
        <f>ROUND(I262*H262,2)</f>
        <v>0</v>
      </c>
      <c r="K262" s="230" t="s">
        <v>194</v>
      </c>
      <c r="L262" s="45"/>
      <c r="M262" s="235" t="s">
        <v>1</v>
      </c>
      <c r="N262" s="236" t="s">
        <v>42</v>
      </c>
      <c r="O262" s="92"/>
      <c r="P262" s="237">
        <f>O262*H262</f>
        <v>0</v>
      </c>
      <c r="Q262" s="237">
        <v>0</v>
      </c>
      <c r="R262" s="237">
        <f>Q262*H262</f>
        <v>0</v>
      </c>
      <c r="S262" s="237">
        <v>0</v>
      </c>
      <c r="T262" s="23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9" t="s">
        <v>374</v>
      </c>
      <c r="AT262" s="239" t="s">
        <v>190</v>
      </c>
      <c r="AU262" s="239" t="s">
        <v>86</v>
      </c>
      <c r="AY262" s="18" t="s">
        <v>188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8" t="s">
        <v>84</v>
      </c>
      <c r="BK262" s="240">
        <f>ROUND(I262*H262,2)</f>
        <v>0</v>
      </c>
      <c r="BL262" s="18" t="s">
        <v>374</v>
      </c>
      <c r="BM262" s="239" t="s">
        <v>2607</v>
      </c>
    </row>
    <row r="263" spans="1:51" s="13" customFormat="1" ht="12">
      <c r="A263" s="13"/>
      <c r="B263" s="241"/>
      <c r="C263" s="242"/>
      <c r="D263" s="243" t="s">
        <v>197</v>
      </c>
      <c r="E263" s="244" t="s">
        <v>1</v>
      </c>
      <c r="F263" s="245" t="s">
        <v>505</v>
      </c>
      <c r="G263" s="242"/>
      <c r="H263" s="244" t="s">
        <v>1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1" t="s">
        <v>197</v>
      </c>
      <c r="AU263" s="251" t="s">
        <v>86</v>
      </c>
      <c r="AV263" s="13" t="s">
        <v>84</v>
      </c>
      <c r="AW263" s="13" t="s">
        <v>32</v>
      </c>
      <c r="AX263" s="13" t="s">
        <v>77</v>
      </c>
      <c r="AY263" s="251" t="s">
        <v>188</v>
      </c>
    </row>
    <row r="264" spans="1:51" s="14" customFormat="1" ht="12">
      <c r="A264" s="14"/>
      <c r="B264" s="252"/>
      <c r="C264" s="253"/>
      <c r="D264" s="243" t="s">
        <v>197</v>
      </c>
      <c r="E264" s="254" t="s">
        <v>1</v>
      </c>
      <c r="F264" s="255" t="s">
        <v>2608</v>
      </c>
      <c r="G264" s="253"/>
      <c r="H264" s="256">
        <v>95.68</v>
      </c>
      <c r="I264" s="257"/>
      <c r="J264" s="253"/>
      <c r="K264" s="253"/>
      <c r="L264" s="258"/>
      <c r="M264" s="259"/>
      <c r="N264" s="260"/>
      <c r="O264" s="260"/>
      <c r="P264" s="260"/>
      <c r="Q264" s="260"/>
      <c r="R264" s="260"/>
      <c r="S264" s="260"/>
      <c r="T264" s="261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2" t="s">
        <v>197</v>
      </c>
      <c r="AU264" s="262" t="s">
        <v>86</v>
      </c>
      <c r="AV264" s="14" t="s">
        <v>86</v>
      </c>
      <c r="AW264" s="14" t="s">
        <v>32</v>
      </c>
      <c r="AX264" s="14" t="s">
        <v>84</v>
      </c>
      <c r="AY264" s="262" t="s">
        <v>188</v>
      </c>
    </row>
    <row r="265" spans="1:65" s="2" customFormat="1" ht="16.5" customHeight="1">
      <c r="A265" s="39"/>
      <c r="B265" s="40"/>
      <c r="C265" s="228" t="s">
        <v>723</v>
      </c>
      <c r="D265" s="228" t="s">
        <v>190</v>
      </c>
      <c r="E265" s="229" t="s">
        <v>1153</v>
      </c>
      <c r="F265" s="230" t="s">
        <v>1154</v>
      </c>
      <c r="G265" s="231" t="s">
        <v>193</v>
      </c>
      <c r="H265" s="232">
        <v>95.68</v>
      </c>
      <c r="I265" s="233"/>
      <c r="J265" s="234">
        <f>ROUND(I265*H265,2)</f>
        <v>0</v>
      </c>
      <c r="K265" s="230" t="s">
        <v>194</v>
      </c>
      <c r="L265" s="45"/>
      <c r="M265" s="235" t="s">
        <v>1</v>
      </c>
      <c r="N265" s="236" t="s">
        <v>42</v>
      </c>
      <c r="O265" s="92"/>
      <c r="P265" s="237">
        <f>O265*H265</f>
        <v>0</v>
      </c>
      <c r="Q265" s="237">
        <v>0</v>
      </c>
      <c r="R265" s="237">
        <f>Q265*H265</f>
        <v>0</v>
      </c>
      <c r="S265" s="237">
        <v>0</v>
      </c>
      <c r="T265" s="238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9" t="s">
        <v>374</v>
      </c>
      <c r="AT265" s="239" t="s">
        <v>190</v>
      </c>
      <c r="AU265" s="239" t="s">
        <v>86</v>
      </c>
      <c r="AY265" s="18" t="s">
        <v>188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8" t="s">
        <v>84</v>
      </c>
      <c r="BK265" s="240">
        <f>ROUND(I265*H265,2)</f>
        <v>0</v>
      </c>
      <c r="BL265" s="18" t="s">
        <v>374</v>
      </c>
      <c r="BM265" s="239" t="s">
        <v>2609</v>
      </c>
    </row>
    <row r="266" spans="1:51" s="14" customFormat="1" ht="12">
      <c r="A266" s="14"/>
      <c r="B266" s="252"/>
      <c r="C266" s="253"/>
      <c r="D266" s="243" t="s">
        <v>197</v>
      </c>
      <c r="E266" s="254" t="s">
        <v>1</v>
      </c>
      <c r="F266" s="255" t="s">
        <v>2610</v>
      </c>
      <c r="G266" s="253"/>
      <c r="H266" s="256">
        <v>95.68</v>
      </c>
      <c r="I266" s="257"/>
      <c r="J266" s="253"/>
      <c r="K266" s="253"/>
      <c r="L266" s="258"/>
      <c r="M266" s="259"/>
      <c r="N266" s="260"/>
      <c r="O266" s="260"/>
      <c r="P266" s="260"/>
      <c r="Q266" s="260"/>
      <c r="R266" s="260"/>
      <c r="S266" s="260"/>
      <c r="T266" s="26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2" t="s">
        <v>197</v>
      </c>
      <c r="AU266" s="262" t="s">
        <v>86</v>
      </c>
      <c r="AV266" s="14" t="s">
        <v>86</v>
      </c>
      <c r="AW266" s="14" t="s">
        <v>32</v>
      </c>
      <c r="AX266" s="14" t="s">
        <v>84</v>
      </c>
      <c r="AY266" s="262" t="s">
        <v>188</v>
      </c>
    </row>
    <row r="267" spans="1:65" s="2" customFormat="1" ht="24.15" customHeight="1">
      <c r="A267" s="39"/>
      <c r="B267" s="40"/>
      <c r="C267" s="228" t="s">
        <v>728</v>
      </c>
      <c r="D267" s="228" t="s">
        <v>190</v>
      </c>
      <c r="E267" s="229" t="s">
        <v>1158</v>
      </c>
      <c r="F267" s="230" t="s">
        <v>1159</v>
      </c>
      <c r="G267" s="231" t="s">
        <v>193</v>
      </c>
      <c r="H267" s="232">
        <v>95.68</v>
      </c>
      <c r="I267" s="233"/>
      <c r="J267" s="234">
        <f>ROUND(I267*H267,2)</f>
        <v>0</v>
      </c>
      <c r="K267" s="230" t="s">
        <v>440</v>
      </c>
      <c r="L267" s="45"/>
      <c r="M267" s="235" t="s">
        <v>1</v>
      </c>
      <c r="N267" s="236" t="s">
        <v>42</v>
      </c>
      <c r="O267" s="92"/>
      <c r="P267" s="237">
        <f>O267*H267</f>
        <v>0</v>
      </c>
      <c r="Q267" s="237">
        <v>3E-05</v>
      </c>
      <c r="R267" s="237">
        <f>Q267*H267</f>
        <v>0.0028704000000000004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374</v>
      </c>
      <c r="AT267" s="239" t="s">
        <v>190</v>
      </c>
      <c r="AU267" s="239" t="s">
        <v>86</v>
      </c>
      <c r="AY267" s="18" t="s">
        <v>188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84</v>
      </c>
      <c r="BK267" s="240">
        <f>ROUND(I267*H267,2)</f>
        <v>0</v>
      </c>
      <c r="BL267" s="18" t="s">
        <v>374</v>
      </c>
      <c r="BM267" s="239" t="s">
        <v>2611</v>
      </c>
    </row>
    <row r="268" spans="1:51" s="14" customFormat="1" ht="12">
      <c r="A268" s="14"/>
      <c r="B268" s="252"/>
      <c r="C268" s="253"/>
      <c r="D268" s="243" t="s">
        <v>197</v>
      </c>
      <c r="E268" s="254" t="s">
        <v>1</v>
      </c>
      <c r="F268" s="255" t="s">
        <v>2610</v>
      </c>
      <c r="G268" s="253"/>
      <c r="H268" s="256">
        <v>95.68</v>
      </c>
      <c r="I268" s="257"/>
      <c r="J268" s="253"/>
      <c r="K268" s="253"/>
      <c r="L268" s="258"/>
      <c r="M268" s="259"/>
      <c r="N268" s="260"/>
      <c r="O268" s="260"/>
      <c r="P268" s="260"/>
      <c r="Q268" s="260"/>
      <c r="R268" s="260"/>
      <c r="S268" s="260"/>
      <c r="T268" s="26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2" t="s">
        <v>197</v>
      </c>
      <c r="AU268" s="262" t="s">
        <v>86</v>
      </c>
      <c r="AV268" s="14" t="s">
        <v>86</v>
      </c>
      <c r="AW268" s="14" t="s">
        <v>32</v>
      </c>
      <c r="AX268" s="14" t="s">
        <v>84</v>
      </c>
      <c r="AY268" s="262" t="s">
        <v>188</v>
      </c>
    </row>
    <row r="269" spans="1:65" s="2" customFormat="1" ht="33" customHeight="1">
      <c r="A269" s="39"/>
      <c r="B269" s="40"/>
      <c r="C269" s="228" t="s">
        <v>745</v>
      </c>
      <c r="D269" s="228" t="s">
        <v>190</v>
      </c>
      <c r="E269" s="229" t="s">
        <v>1162</v>
      </c>
      <c r="F269" s="230" t="s">
        <v>1163</v>
      </c>
      <c r="G269" s="231" t="s">
        <v>193</v>
      </c>
      <c r="H269" s="232">
        <v>95.68</v>
      </c>
      <c r="I269" s="233"/>
      <c r="J269" s="234">
        <f>ROUND(I269*H269,2)</f>
        <v>0</v>
      </c>
      <c r="K269" s="230" t="s">
        <v>194</v>
      </c>
      <c r="L269" s="45"/>
      <c r="M269" s="235" t="s">
        <v>1</v>
      </c>
      <c r="N269" s="236" t="s">
        <v>42</v>
      </c>
      <c r="O269" s="92"/>
      <c r="P269" s="237">
        <f>O269*H269</f>
        <v>0</v>
      </c>
      <c r="Q269" s="237">
        <v>0.00455</v>
      </c>
      <c r="R269" s="237">
        <f>Q269*H269</f>
        <v>0.43534400000000006</v>
      </c>
      <c r="S269" s="237">
        <v>0</v>
      </c>
      <c r="T269" s="238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9" t="s">
        <v>374</v>
      </c>
      <c r="AT269" s="239" t="s">
        <v>190</v>
      </c>
      <c r="AU269" s="239" t="s">
        <v>86</v>
      </c>
      <c r="AY269" s="18" t="s">
        <v>188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8" t="s">
        <v>84</v>
      </c>
      <c r="BK269" s="240">
        <f>ROUND(I269*H269,2)</f>
        <v>0</v>
      </c>
      <c r="BL269" s="18" t="s">
        <v>374</v>
      </c>
      <c r="BM269" s="239" t="s">
        <v>2612</v>
      </c>
    </row>
    <row r="270" spans="1:51" s="14" customFormat="1" ht="12">
      <c r="A270" s="14"/>
      <c r="B270" s="252"/>
      <c r="C270" s="253"/>
      <c r="D270" s="243" t="s">
        <v>197</v>
      </c>
      <c r="E270" s="254" t="s">
        <v>1</v>
      </c>
      <c r="F270" s="255" t="s">
        <v>2610</v>
      </c>
      <c r="G270" s="253"/>
      <c r="H270" s="256">
        <v>95.68</v>
      </c>
      <c r="I270" s="257"/>
      <c r="J270" s="253"/>
      <c r="K270" s="253"/>
      <c r="L270" s="258"/>
      <c r="M270" s="259"/>
      <c r="N270" s="260"/>
      <c r="O270" s="260"/>
      <c r="P270" s="260"/>
      <c r="Q270" s="260"/>
      <c r="R270" s="260"/>
      <c r="S270" s="260"/>
      <c r="T270" s="26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2" t="s">
        <v>197</v>
      </c>
      <c r="AU270" s="262" t="s">
        <v>86</v>
      </c>
      <c r="AV270" s="14" t="s">
        <v>86</v>
      </c>
      <c r="AW270" s="14" t="s">
        <v>32</v>
      </c>
      <c r="AX270" s="14" t="s">
        <v>84</v>
      </c>
      <c r="AY270" s="262" t="s">
        <v>188</v>
      </c>
    </row>
    <row r="271" spans="1:65" s="2" customFormat="1" ht="21.75" customHeight="1">
      <c r="A271" s="39"/>
      <c r="B271" s="40"/>
      <c r="C271" s="228" t="s">
        <v>749</v>
      </c>
      <c r="D271" s="228" t="s">
        <v>190</v>
      </c>
      <c r="E271" s="229" t="s">
        <v>1166</v>
      </c>
      <c r="F271" s="230" t="s">
        <v>1167</v>
      </c>
      <c r="G271" s="231" t="s">
        <v>193</v>
      </c>
      <c r="H271" s="232">
        <v>95.68</v>
      </c>
      <c r="I271" s="233"/>
      <c r="J271" s="234">
        <f>ROUND(I271*H271,2)</f>
        <v>0</v>
      </c>
      <c r="K271" s="230" t="s">
        <v>440</v>
      </c>
      <c r="L271" s="45"/>
      <c r="M271" s="235" t="s">
        <v>1</v>
      </c>
      <c r="N271" s="236" t="s">
        <v>42</v>
      </c>
      <c r="O271" s="92"/>
      <c r="P271" s="237">
        <f>O271*H271</f>
        <v>0</v>
      </c>
      <c r="Q271" s="237">
        <v>0.0001</v>
      </c>
      <c r="R271" s="237">
        <f>Q271*H271</f>
        <v>0.009568000000000002</v>
      </c>
      <c r="S271" s="237">
        <v>0</v>
      </c>
      <c r="T271" s="23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9" t="s">
        <v>374</v>
      </c>
      <c r="AT271" s="239" t="s">
        <v>190</v>
      </c>
      <c r="AU271" s="239" t="s">
        <v>86</v>
      </c>
      <c r="AY271" s="18" t="s">
        <v>188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8" t="s">
        <v>84</v>
      </c>
      <c r="BK271" s="240">
        <f>ROUND(I271*H271,2)</f>
        <v>0</v>
      </c>
      <c r="BL271" s="18" t="s">
        <v>374</v>
      </c>
      <c r="BM271" s="239" t="s">
        <v>2613</v>
      </c>
    </row>
    <row r="272" spans="1:51" s="14" customFormat="1" ht="12">
      <c r="A272" s="14"/>
      <c r="B272" s="252"/>
      <c r="C272" s="253"/>
      <c r="D272" s="243" t="s">
        <v>197</v>
      </c>
      <c r="E272" s="254" t="s">
        <v>1</v>
      </c>
      <c r="F272" s="255" t="s">
        <v>2610</v>
      </c>
      <c r="G272" s="253"/>
      <c r="H272" s="256">
        <v>95.68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2" t="s">
        <v>197</v>
      </c>
      <c r="AU272" s="262" t="s">
        <v>86</v>
      </c>
      <c r="AV272" s="14" t="s">
        <v>86</v>
      </c>
      <c r="AW272" s="14" t="s">
        <v>32</v>
      </c>
      <c r="AX272" s="14" t="s">
        <v>84</v>
      </c>
      <c r="AY272" s="262" t="s">
        <v>188</v>
      </c>
    </row>
    <row r="273" spans="1:65" s="2" customFormat="1" ht="21.75" customHeight="1">
      <c r="A273" s="39"/>
      <c r="B273" s="40"/>
      <c r="C273" s="228" t="s">
        <v>753</v>
      </c>
      <c r="D273" s="228" t="s">
        <v>190</v>
      </c>
      <c r="E273" s="229" t="s">
        <v>1170</v>
      </c>
      <c r="F273" s="230" t="s">
        <v>1171</v>
      </c>
      <c r="G273" s="231" t="s">
        <v>193</v>
      </c>
      <c r="H273" s="232">
        <v>95.68</v>
      </c>
      <c r="I273" s="233"/>
      <c r="J273" s="234">
        <f>ROUND(I273*H273,2)</f>
        <v>0</v>
      </c>
      <c r="K273" s="230" t="s">
        <v>194</v>
      </c>
      <c r="L273" s="45"/>
      <c r="M273" s="235" t="s">
        <v>1</v>
      </c>
      <c r="N273" s="236" t="s">
        <v>42</v>
      </c>
      <c r="O273" s="92"/>
      <c r="P273" s="237">
        <f>O273*H273</f>
        <v>0</v>
      </c>
      <c r="Q273" s="237">
        <v>0.0003</v>
      </c>
      <c r="R273" s="237">
        <f>Q273*H273</f>
        <v>0.028704</v>
      </c>
      <c r="S273" s="237">
        <v>0</v>
      </c>
      <c r="T273" s="238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9" t="s">
        <v>374</v>
      </c>
      <c r="AT273" s="239" t="s">
        <v>190</v>
      </c>
      <c r="AU273" s="239" t="s">
        <v>86</v>
      </c>
      <c r="AY273" s="18" t="s">
        <v>188</v>
      </c>
      <c r="BE273" s="240">
        <f>IF(N273="základní",J273,0)</f>
        <v>0</v>
      </c>
      <c r="BF273" s="240">
        <f>IF(N273="snížená",J273,0)</f>
        <v>0</v>
      </c>
      <c r="BG273" s="240">
        <f>IF(N273="zákl. přenesená",J273,0)</f>
        <v>0</v>
      </c>
      <c r="BH273" s="240">
        <f>IF(N273="sníž. přenesená",J273,0)</f>
        <v>0</v>
      </c>
      <c r="BI273" s="240">
        <f>IF(N273="nulová",J273,0)</f>
        <v>0</v>
      </c>
      <c r="BJ273" s="18" t="s">
        <v>84</v>
      </c>
      <c r="BK273" s="240">
        <f>ROUND(I273*H273,2)</f>
        <v>0</v>
      </c>
      <c r="BL273" s="18" t="s">
        <v>374</v>
      </c>
      <c r="BM273" s="239" t="s">
        <v>2614</v>
      </c>
    </row>
    <row r="274" spans="1:51" s="14" customFormat="1" ht="12">
      <c r="A274" s="14"/>
      <c r="B274" s="252"/>
      <c r="C274" s="253"/>
      <c r="D274" s="243" t="s">
        <v>197</v>
      </c>
      <c r="E274" s="254" t="s">
        <v>1</v>
      </c>
      <c r="F274" s="255" t="s">
        <v>2610</v>
      </c>
      <c r="G274" s="253"/>
      <c r="H274" s="256">
        <v>95.68</v>
      </c>
      <c r="I274" s="257"/>
      <c r="J274" s="253"/>
      <c r="K274" s="253"/>
      <c r="L274" s="258"/>
      <c r="M274" s="259"/>
      <c r="N274" s="260"/>
      <c r="O274" s="260"/>
      <c r="P274" s="260"/>
      <c r="Q274" s="260"/>
      <c r="R274" s="260"/>
      <c r="S274" s="260"/>
      <c r="T274" s="26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2" t="s">
        <v>197</v>
      </c>
      <c r="AU274" s="262" t="s">
        <v>86</v>
      </c>
      <c r="AV274" s="14" t="s">
        <v>86</v>
      </c>
      <c r="AW274" s="14" t="s">
        <v>32</v>
      </c>
      <c r="AX274" s="14" t="s">
        <v>84</v>
      </c>
      <c r="AY274" s="262" t="s">
        <v>188</v>
      </c>
    </row>
    <row r="275" spans="1:65" s="2" customFormat="1" ht="24.15" customHeight="1">
      <c r="A275" s="39"/>
      <c r="B275" s="40"/>
      <c r="C275" s="292" t="s">
        <v>778</v>
      </c>
      <c r="D275" s="292" t="s">
        <v>807</v>
      </c>
      <c r="E275" s="293" t="s">
        <v>1174</v>
      </c>
      <c r="F275" s="294" t="s">
        <v>1175</v>
      </c>
      <c r="G275" s="295" t="s">
        <v>193</v>
      </c>
      <c r="H275" s="296">
        <v>105.248</v>
      </c>
      <c r="I275" s="297"/>
      <c r="J275" s="298">
        <f>ROUND(I275*H275,2)</f>
        <v>0</v>
      </c>
      <c r="K275" s="294" t="s">
        <v>440</v>
      </c>
      <c r="L275" s="299"/>
      <c r="M275" s="300" t="s">
        <v>1</v>
      </c>
      <c r="N275" s="301" t="s">
        <v>42</v>
      </c>
      <c r="O275" s="92"/>
      <c r="P275" s="237">
        <f>O275*H275</f>
        <v>0</v>
      </c>
      <c r="Q275" s="237">
        <v>0.0051</v>
      </c>
      <c r="R275" s="237">
        <f>Q275*H275</f>
        <v>0.5367648</v>
      </c>
      <c r="S275" s="237">
        <v>0</v>
      </c>
      <c r="T275" s="238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9" t="s">
        <v>688</v>
      </c>
      <c r="AT275" s="239" t="s">
        <v>807</v>
      </c>
      <c r="AU275" s="239" t="s">
        <v>86</v>
      </c>
      <c r="AY275" s="18" t="s">
        <v>188</v>
      </c>
      <c r="BE275" s="240">
        <f>IF(N275="základní",J275,0)</f>
        <v>0</v>
      </c>
      <c r="BF275" s="240">
        <f>IF(N275="snížená",J275,0)</f>
        <v>0</v>
      </c>
      <c r="BG275" s="240">
        <f>IF(N275="zákl. přenesená",J275,0)</f>
        <v>0</v>
      </c>
      <c r="BH275" s="240">
        <f>IF(N275="sníž. přenesená",J275,0)</f>
        <v>0</v>
      </c>
      <c r="BI275" s="240">
        <f>IF(N275="nulová",J275,0)</f>
        <v>0</v>
      </c>
      <c r="BJ275" s="18" t="s">
        <v>84</v>
      </c>
      <c r="BK275" s="240">
        <f>ROUND(I275*H275,2)</f>
        <v>0</v>
      </c>
      <c r="BL275" s="18" t="s">
        <v>374</v>
      </c>
      <c r="BM275" s="239" t="s">
        <v>2615</v>
      </c>
    </row>
    <row r="276" spans="1:47" s="2" customFormat="1" ht="12">
      <c r="A276" s="39"/>
      <c r="B276" s="40"/>
      <c r="C276" s="41"/>
      <c r="D276" s="243" t="s">
        <v>560</v>
      </c>
      <c r="E276" s="41"/>
      <c r="F276" s="288" t="s">
        <v>1177</v>
      </c>
      <c r="G276" s="41"/>
      <c r="H276" s="41"/>
      <c r="I276" s="289"/>
      <c r="J276" s="41"/>
      <c r="K276" s="41"/>
      <c r="L276" s="45"/>
      <c r="M276" s="290"/>
      <c r="N276" s="291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560</v>
      </c>
      <c r="AU276" s="18" t="s">
        <v>86</v>
      </c>
    </row>
    <row r="277" spans="1:51" s="14" customFormat="1" ht="12">
      <c r="A277" s="14"/>
      <c r="B277" s="252"/>
      <c r="C277" s="253"/>
      <c r="D277" s="243" t="s">
        <v>197</v>
      </c>
      <c r="E277" s="254" t="s">
        <v>1</v>
      </c>
      <c r="F277" s="255" t="s">
        <v>2610</v>
      </c>
      <c r="G277" s="253"/>
      <c r="H277" s="256">
        <v>95.68</v>
      </c>
      <c r="I277" s="257"/>
      <c r="J277" s="253"/>
      <c r="K277" s="253"/>
      <c r="L277" s="258"/>
      <c r="M277" s="259"/>
      <c r="N277" s="260"/>
      <c r="O277" s="260"/>
      <c r="P277" s="260"/>
      <c r="Q277" s="260"/>
      <c r="R277" s="260"/>
      <c r="S277" s="260"/>
      <c r="T277" s="26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2" t="s">
        <v>197</v>
      </c>
      <c r="AU277" s="262" t="s">
        <v>86</v>
      </c>
      <c r="AV277" s="14" t="s">
        <v>86</v>
      </c>
      <c r="AW277" s="14" t="s">
        <v>32</v>
      </c>
      <c r="AX277" s="14" t="s">
        <v>84</v>
      </c>
      <c r="AY277" s="262" t="s">
        <v>188</v>
      </c>
    </row>
    <row r="278" spans="1:51" s="14" customFormat="1" ht="12">
      <c r="A278" s="14"/>
      <c r="B278" s="252"/>
      <c r="C278" s="253"/>
      <c r="D278" s="243" t="s">
        <v>197</v>
      </c>
      <c r="E278" s="253"/>
      <c r="F278" s="255" t="s">
        <v>2616</v>
      </c>
      <c r="G278" s="253"/>
      <c r="H278" s="256">
        <v>105.248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2" t="s">
        <v>197</v>
      </c>
      <c r="AU278" s="262" t="s">
        <v>86</v>
      </c>
      <c r="AV278" s="14" t="s">
        <v>86</v>
      </c>
      <c r="AW278" s="14" t="s">
        <v>4</v>
      </c>
      <c r="AX278" s="14" t="s">
        <v>84</v>
      </c>
      <c r="AY278" s="262" t="s">
        <v>188</v>
      </c>
    </row>
    <row r="279" spans="1:65" s="2" customFormat="1" ht="16.5" customHeight="1">
      <c r="A279" s="39"/>
      <c r="B279" s="40"/>
      <c r="C279" s="228" t="s">
        <v>783</v>
      </c>
      <c r="D279" s="228" t="s">
        <v>190</v>
      </c>
      <c r="E279" s="229" t="s">
        <v>1180</v>
      </c>
      <c r="F279" s="230" t="s">
        <v>1181</v>
      </c>
      <c r="G279" s="231" t="s">
        <v>558</v>
      </c>
      <c r="H279" s="232">
        <v>1</v>
      </c>
      <c r="I279" s="233"/>
      <c r="J279" s="234">
        <f>ROUND(I279*H279,2)</f>
        <v>0</v>
      </c>
      <c r="K279" s="230" t="s">
        <v>440</v>
      </c>
      <c r="L279" s="45"/>
      <c r="M279" s="235" t="s">
        <v>1</v>
      </c>
      <c r="N279" s="236" t="s">
        <v>42</v>
      </c>
      <c r="O279" s="92"/>
      <c r="P279" s="237">
        <f>O279*H279</f>
        <v>0</v>
      </c>
      <c r="Q279" s="237">
        <v>0.0003</v>
      </c>
      <c r="R279" s="237">
        <f>Q279*H279</f>
        <v>0.0003</v>
      </c>
      <c r="S279" s="237">
        <v>0</v>
      </c>
      <c r="T279" s="238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9" t="s">
        <v>374</v>
      </c>
      <c r="AT279" s="239" t="s">
        <v>190</v>
      </c>
      <c r="AU279" s="239" t="s">
        <v>86</v>
      </c>
      <c r="AY279" s="18" t="s">
        <v>188</v>
      </c>
      <c r="BE279" s="240">
        <f>IF(N279="základní",J279,0)</f>
        <v>0</v>
      </c>
      <c r="BF279" s="240">
        <f>IF(N279="snížená",J279,0)</f>
        <v>0</v>
      </c>
      <c r="BG279" s="240">
        <f>IF(N279="zákl. přenesená",J279,0)</f>
        <v>0</v>
      </c>
      <c r="BH279" s="240">
        <f>IF(N279="sníž. přenesená",J279,0)</f>
        <v>0</v>
      </c>
      <c r="BI279" s="240">
        <f>IF(N279="nulová",J279,0)</f>
        <v>0</v>
      </c>
      <c r="BJ279" s="18" t="s">
        <v>84</v>
      </c>
      <c r="BK279" s="240">
        <f>ROUND(I279*H279,2)</f>
        <v>0</v>
      </c>
      <c r="BL279" s="18" t="s">
        <v>374</v>
      </c>
      <c r="BM279" s="239" t="s">
        <v>2617</v>
      </c>
    </row>
    <row r="280" spans="1:51" s="14" customFormat="1" ht="12">
      <c r="A280" s="14"/>
      <c r="B280" s="252"/>
      <c r="C280" s="253"/>
      <c r="D280" s="243" t="s">
        <v>197</v>
      </c>
      <c r="E280" s="254" t="s">
        <v>1</v>
      </c>
      <c r="F280" s="255" t="s">
        <v>84</v>
      </c>
      <c r="G280" s="253"/>
      <c r="H280" s="256">
        <v>1</v>
      </c>
      <c r="I280" s="257"/>
      <c r="J280" s="253"/>
      <c r="K280" s="253"/>
      <c r="L280" s="258"/>
      <c r="M280" s="259"/>
      <c r="N280" s="260"/>
      <c r="O280" s="260"/>
      <c r="P280" s="260"/>
      <c r="Q280" s="260"/>
      <c r="R280" s="260"/>
      <c r="S280" s="260"/>
      <c r="T280" s="261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2" t="s">
        <v>197</v>
      </c>
      <c r="AU280" s="262" t="s">
        <v>86</v>
      </c>
      <c r="AV280" s="14" t="s">
        <v>86</v>
      </c>
      <c r="AW280" s="14" t="s">
        <v>32</v>
      </c>
      <c r="AX280" s="14" t="s">
        <v>84</v>
      </c>
      <c r="AY280" s="262" t="s">
        <v>188</v>
      </c>
    </row>
    <row r="281" spans="1:65" s="2" customFormat="1" ht="24.15" customHeight="1">
      <c r="A281" s="39"/>
      <c r="B281" s="40"/>
      <c r="C281" s="228" t="s">
        <v>788</v>
      </c>
      <c r="D281" s="228" t="s">
        <v>190</v>
      </c>
      <c r="E281" s="229" t="s">
        <v>1184</v>
      </c>
      <c r="F281" s="230" t="s">
        <v>1185</v>
      </c>
      <c r="G281" s="231" t="s">
        <v>377</v>
      </c>
      <c r="H281" s="232">
        <v>1.014</v>
      </c>
      <c r="I281" s="233"/>
      <c r="J281" s="234">
        <f>ROUND(I281*H281,2)</f>
        <v>0</v>
      </c>
      <c r="K281" s="230" t="s">
        <v>194</v>
      </c>
      <c r="L281" s="45"/>
      <c r="M281" s="235" t="s">
        <v>1</v>
      </c>
      <c r="N281" s="236" t="s">
        <v>42</v>
      </c>
      <c r="O281" s="92"/>
      <c r="P281" s="237">
        <f>O281*H281</f>
        <v>0</v>
      </c>
      <c r="Q281" s="237">
        <v>0</v>
      </c>
      <c r="R281" s="237">
        <f>Q281*H281</f>
        <v>0</v>
      </c>
      <c r="S281" s="237">
        <v>0</v>
      </c>
      <c r="T281" s="238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9" t="s">
        <v>374</v>
      </c>
      <c r="AT281" s="239" t="s">
        <v>190</v>
      </c>
      <c r="AU281" s="239" t="s">
        <v>86</v>
      </c>
      <c r="AY281" s="18" t="s">
        <v>188</v>
      </c>
      <c r="BE281" s="240">
        <f>IF(N281="základní",J281,0)</f>
        <v>0</v>
      </c>
      <c r="BF281" s="240">
        <f>IF(N281="snížená",J281,0)</f>
        <v>0</v>
      </c>
      <c r="BG281" s="240">
        <f>IF(N281="zákl. přenesená",J281,0)</f>
        <v>0</v>
      </c>
      <c r="BH281" s="240">
        <f>IF(N281="sníž. přenesená",J281,0)</f>
        <v>0</v>
      </c>
      <c r="BI281" s="240">
        <f>IF(N281="nulová",J281,0)</f>
        <v>0</v>
      </c>
      <c r="BJ281" s="18" t="s">
        <v>84</v>
      </c>
      <c r="BK281" s="240">
        <f>ROUND(I281*H281,2)</f>
        <v>0</v>
      </c>
      <c r="BL281" s="18" t="s">
        <v>374</v>
      </c>
      <c r="BM281" s="239" t="s">
        <v>2618</v>
      </c>
    </row>
    <row r="282" spans="1:63" s="12" customFormat="1" ht="22.8" customHeight="1">
      <c r="A282" s="12"/>
      <c r="B282" s="212"/>
      <c r="C282" s="213"/>
      <c r="D282" s="214" t="s">
        <v>76</v>
      </c>
      <c r="E282" s="226" t="s">
        <v>455</v>
      </c>
      <c r="F282" s="226" t="s">
        <v>456</v>
      </c>
      <c r="G282" s="213"/>
      <c r="H282" s="213"/>
      <c r="I282" s="216"/>
      <c r="J282" s="227">
        <f>BK282</f>
        <v>0</v>
      </c>
      <c r="K282" s="213"/>
      <c r="L282" s="218"/>
      <c r="M282" s="219"/>
      <c r="N282" s="220"/>
      <c r="O282" s="220"/>
      <c r="P282" s="221">
        <f>SUM(P283:P306)</f>
        <v>0</v>
      </c>
      <c r="Q282" s="220"/>
      <c r="R282" s="221">
        <f>SUM(R283:R306)</f>
        <v>0.9626233</v>
      </c>
      <c r="S282" s="220"/>
      <c r="T282" s="222">
        <f>SUM(T283:T306)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3" t="s">
        <v>86</v>
      </c>
      <c r="AT282" s="224" t="s">
        <v>76</v>
      </c>
      <c r="AU282" s="224" t="s">
        <v>84</v>
      </c>
      <c r="AY282" s="223" t="s">
        <v>188</v>
      </c>
      <c r="BK282" s="225">
        <f>SUM(BK283:BK306)</f>
        <v>0</v>
      </c>
    </row>
    <row r="283" spans="1:65" s="2" customFormat="1" ht="16.5" customHeight="1">
      <c r="A283" s="39"/>
      <c r="B283" s="40"/>
      <c r="C283" s="228" t="s">
        <v>796</v>
      </c>
      <c r="D283" s="228" t="s">
        <v>190</v>
      </c>
      <c r="E283" s="229" t="s">
        <v>1188</v>
      </c>
      <c r="F283" s="230" t="s">
        <v>1189</v>
      </c>
      <c r="G283" s="231" t="s">
        <v>193</v>
      </c>
      <c r="H283" s="232">
        <v>45.815</v>
      </c>
      <c r="I283" s="233"/>
      <c r="J283" s="234">
        <f>ROUND(I283*H283,2)</f>
        <v>0</v>
      </c>
      <c r="K283" s="230" t="s">
        <v>194</v>
      </c>
      <c r="L283" s="45"/>
      <c r="M283" s="235" t="s">
        <v>1</v>
      </c>
      <c r="N283" s="236" t="s">
        <v>42</v>
      </c>
      <c r="O283" s="92"/>
      <c r="P283" s="237">
        <f>O283*H283</f>
        <v>0</v>
      </c>
      <c r="Q283" s="237">
        <v>0.0003</v>
      </c>
      <c r="R283" s="237">
        <f>Q283*H283</f>
        <v>0.013744499999999998</v>
      </c>
      <c r="S283" s="237">
        <v>0</v>
      </c>
      <c r="T283" s="23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9" t="s">
        <v>374</v>
      </c>
      <c r="AT283" s="239" t="s">
        <v>190</v>
      </c>
      <c r="AU283" s="239" t="s">
        <v>86</v>
      </c>
      <c r="AY283" s="18" t="s">
        <v>188</v>
      </c>
      <c r="BE283" s="240">
        <f>IF(N283="základní",J283,0)</f>
        <v>0</v>
      </c>
      <c r="BF283" s="240">
        <f>IF(N283="snížená",J283,0)</f>
        <v>0</v>
      </c>
      <c r="BG283" s="240">
        <f>IF(N283="zákl. přenesená",J283,0)</f>
        <v>0</v>
      </c>
      <c r="BH283" s="240">
        <f>IF(N283="sníž. přenesená",J283,0)</f>
        <v>0</v>
      </c>
      <c r="BI283" s="240">
        <f>IF(N283="nulová",J283,0)</f>
        <v>0</v>
      </c>
      <c r="BJ283" s="18" t="s">
        <v>84</v>
      </c>
      <c r="BK283" s="240">
        <f>ROUND(I283*H283,2)</f>
        <v>0</v>
      </c>
      <c r="BL283" s="18" t="s">
        <v>374</v>
      </c>
      <c r="BM283" s="239" t="s">
        <v>2619</v>
      </c>
    </row>
    <row r="284" spans="1:51" s="13" customFormat="1" ht="12">
      <c r="A284" s="13"/>
      <c r="B284" s="241"/>
      <c r="C284" s="242"/>
      <c r="D284" s="243" t="s">
        <v>197</v>
      </c>
      <c r="E284" s="244" t="s">
        <v>1</v>
      </c>
      <c r="F284" s="245" t="s">
        <v>198</v>
      </c>
      <c r="G284" s="242"/>
      <c r="H284" s="244" t="s">
        <v>1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1" t="s">
        <v>197</v>
      </c>
      <c r="AU284" s="251" t="s">
        <v>86</v>
      </c>
      <c r="AV284" s="13" t="s">
        <v>84</v>
      </c>
      <c r="AW284" s="13" t="s">
        <v>32</v>
      </c>
      <c r="AX284" s="13" t="s">
        <v>77</v>
      </c>
      <c r="AY284" s="251" t="s">
        <v>188</v>
      </c>
    </row>
    <row r="285" spans="1:51" s="14" customFormat="1" ht="12">
      <c r="A285" s="14"/>
      <c r="B285" s="252"/>
      <c r="C285" s="253"/>
      <c r="D285" s="243" t="s">
        <v>197</v>
      </c>
      <c r="E285" s="254" t="s">
        <v>1</v>
      </c>
      <c r="F285" s="255" t="s">
        <v>2620</v>
      </c>
      <c r="G285" s="253"/>
      <c r="H285" s="256">
        <v>10.71</v>
      </c>
      <c r="I285" s="257"/>
      <c r="J285" s="253"/>
      <c r="K285" s="253"/>
      <c r="L285" s="258"/>
      <c r="M285" s="259"/>
      <c r="N285" s="260"/>
      <c r="O285" s="260"/>
      <c r="P285" s="260"/>
      <c r="Q285" s="260"/>
      <c r="R285" s="260"/>
      <c r="S285" s="260"/>
      <c r="T285" s="26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2" t="s">
        <v>197</v>
      </c>
      <c r="AU285" s="262" t="s">
        <v>86</v>
      </c>
      <c r="AV285" s="14" t="s">
        <v>86</v>
      </c>
      <c r="AW285" s="14" t="s">
        <v>32</v>
      </c>
      <c r="AX285" s="14" t="s">
        <v>77</v>
      </c>
      <c r="AY285" s="262" t="s">
        <v>188</v>
      </c>
    </row>
    <row r="286" spans="1:51" s="14" customFormat="1" ht="12">
      <c r="A286" s="14"/>
      <c r="B286" s="252"/>
      <c r="C286" s="253"/>
      <c r="D286" s="243" t="s">
        <v>197</v>
      </c>
      <c r="E286" s="254" t="s">
        <v>1</v>
      </c>
      <c r="F286" s="255" t="s">
        <v>305</v>
      </c>
      <c r="G286" s="253"/>
      <c r="H286" s="256">
        <v>-1.379</v>
      </c>
      <c r="I286" s="257"/>
      <c r="J286" s="253"/>
      <c r="K286" s="253"/>
      <c r="L286" s="258"/>
      <c r="M286" s="259"/>
      <c r="N286" s="260"/>
      <c r="O286" s="260"/>
      <c r="P286" s="260"/>
      <c r="Q286" s="260"/>
      <c r="R286" s="260"/>
      <c r="S286" s="260"/>
      <c r="T286" s="261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2" t="s">
        <v>197</v>
      </c>
      <c r="AU286" s="262" t="s">
        <v>86</v>
      </c>
      <c r="AV286" s="14" t="s">
        <v>86</v>
      </c>
      <c r="AW286" s="14" t="s">
        <v>32</v>
      </c>
      <c r="AX286" s="14" t="s">
        <v>77</v>
      </c>
      <c r="AY286" s="262" t="s">
        <v>188</v>
      </c>
    </row>
    <row r="287" spans="1:51" s="14" customFormat="1" ht="12">
      <c r="A287" s="14"/>
      <c r="B287" s="252"/>
      <c r="C287" s="253"/>
      <c r="D287" s="243" t="s">
        <v>197</v>
      </c>
      <c r="E287" s="254" t="s">
        <v>1</v>
      </c>
      <c r="F287" s="255" t="s">
        <v>2621</v>
      </c>
      <c r="G287" s="253"/>
      <c r="H287" s="256">
        <v>42</v>
      </c>
      <c r="I287" s="257"/>
      <c r="J287" s="253"/>
      <c r="K287" s="253"/>
      <c r="L287" s="258"/>
      <c r="M287" s="259"/>
      <c r="N287" s="260"/>
      <c r="O287" s="260"/>
      <c r="P287" s="260"/>
      <c r="Q287" s="260"/>
      <c r="R287" s="260"/>
      <c r="S287" s="260"/>
      <c r="T287" s="261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2" t="s">
        <v>197</v>
      </c>
      <c r="AU287" s="262" t="s">
        <v>86</v>
      </c>
      <c r="AV287" s="14" t="s">
        <v>86</v>
      </c>
      <c r="AW287" s="14" t="s">
        <v>32</v>
      </c>
      <c r="AX287" s="14" t="s">
        <v>77</v>
      </c>
      <c r="AY287" s="262" t="s">
        <v>188</v>
      </c>
    </row>
    <row r="288" spans="1:51" s="14" customFormat="1" ht="12">
      <c r="A288" s="14"/>
      <c r="B288" s="252"/>
      <c r="C288" s="253"/>
      <c r="D288" s="243" t="s">
        <v>197</v>
      </c>
      <c r="E288" s="254" t="s">
        <v>1</v>
      </c>
      <c r="F288" s="255" t="s">
        <v>2622</v>
      </c>
      <c r="G288" s="253"/>
      <c r="H288" s="256">
        <v>-5.516</v>
      </c>
      <c r="I288" s="257"/>
      <c r="J288" s="253"/>
      <c r="K288" s="253"/>
      <c r="L288" s="258"/>
      <c r="M288" s="259"/>
      <c r="N288" s="260"/>
      <c r="O288" s="260"/>
      <c r="P288" s="260"/>
      <c r="Q288" s="260"/>
      <c r="R288" s="260"/>
      <c r="S288" s="260"/>
      <c r="T288" s="26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2" t="s">
        <v>197</v>
      </c>
      <c r="AU288" s="262" t="s">
        <v>86</v>
      </c>
      <c r="AV288" s="14" t="s">
        <v>86</v>
      </c>
      <c r="AW288" s="14" t="s">
        <v>32</v>
      </c>
      <c r="AX288" s="14" t="s">
        <v>77</v>
      </c>
      <c r="AY288" s="262" t="s">
        <v>188</v>
      </c>
    </row>
    <row r="289" spans="1:51" s="15" customFormat="1" ht="12">
      <c r="A289" s="15"/>
      <c r="B289" s="263"/>
      <c r="C289" s="264"/>
      <c r="D289" s="243" t="s">
        <v>197</v>
      </c>
      <c r="E289" s="265" t="s">
        <v>1</v>
      </c>
      <c r="F289" s="266" t="s">
        <v>215</v>
      </c>
      <c r="G289" s="264"/>
      <c r="H289" s="267">
        <v>45.815000000000005</v>
      </c>
      <c r="I289" s="268"/>
      <c r="J289" s="264"/>
      <c r="K289" s="264"/>
      <c r="L289" s="269"/>
      <c r="M289" s="270"/>
      <c r="N289" s="271"/>
      <c r="O289" s="271"/>
      <c r="P289" s="271"/>
      <c r="Q289" s="271"/>
      <c r="R289" s="271"/>
      <c r="S289" s="271"/>
      <c r="T289" s="272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3" t="s">
        <v>197</v>
      </c>
      <c r="AU289" s="273" t="s">
        <v>86</v>
      </c>
      <c r="AV289" s="15" t="s">
        <v>195</v>
      </c>
      <c r="AW289" s="15" t="s">
        <v>32</v>
      </c>
      <c r="AX289" s="15" t="s">
        <v>84</v>
      </c>
      <c r="AY289" s="273" t="s">
        <v>188</v>
      </c>
    </row>
    <row r="290" spans="1:65" s="2" customFormat="1" ht="24.15" customHeight="1">
      <c r="A290" s="39"/>
      <c r="B290" s="40"/>
      <c r="C290" s="228" t="s">
        <v>801</v>
      </c>
      <c r="D290" s="228" t="s">
        <v>190</v>
      </c>
      <c r="E290" s="229" t="s">
        <v>1212</v>
      </c>
      <c r="F290" s="230" t="s">
        <v>1213</v>
      </c>
      <c r="G290" s="231" t="s">
        <v>193</v>
      </c>
      <c r="H290" s="232">
        <v>15.272</v>
      </c>
      <c r="I290" s="233"/>
      <c r="J290" s="234">
        <f>ROUND(I290*H290,2)</f>
        <v>0</v>
      </c>
      <c r="K290" s="230" t="s">
        <v>194</v>
      </c>
      <c r="L290" s="45"/>
      <c r="M290" s="235" t="s">
        <v>1</v>
      </c>
      <c r="N290" s="236" t="s">
        <v>42</v>
      </c>
      <c r="O290" s="92"/>
      <c r="P290" s="237">
        <f>O290*H290</f>
        <v>0</v>
      </c>
      <c r="Q290" s="237">
        <v>0.0015</v>
      </c>
      <c r="R290" s="237">
        <f>Q290*H290</f>
        <v>0.022908</v>
      </c>
      <c r="S290" s="237">
        <v>0</v>
      </c>
      <c r="T290" s="238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9" t="s">
        <v>374</v>
      </c>
      <c r="AT290" s="239" t="s">
        <v>190</v>
      </c>
      <c r="AU290" s="239" t="s">
        <v>86</v>
      </c>
      <c r="AY290" s="18" t="s">
        <v>188</v>
      </c>
      <c r="BE290" s="240">
        <f>IF(N290="základní",J290,0)</f>
        <v>0</v>
      </c>
      <c r="BF290" s="240">
        <f>IF(N290="snížená",J290,0)</f>
        <v>0</v>
      </c>
      <c r="BG290" s="240">
        <f>IF(N290="zákl. přenesená",J290,0)</f>
        <v>0</v>
      </c>
      <c r="BH290" s="240">
        <f>IF(N290="sníž. přenesená",J290,0)</f>
        <v>0</v>
      </c>
      <c r="BI290" s="240">
        <f>IF(N290="nulová",J290,0)</f>
        <v>0</v>
      </c>
      <c r="BJ290" s="18" t="s">
        <v>84</v>
      </c>
      <c r="BK290" s="240">
        <f>ROUND(I290*H290,2)</f>
        <v>0</v>
      </c>
      <c r="BL290" s="18" t="s">
        <v>374</v>
      </c>
      <c r="BM290" s="239" t="s">
        <v>2623</v>
      </c>
    </row>
    <row r="291" spans="1:51" s="14" customFormat="1" ht="12">
      <c r="A291" s="14"/>
      <c r="B291" s="252"/>
      <c r="C291" s="253"/>
      <c r="D291" s="243" t="s">
        <v>197</v>
      </c>
      <c r="E291" s="254" t="s">
        <v>1</v>
      </c>
      <c r="F291" s="255" t="s">
        <v>2624</v>
      </c>
      <c r="G291" s="253"/>
      <c r="H291" s="256">
        <v>15.272</v>
      </c>
      <c r="I291" s="257"/>
      <c r="J291" s="253"/>
      <c r="K291" s="253"/>
      <c r="L291" s="258"/>
      <c r="M291" s="259"/>
      <c r="N291" s="260"/>
      <c r="O291" s="260"/>
      <c r="P291" s="260"/>
      <c r="Q291" s="260"/>
      <c r="R291" s="260"/>
      <c r="S291" s="260"/>
      <c r="T291" s="261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2" t="s">
        <v>197</v>
      </c>
      <c r="AU291" s="262" t="s">
        <v>86</v>
      </c>
      <c r="AV291" s="14" t="s">
        <v>86</v>
      </c>
      <c r="AW291" s="14" t="s">
        <v>32</v>
      </c>
      <c r="AX291" s="14" t="s">
        <v>84</v>
      </c>
      <c r="AY291" s="262" t="s">
        <v>188</v>
      </c>
    </row>
    <row r="292" spans="1:65" s="2" customFormat="1" ht="24.15" customHeight="1">
      <c r="A292" s="39"/>
      <c r="B292" s="40"/>
      <c r="C292" s="228" t="s">
        <v>806</v>
      </c>
      <c r="D292" s="228" t="s">
        <v>190</v>
      </c>
      <c r="E292" s="229" t="s">
        <v>1217</v>
      </c>
      <c r="F292" s="230" t="s">
        <v>1218</v>
      </c>
      <c r="G292" s="231" t="s">
        <v>193</v>
      </c>
      <c r="H292" s="232">
        <v>45.815</v>
      </c>
      <c r="I292" s="233"/>
      <c r="J292" s="234">
        <f>ROUND(I292*H292,2)</f>
        <v>0</v>
      </c>
      <c r="K292" s="230" t="s">
        <v>194</v>
      </c>
      <c r="L292" s="45"/>
      <c r="M292" s="235" t="s">
        <v>1</v>
      </c>
      <c r="N292" s="236" t="s">
        <v>42</v>
      </c>
      <c r="O292" s="92"/>
      <c r="P292" s="237">
        <f>O292*H292</f>
        <v>0</v>
      </c>
      <c r="Q292" s="237">
        <v>0.0053</v>
      </c>
      <c r="R292" s="237">
        <f>Q292*H292</f>
        <v>0.2428195</v>
      </c>
      <c r="S292" s="237">
        <v>0</v>
      </c>
      <c r="T292" s="238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9" t="s">
        <v>374</v>
      </c>
      <c r="AT292" s="239" t="s">
        <v>190</v>
      </c>
      <c r="AU292" s="239" t="s">
        <v>86</v>
      </c>
      <c r="AY292" s="18" t="s">
        <v>188</v>
      </c>
      <c r="BE292" s="240">
        <f>IF(N292="základní",J292,0)</f>
        <v>0</v>
      </c>
      <c r="BF292" s="240">
        <f>IF(N292="snížená",J292,0)</f>
        <v>0</v>
      </c>
      <c r="BG292" s="240">
        <f>IF(N292="zákl. přenesená",J292,0)</f>
        <v>0</v>
      </c>
      <c r="BH292" s="240">
        <f>IF(N292="sníž. přenesená",J292,0)</f>
        <v>0</v>
      </c>
      <c r="BI292" s="240">
        <f>IF(N292="nulová",J292,0)</f>
        <v>0</v>
      </c>
      <c r="BJ292" s="18" t="s">
        <v>84</v>
      </c>
      <c r="BK292" s="240">
        <f>ROUND(I292*H292,2)</f>
        <v>0</v>
      </c>
      <c r="BL292" s="18" t="s">
        <v>374</v>
      </c>
      <c r="BM292" s="239" t="s">
        <v>2625</v>
      </c>
    </row>
    <row r="293" spans="1:51" s="14" customFormat="1" ht="12">
      <c r="A293" s="14"/>
      <c r="B293" s="252"/>
      <c r="C293" s="253"/>
      <c r="D293" s="243" t="s">
        <v>197</v>
      </c>
      <c r="E293" s="254" t="s">
        <v>1</v>
      </c>
      <c r="F293" s="255" t="s">
        <v>2626</v>
      </c>
      <c r="G293" s="253"/>
      <c r="H293" s="256">
        <v>45.815</v>
      </c>
      <c r="I293" s="257"/>
      <c r="J293" s="253"/>
      <c r="K293" s="253"/>
      <c r="L293" s="258"/>
      <c r="M293" s="259"/>
      <c r="N293" s="260"/>
      <c r="O293" s="260"/>
      <c r="P293" s="260"/>
      <c r="Q293" s="260"/>
      <c r="R293" s="260"/>
      <c r="S293" s="260"/>
      <c r="T293" s="26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2" t="s">
        <v>197</v>
      </c>
      <c r="AU293" s="262" t="s">
        <v>86</v>
      </c>
      <c r="AV293" s="14" t="s">
        <v>86</v>
      </c>
      <c r="AW293" s="14" t="s">
        <v>32</v>
      </c>
      <c r="AX293" s="14" t="s">
        <v>84</v>
      </c>
      <c r="AY293" s="262" t="s">
        <v>188</v>
      </c>
    </row>
    <row r="294" spans="1:65" s="2" customFormat="1" ht="16.5" customHeight="1">
      <c r="A294" s="39"/>
      <c r="B294" s="40"/>
      <c r="C294" s="292" t="s">
        <v>811</v>
      </c>
      <c r="D294" s="292" t="s">
        <v>807</v>
      </c>
      <c r="E294" s="293" t="s">
        <v>1222</v>
      </c>
      <c r="F294" s="294" t="s">
        <v>1223</v>
      </c>
      <c r="G294" s="295" t="s">
        <v>193</v>
      </c>
      <c r="H294" s="296">
        <v>52.687</v>
      </c>
      <c r="I294" s="297"/>
      <c r="J294" s="298">
        <f>ROUND(I294*H294,2)</f>
        <v>0</v>
      </c>
      <c r="K294" s="294" t="s">
        <v>194</v>
      </c>
      <c r="L294" s="299"/>
      <c r="M294" s="300" t="s">
        <v>1</v>
      </c>
      <c r="N294" s="301" t="s">
        <v>42</v>
      </c>
      <c r="O294" s="92"/>
      <c r="P294" s="237">
        <f>O294*H294</f>
        <v>0</v>
      </c>
      <c r="Q294" s="237">
        <v>0.0129</v>
      </c>
      <c r="R294" s="237">
        <f>Q294*H294</f>
        <v>0.6796622999999999</v>
      </c>
      <c r="S294" s="237">
        <v>0</v>
      </c>
      <c r="T294" s="238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9" t="s">
        <v>688</v>
      </c>
      <c r="AT294" s="239" t="s">
        <v>807</v>
      </c>
      <c r="AU294" s="239" t="s">
        <v>86</v>
      </c>
      <c r="AY294" s="18" t="s">
        <v>188</v>
      </c>
      <c r="BE294" s="240">
        <f>IF(N294="základní",J294,0)</f>
        <v>0</v>
      </c>
      <c r="BF294" s="240">
        <f>IF(N294="snížená",J294,0)</f>
        <v>0</v>
      </c>
      <c r="BG294" s="240">
        <f>IF(N294="zákl. přenesená",J294,0)</f>
        <v>0</v>
      </c>
      <c r="BH294" s="240">
        <f>IF(N294="sníž. přenesená",J294,0)</f>
        <v>0</v>
      </c>
      <c r="BI294" s="240">
        <f>IF(N294="nulová",J294,0)</f>
        <v>0</v>
      </c>
      <c r="BJ294" s="18" t="s">
        <v>84</v>
      </c>
      <c r="BK294" s="240">
        <f>ROUND(I294*H294,2)</f>
        <v>0</v>
      </c>
      <c r="BL294" s="18" t="s">
        <v>374</v>
      </c>
      <c r="BM294" s="239" t="s">
        <v>2627</v>
      </c>
    </row>
    <row r="295" spans="1:51" s="14" customFormat="1" ht="12">
      <c r="A295" s="14"/>
      <c r="B295" s="252"/>
      <c r="C295" s="253"/>
      <c r="D295" s="243" t="s">
        <v>197</v>
      </c>
      <c r="E295" s="254" t="s">
        <v>1</v>
      </c>
      <c r="F295" s="255" t="s">
        <v>2628</v>
      </c>
      <c r="G295" s="253"/>
      <c r="H295" s="256">
        <v>52.687</v>
      </c>
      <c r="I295" s="257"/>
      <c r="J295" s="253"/>
      <c r="K295" s="253"/>
      <c r="L295" s="258"/>
      <c r="M295" s="259"/>
      <c r="N295" s="260"/>
      <c r="O295" s="260"/>
      <c r="P295" s="260"/>
      <c r="Q295" s="260"/>
      <c r="R295" s="260"/>
      <c r="S295" s="260"/>
      <c r="T295" s="26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2" t="s">
        <v>197</v>
      </c>
      <c r="AU295" s="262" t="s">
        <v>86</v>
      </c>
      <c r="AV295" s="14" t="s">
        <v>86</v>
      </c>
      <c r="AW295" s="14" t="s">
        <v>32</v>
      </c>
      <c r="AX295" s="14" t="s">
        <v>84</v>
      </c>
      <c r="AY295" s="262" t="s">
        <v>188</v>
      </c>
    </row>
    <row r="296" spans="1:65" s="2" customFormat="1" ht="24.15" customHeight="1">
      <c r="A296" s="39"/>
      <c r="B296" s="40"/>
      <c r="C296" s="228" t="s">
        <v>815</v>
      </c>
      <c r="D296" s="228" t="s">
        <v>190</v>
      </c>
      <c r="E296" s="229" t="s">
        <v>1227</v>
      </c>
      <c r="F296" s="230" t="s">
        <v>1228</v>
      </c>
      <c r="G296" s="231" t="s">
        <v>193</v>
      </c>
      <c r="H296" s="232">
        <v>45.815</v>
      </c>
      <c r="I296" s="233"/>
      <c r="J296" s="234">
        <f>ROUND(I296*H296,2)</f>
        <v>0</v>
      </c>
      <c r="K296" s="230" t="s">
        <v>194</v>
      </c>
      <c r="L296" s="45"/>
      <c r="M296" s="235" t="s">
        <v>1</v>
      </c>
      <c r="N296" s="236" t="s">
        <v>42</v>
      </c>
      <c r="O296" s="92"/>
      <c r="P296" s="237">
        <f>O296*H296</f>
        <v>0</v>
      </c>
      <c r="Q296" s="237">
        <v>0</v>
      </c>
      <c r="R296" s="237">
        <f>Q296*H296</f>
        <v>0</v>
      </c>
      <c r="S296" s="237">
        <v>0</v>
      </c>
      <c r="T296" s="238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9" t="s">
        <v>374</v>
      </c>
      <c r="AT296" s="239" t="s">
        <v>190</v>
      </c>
      <c r="AU296" s="239" t="s">
        <v>86</v>
      </c>
      <c r="AY296" s="18" t="s">
        <v>188</v>
      </c>
      <c r="BE296" s="240">
        <f>IF(N296="základní",J296,0)</f>
        <v>0</v>
      </c>
      <c r="BF296" s="240">
        <f>IF(N296="snížená",J296,0)</f>
        <v>0</v>
      </c>
      <c r="BG296" s="240">
        <f>IF(N296="zákl. přenesená",J296,0)</f>
        <v>0</v>
      </c>
      <c r="BH296" s="240">
        <f>IF(N296="sníž. přenesená",J296,0)</f>
        <v>0</v>
      </c>
      <c r="BI296" s="240">
        <f>IF(N296="nulová",J296,0)</f>
        <v>0</v>
      </c>
      <c r="BJ296" s="18" t="s">
        <v>84</v>
      </c>
      <c r="BK296" s="240">
        <f>ROUND(I296*H296,2)</f>
        <v>0</v>
      </c>
      <c r="BL296" s="18" t="s">
        <v>374</v>
      </c>
      <c r="BM296" s="239" t="s">
        <v>2629</v>
      </c>
    </row>
    <row r="297" spans="1:51" s="14" customFormat="1" ht="12">
      <c r="A297" s="14"/>
      <c r="B297" s="252"/>
      <c r="C297" s="253"/>
      <c r="D297" s="243" t="s">
        <v>197</v>
      </c>
      <c r="E297" s="254" t="s">
        <v>1</v>
      </c>
      <c r="F297" s="255" t="s">
        <v>2626</v>
      </c>
      <c r="G297" s="253"/>
      <c r="H297" s="256">
        <v>45.815</v>
      </c>
      <c r="I297" s="257"/>
      <c r="J297" s="253"/>
      <c r="K297" s="253"/>
      <c r="L297" s="258"/>
      <c r="M297" s="259"/>
      <c r="N297" s="260"/>
      <c r="O297" s="260"/>
      <c r="P297" s="260"/>
      <c r="Q297" s="260"/>
      <c r="R297" s="260"/>
      <c r="S297" s="260"/>
      <c r="T297" s="26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2" t="s">
        <v>197</v>
      </c>
      <c r="AU297" s="262" t="s">
        <v>86</v>
      </c>
      <c r="AV297" s="14" t="s">
        <v>86</v>
      </c>
      <c r="AW297" s="14" t="s">
        <v>32</v>
      </c>
      <c r="AX297" s="14" t="s">
        <v>84</v>
      </c>
      <c r="AY297" s="262" t="s">
        <v>188</v>
      </c>
    </row>
    <row r="298" spans="1:65" s="2" customFormat="1" ht="24.15" customHeight="1">
      <c r="A298" s="39"/>
      <c r="B298" s="40"/>
      <c r="C298" s="228" t="s">
        <v>819</v>
      </c>
      <c r="D298" s="228" t="s">
        <v>190</v>
      </c>
      <c r="E298" s="229" t="s">
        <v>1231</v>
      </c>
      <c r="F298" s="230" t="s">
        <v>1232</v>
      </c>
      <c r="G298" s="231" t="s">
        <v>193</v>
      </c>
      <c r="H298" s="232">
        <v>45.815</v>
      </c>
      <c r="I298" s="233"/>
      <c r="J298" s="234">
        <f>ROUND(I298*H298,2)</f>
        <v>0</v>
      </c>
      <c r="K298" s="230" t="s">
        <v>194</v>
      </c>
      <c r="L298" s="45"/>
      <c r="M298" s="235" t="s">
        <v>1</v>
      </c>
      <c r="N298" s="236" t="s">
        <v>42</v>
      </c>
      <c r="O298" s="92"/>
      <c r="P298" s="237">
        <f>O298*H298</f>
        <v>0</v>
      </c>
      <c r="Q298" s="237">
        <v>0</v>
      </c>
      <c r="R298" s="237">
        <f>Q298*H298</f>
        <v>0</v>
      </c>
      <c r="S298" s="237">
        <v>0</v>
      </c>
      <c r="T298" s="23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9" t="s">
        <v>374</v>
      </c>
      <c r="AT298" s="239" t="s">
        <v>190</v>
      </c>
      <c r="AU298" s="239" t="s">
        <v>86</v>
      </c>
      <c r="AY298" s="18" t="s">
        <v>188</v>
      </c>
      <c r="BE298" s="240">
        <f>IF(N298="základní",J298,0)</f>
        <v>0</v>
      </c>
      <c r="BF298" s="240">
        <f>IF(N298="snížená",J298,0)</f>
        <v>0</v>
      </c>
      <c r="BG298" s="240">
        <f>IF(N298="zákl. přenesená",J298,0)</f>
        <v>0</v>
      </c>
      <c r="BH298" s="240">
        <f>IF(N298="sníž. přenesená",J298,0)</f>
        <v>0</v>
      </c>
      <c r="BI298" s="240">
        <f>IF(N298="nulová",J298,0)</f>
        <v>0</v>
      </c>
      <c r="BJ298" s="18" t="s">
        <v>84</v>
      </c>
      <c r="BK298" s="240">
        <f>ROUND(I298*H298,2)</f>
        <v>0</v>
      </c>
      <c r="BL298" s="18" t="s">
        <v>374</v>
      </c>
      <c r="BM298" s="239" t="s">
        <v>2630</v>
      </c>
    </row>
    <row r="299" spans="1:51" s="14" customFormat="1" ht="12">
      <c r="A299" s="14"/>
      <c r="B299" s="252"/>
      <c r="C299" s="253"/>
      <c r="D299" s="243" t="s">
        <v>197</v>
      </c>
      <c r="E299" s="254" t="s">
        <v>1</v>
      </c>
      <c r="F299" s="255" t="s">
        <v>2626</v>
      </c>
      <c r="G299" s="253"/>
      <c r="H299" s="256">
        <v>45.815</v>
      </c>
      <c r="I299" s="257"/>
      <c r="J299" s="253"/>
      <c r="K299" s="253"/>
      <c r="L299" s="258"/>
      <c r="M299" s="259"/>
      <c r="N299" s="260"/>
      <c r="O299" s="260"/>
      <c r="P299" s="260"/>
      <c r="Q299" s="260"/>
      <c r="R299" s="260"/>
      <c r="S299" s="260"/>
      <c r="T299" s="26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2" t="s">
        <v>197</v>
      </c>
      <c r="AU299" s="262" t="s">
        <v>86</v>
      </c>
      <c r="AV299" s="14" t="s">
        <v>86</v>
      </c>
      <c r="AW299" s="14" t="s">
        <v>32</v>
      </c>
      <c r="AX299" s="14" t="s">
        <v>84</v>
      </c>
      <c r="AY299" s="262" t="s">
        <v>188</v>
      </c>
    </row>
    <row r="300" spans="1:65" s="2" customFormat="1" ht="16.5" customHeight="1">
      <c r="A300" s="39"/>
      <c r="B300" s="40"/>
      <c r="C300" s="228" t="s">
        <v>825</v>
      </c>
      <c r="D300" s="228" t="s">
        <v>190</v>
      </c>
      <c r="E300" s="229" t="s">
        <v>1235</v>
      </c>
      <c r="F300" s="230" t="s">
        <v>1236</v>
      </c>
      <c r="G300" s="231" t="s">
        <v>604</v>
      </c>
      <c r="H300" s="232">
        <v>116.3</v>
      </c>
      <c r="I300" s="233"/>
      <c r="J300" s="234">
        <f>ROUND(I300*H300,2)</f>
        <v>0</v>
      </c>
      <c r="K300" s="230" t="s">
        <v>194</v>
      </c>
      <c r="L300" s="45"/>
      <c r="M300" s="235" t="s">
        <v>1</v>
      </c>
      <c r="N300" s="236" t="s">
        <v>42</v>
      </c>
      <c r="O300" s="92"/>
      <c r="P300" s="237">
        <f>O300*H300</f>
        <v>0</v>
      </c>
      <c r="Q300" s="237">
        <v>3E-05</v>
      </c>
      <c r="R300" s="237">
        <f>Q300*H300</f>
        <v>0.003489</v>
      </c>
      <c r="S300" s="237">
        <v>0</v>
      </c>
      <c r="T300" s="23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374</v>
      </c>
      <c r="AT300" s="239" t="s">
        <v>190</v>
      </c>
      <c r="AU300" s="239" t="s">
        <v>86</v>
      </c>
      <c r="AY300" s="18" t="s">
        <v>188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84</v>
      </c>
      <c r="BK300" s="240">
        <f>ROUND(I300*H300,2)</f>
        <v>0</v>
      </c>
      <c r="BL300" s="18" t="s">
        <v>374</v>
      </c>
      <c r="BM300" s="239" t="s">
        <v>2631</v>
      </c>
    </row>
    <row r="301" spans="1:51" s="13" customFormat="1" ht="12">
      <c r="A301" s="13"/>
      <c r="B301" s="241"/>
      <c r="C301" s="242"/>
      <c r="D301" s="243" t="s">
        <v>197</v>
      </c>
      <c r="E301" s="244" t="s">
        <v>1</v>
      </c>
      <c r="F301" s="245" t="s">
        <v>505</v>
      </c>
      <c r="G301" s="242"/>
      <c r="H301" s="244" t="s">
        <v>1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1" t="s">
        <v>197</v>
      </c>
      <c r="AU301" s="251" t="s">
        <v>86</v>
      </c>
      <c r="AV301" s="13" t="s">
        <v>84</v>
      </c>
      <c r="AW301" s="13" t="s">
        <v>32</v>
      </c>
      <c r="AX301" s="13" t="s">
        <v>77</v>
      </c>
      <c r="AY301" s="251" t="s">
        <v>188</v>
      </c>
    </row>
    <row r="302" spans="1:51" s="14" customFormat="1" ht="12">
      <c r="A302" s="14"/>
      <c r="B302" s="252"/>
      <c r="C302" s="253"/>
      <c r="D302" s="243" t="s">
        <v>197</v>
      </c>
      <c r="E302" s="254" t="s">
        <v>1</v>
      </c>
      <c r="F302" s="255" t="s">
        <v>2632</v>
      </c>
      <c r="G302" s="253"/>
      <c r="H302" s="256">
        <v>33.6</v>
      </c>
      <c r="I302" s="257"/>
      <c r="J302" s="253"/>
      <c r="K302" s="253"/>
      <c r="L302" s="258"/>
      <c r="M302" s="259"/>
      <c r="N302" s="260"/>
      <c r="O302" s="260"/>
      <c r="P302" s="260"/>
      <c r="Q302" s="260"/>
      <c r="R302" s="260"/>
      <c r="S302" s="260"/>
      <c r="T302" s="26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2" t="s">
        <v>197</v>
      </c>
      <c r="AU302" s="262" t="s">
        <v>86</v>
      </c>
      <c r="AV302" s="14" t="s">
        <v>86</v>
      </c>
      <c r="AW302" s="14" t="s">
        <v>32</v>
      </c>
      <c r="AX302" s="14" t="s">
        <v>77</v>
      </c>
      <c r="AY302" s="262" t="s">
        <v>188</v>
      </c>
    </row>
    <row r="303" spans="1:51" s="14" customFormat="1" ht="12">
      <c r="A303" s="14"/>
      <c r="B303" s="252"/>
      <c r="C303" s="253"/>
      <c r="D303" s="243" t="s">
        <v>197</v>
      </c>
      <c r="E303" s="254" t="s">
        <v>1</v>
      </c>
      <c r="F303" s="255" t="s">
        <v>2604</v>
      </c>
      <c r="G303" s="253"/>
      <c r="H303" s="256">
        <v>5.1</v>
      </c>
      <c r="I303" s="257"/>
      <c r="J303" s="253"/>
      <c r="K303" s="253"/>
      <c r="L303" s="258"/>
      <c r="M303" s="259"/>
      <c r="N303" s="260"/>
      <c r="O303" s="260"/>
      <c r="P303" s="260"/>
      <c r="Q303" s="260"/>
      <c r="R303" s="260"/>
      <c r="S303" s="260"/>
      <c r="T303" s="26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2" t="s">
        <v>197</v>
      </c>
      <c r="AU303" s="262" t="s">
        <v>86</v>
      </c>
      <c r="AV303" s="14" t="s">
        <v>86</v>
      </c>
      <c r="AW303" s="14" t="s">
        <v>32</v>
      </c>
      <c r="AX303" s="14" t="s">
        <v>77</v>
      </c>
      <c r="AY303" s="262" t="s">
        <v>188</v>
      </c>
    </row>
    <row r="304" spans="1:51" s="14" customFormat="1" ht="12">
      <c r="A304" s="14"/>
      <c r="B304" s="252"/>
      <c r="C304" s="253"/>
      <c r="D304" s="243" t="s">
        <v>197</v>
      </c>
      <c r="E304" s="254" t="s">
        <v>1</v>
      </c>
      <c r="F304" s="255" t="s">
        <v>2633</v>
      </c>
      <c r="G304" s="253"/>
      <c r="H304" s="256">
        <v>77.6</v>
      </c>
      <c r="I304" s="257"/>
      <c r="J304" s="253"/>
      <c r="K304" s="253"/>
      <c r="L304" s="258"/>
      <c r="M304" s="259"/>
      <c r="N304" s="260"/>
      <c r="O304" s="260"/>
      <c r="P304" s="260"/>
      <c r="Q304" s="260"/>
      <c r="R304" s="260"/>
      <c r="S304" s="260"/>
      <c r="T304" s="26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2" t="s">
        <v>197</v>
      </c>
      <c r="AU304" s="262" t="s">
        <v>86</v>
      </c>
      <c r="AV304" s="14" t="s">
        <v>86</v>
      </c>
      <c r="AW304" s="14" t="s">
        <v>32</v>
      </c>
      <c r="AX304" s="14" t="s">
        <v>77</v>
      </c>
      <c r="AY304" s="262" t="s">
        <v>188</v>
      </c>
    </row>
    <row r="305" spans="1:51" s="15" customFormat="1" ht="12">
      <c r="A305" s="15"/>
      <c r="B305" s="263"/>
      <c r="C305" s="264"/>
      <c r="D305" s="243" t="s">
        <v>197</v>
      </c>
      <c r="E305" s="265" t="s">
        <v>1</v>
      </c>
      <c r="F305" s="266" t="s">
        <v>215</v>
      </c>
      <c r="G305" s="264"/>
      <c r="H305" s="267">
        <v>116.3</v>
      </c>
      <c r="I305" s="268"/>
      <c r="J305" s="264"/>
      <c r="K305" s="264"/>
      <c r="L305" s="269"/>
      <c r="M305" s="270"/>
      <c r="N305" s="271"/>
      <c r="O305" s="271"/>
      <c r="P305" s="271"/>
      <c r="Q305" s="271"/>
      <c r="R305" s="271"/>
      <c r="S305" s="271"/>
      <c r="T305" s="272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73" t="s">
        <v>197</v>
      </c>
      <c r="AU305" s="273" t="s">
        <v>86</v>
      </c>
      <c r="AV305" s="15" t="s">
        <v>195</v>
      </c>
      <c r="AW305" s="15" t="s">
        <v>32</v>
      </c>
      <c r="AX305" s="15" t="s">
        <v>84</v>
      </c>
      <c r="AY305" s="273" t="s">
        <v>188</v>
      </c>
    </row>
    <row r="306" spans="1:65" s="2" customFormat="1" ht="24.15" customHeight="1">
      <c r="A306" s="39"/>
      <c r="B306" s="40"/>
      <c r="C306" s="228" t="s">
        <v>831</v>
      </c>
      <c r="D306" s="228" t="s">
        <v>190</v>
      </c>
      <c r="E306" s="229" t="s">
        <v>1241</v>
      </c>
      <c r="F306" s="230" t="s">
        <v>1242</v>
      </c>
      <c r="G306" s="231" t="s">
        <v>377</v>
      </c>
      <c r="H306" s="232">
        <v>0.963</v>
      </c>
      <c r="I306" s="233"/>
      <c r="J306" s="234">
        <f>ROUND(I306*H306,2)</f>
        <v>0</v>
      </c>
      <c r="K306" s="230" t="s">
        <v>194</v>
      </c>
      <c r="L306" s="45"/>
      <c r="M306" s="235" t="s">
        <v>1</v>
      </c>
      <c r="N306" s="236" t="s">
        <v>42</v>
      </c>
      <c r="O306" s="92"/>
      <c r="P306" s="237">
        <f>O306*H306</f>
        <v>0</v>
      </c>
      <c r="Q306" s="237">
        <v>0</v>
      </c>
      <c r="R306" s="237">
        <f>Q306*H306</f>
        <v>0</v>
      </c>
      <c r="S306" s="237">
        <v>0</v>
      </c>
      <c r="T306" s="238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9" t="s">
        <v>374</v>
      </c>
      <c r="AT306" s="239" t="s">
        <v>190</v>
      </c>
      <c r="AU306" s="239" t="s">
        <v>86</v>
      </c>
      <c r="AY306" s="18" t="s">
        <v>188</v>
      </c>
      <c r="BE306" s="240">
        <f>IF(N306="základní",J306,0)</f>
        <v>0</v>
      </c>
      <c r="BF306" s="240">
        <f>IF(N306="snížená",J306,0)</f>
        <v>0</v>
      </c>
      <c r="BG306" s="240">
        <f>IF(N306="zákl. přenesená",J306,0)</f>
        <v>0</v>
      </c>
      <c r="BH306" s="240">
        <f>IF(N306="sníž. přenesená",J306,0)</f>
        <v>0</v>
      </c>
      <c r="BI306" s="240">
        <f>IF(N306="nulová",J306,0)</f>
        <v>0</v>
      </c>
      <c r="BJ306" s="18" t="s">
        <v>84</v>
      </c>
      <c r="BK306" s="240">
        <f>ROUND(I306*H306,2)</f>
        <v>0</v>
      </c>
      <c r="BL306" s="18" t="s">
        <v>374</v>
      </c>
      <c r="BM306" s="239" t="s">
        <v>2634</v>
      </c>
    </row>
    <row r="307" spans="1:63" s="12" customFormat="1" ht="22.8" customHeight="1">
      <c r="A307" s="12"/>
      <c r="B307" s="212"/>
      <c r="C307" s="213"/>
      <c r="D307" s="214" t="s">
        <v>76</v>
      </c>
      <c r="E307" s="226" t="s">
        <v>499</v>
      </c>
      <c r="F307" s="226" t="s">
        <v>500</v>
      </c>
      <c r="G307" s="213"/>
      <c r="H307" s="213"/>
      <c r="I307" s="216"/>
      <c r="J307" s="227">
        <f>BK307</f>
        <v>0</v>
      </c>
      <c r="K307" s="213"/>
      <c r="L307" s="218"/>
      <c r="M307" s="219"/>
      <c r="N307" s="220"/>
      <c r="O307" s="220"/>
      <c r="P307" s="221">
        <f>SUM(P308:P318)</f>
        <v>0</v>
      </c>
      <c r="Q307" s="220"/>
      <c r="R307" s="221">
        <f>SUM(R308:R318)</f>
        <v>0.18515643999999998</v>
      </c>
      <c r="S307" s="220"/>
      <c r="T307" s="222">
        <f>SUM(T308:T318)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23" t="s">
        <v>86</v>
      </c>
      <c r="AT307" s="224" t="s">
        <v>76</v>
      </c>
      <c r="AU307" s="224" t="s">
        <v>84</v>
      </c>
      <c r="AY307" s="223" t="s">
        <v>188</v>
      </c>
      <c r="BK307" s="225">
        <f>SUM(BK308:BK318)</f>
        <v>0</v>
      </c>
    </row>
    <row r="308" spans="1:65" s="2" customFormat="1" ht="24.15" customHeight="1">
      <c r="A308" s="39"/>
      <c r="B308" s="40"/>
      <c r="C308" s="228" t="s">
        <v>855</v>
      </c>
      <c r="D308" s="228" t="s">
        <v>190</v>
      </c>
      <c r="E308" s="229" t="s">
        <v>1274</v>
      </c>
      <c r="F308" s="230" t="s">
        <v>1275</v>
      </c>
      <c r="G308" s="231" t="s">
        <v>193</v>
      </c>
      <c r="H308" s="232">
        <v>402.514</v>
      </c>
      <c r="I308" s="233"/>
      <c r="J308" s="234">
        <f>ROUND(I308*H308,2)</f>
        <v>0</v>
      </c>
      <c r="K308" s="230" t="s">
        <v>194</v>
      </c>
      <c r="L308" s="45"/>
      <c r="M308" s="235" t="s">
        <v>1</v>
      </c>
      <c r="N308" s="236" t="s">
        <v>42</v>
      </c>
      <c r="O308" s="92"/>
      <c r="P308" s="237">
        <f>O308*H308</f>
        <v>0</v>
      </c>
      <c r="Q308" s="237">
        <v>0.0002</v>
      </c>
      <c r="R308" s="237">
        <f>Q308*H308</f>
        <v>0.0805028</v>
      </c>
      <c r="S308" s="237">
        <v>0</v>
      </c>
      <c r="T308" s="238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9" t="s">
        <v>374</v>
      </c>
      <c r="AT308" s="239" t="s">
        <v>190</v>
      </c>
      <c r="AU308" s="239" t="s">
        <v>86</v>
      </c>
      <c r="AY308" s="18" t="s">
        <v>188</v>
      </c>
      <c r="BE308" s="240">
        <f>IF(N308="základní",J308,0)</f>
        <v>0</v>
      </c>
      <c r="BF308" s="240">
        <f>IF(N308="snížená",J308,0)</f>
        <v>0</v>
      </c>
      <c r="BG308" s="240">
        <f>IF(N308="zákl. přenesená",J308,0)</f>
        <v>0</v>
      </c>
      <c r="BH308" s="240">
        <f>IF(N308="sníž. přenesená",J308,0)</f>
        <v>0</v>
      </c>
      <c r="BI308" s="240">
        <f>IF(N308="nulová",J308,0)</f>
        <v>0</v>
      </c>
      <c r="BJ308" s="18" t="s">
        <v>84</v>
      </c>
      <c r="BK308" s="240">
        <f>ROUND(I308*H308,2)</f>
        <v>0</v>
      </c>
      <c r="BL308" s="18" t="s">
        <v>374</v>
      </c>
      <c r="BM308" s="239" t="s">
        <v>2635</v>
      </c>
    </row>
    <row r="309" spans="1:51" s="13" customFormat="1" ht="12">
      <c r="A309" s="13"/>
      <c r="B309" s="241"/>
      <c r="C309" s="242"/>
      <c r="D309" s="243" t="s">
        <v>197</v>
      </c>
      <c r="E309" s="244" t="s">
        <v>1</v>
      </c>
      <c r="F309" s="245" t="s">
        <v>198</v>
      </c>
      <c r="G309" s="242"/>
      <c r="H309" s="244" t="s">
        <v>1</v>
      </c>
      <c r="I309" s="246"/>
      <c r="J309" s="242"/>
      <c r="K309" s="242"/>
      <c r="L309" s="247"/>
      <c r="M309" s="248"/>
      <c r="N309" s="249"/>
      <c r="O309" s="249"/>
      <c r="P309" s="249"/>
      <c r="Q309" s="249"/>
      <c r="R309" s="249"/>
      <c r="S309" s="249"/>
      <c r="T309" s="25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1" t="s">
        <v>197</v>
      </c>
      <c r="AU309" s="251" t="s">
        <v>86</v>
      </c>
      <c r="AV309" s="13" t="s">
        <v>84</v>
      </c>
      <c r="AW309" s="13" t="s">
        <v>32</v>
      </c>
      <c r="AX309" s="13" t="s">
        <v>77</v>
      </c>
      <c r="AY309" s="251" t="s">
        <v>188</v>
      </c>
    </row>
    <row r="310" spans="1:51" s="14" customFormat="1" ht="12">
      <c r="A310" s="14"/>
      <c r="B310" s="252"/>
      <c r="C310" s="253"/>
      <c r="D310" s="243" t="s">
        <v>197</v>
      </c>
      <c r="E310" s="254" t="s">
        <v>1</v>
      </c>
      <c r="F310" s="255" t="s">
        <v>2636</v>
      </c>
      <c r="G310" s="253"/>
      <c r="H310" s="256">
        <v>51.66</v>
      </c>
      <c r="I310" s="257"/>
      <c r="J310" s="253"/>
      <c r="K310" s="253"/>
      <c r="L310" s="258"/>
      <c r="M310" s="259"/>
      <c r="N310" s="260"/>
      <c r="O310" s="260"/>
      <c r="P310" s="260"/>
      <c r="Q310" s="260"/>
      <c r="R310" s="260"/>
      <c r="S310" s="260"/>
      <c r="T310" s="261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2" t="s">
        <v>197</v>
      </c>
      <c r="AU310" s="262" t="s">
        <v>86</v>
      </c>
      <c r="AV310" s="14" t="s">
        <v>86</v>
      </c>
      <c r="AW310" s="14" t="s">
        <v>32</v>
      </c>
      <c r="AX310" s="14" t="s">
        <v>77</v>
      </c>
      <c r="AY310" s="262" t="s">
        <v>188</v>
      </c>
    </row>
    <row r="311" spans="1:51" s="14" customFormat="1" ht="12">
      <c r="A311" s="14"/>
      <c r="B311" s="252"/>
      <c r="C311" s="253"/>
      <c r="D311" s="243" t="s">
        <v>197</v>
      </c>
      <c r="E311" s="254" t="s">
        <v>1</v>
      </c>
      <c r="F311" s="255" t="s">
        <v>2637</v>
      </c>
      <c r="G311" s="253"/>
      <c r="H311" s="256">
        <v>33.879</v>
      </c>
      <c r="I311" s="257"/>
      <c r="J311" s="253"/>
      <c r="K311" s="253"/>
      <c r="L311" s="258"/>
      <c r="M311" s="259"/>
      <c r="N311" s="260"/>
      <c r="O311" s="260"/>
      <c r="P311" s="260"/>
      <c r="Q311" s="260"/>
      <c r="R311" s="260"/>
      <c r="S311" s="260"/>
      <c r="T311" s="26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2" t="s">
        <v>197</v>
      </c>
      <c r="AU311" s="262" t="s">
        <v>86</v>
      </c>
      <c r="AV311" s="14" t="s">
        <v>86</v>
      </c>
      <c r="AW311" s="14" t="s">
        <v>32</v>
      </c>
      <c r="AX311" s="14" t="s">
        <v>77</v>
      </c>
      <c r="AY311" s="262" t="s">
        <v>188</v>
      </c>
    </row>
    <row r="312" spans="1:51" s="14" customFormat="1" ht="12">
      <c r="A312" s="14"/>
      <c r="B312" s="252"/>
      <c r="C312" s="253"/>
      <c r="D312" s="243" t="s">
        <v>197</v>
      </c>
      <c r="E312" s="254" t="s">
        <v>1</v>
      </c>
      <c r="F312" s="255" t="s">
        <v>2638</v>
      </c>
      <c r="G312" s="253"/>
      <c r="H312" s="256">
        <v>118.14</v>
      </c>
      <c r="I312" s="257"/>
      <c r="J312" s="253"/>
      <c r="K312" s="253"/>
      <c r="L312" s="258"/>
      <c r="M312" s="259"/>
      <c r="N312" s="260"/>
      <c r="O312" s="260"/>
      <c r="P312" s="260"/>
      <c r="Q312" s="260"/>
      <c r="R312" s="260"/>
      <c r="S312" s="260"/>
      <c r="T312" s="26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2" t="s">
        <v>197</v>
      </c>
      <c r="AU312" s="262" t="s">
        <v>86</v>
      </c>
      <c r="AV312" s="14" t="s">
        <v>86</v>
      </c>
      <c r="AW312" s="14" t="s">
        <v>32</v>
      </c>
      <c r="AX312" s="14" t="s">
        <v>77</v>
      </c>
      <c r="AY312" s="262" t="s">
        <v>188</v>
      </c>
    </row>
    <row r="313" spans="1:51" s="14" customFormat="1" ht="12">
      <c r="A313" s="14"/>
      <c r="B313" s="252"/>
      <c r="C313" s="253"/>
      <c r="D313" s="243" t="s">
        <v>197</v>
      </c>
      <c r="E313" s="254" t="s">
        <v>1</v>
      </c>
      <c r="F313" s="255" t="s">
        <v>2566</v>
      </c>
      <c r="G313" s="253"/>
      <c r="H313" s="256">
        <v>144.15</v>
      </c>
      <c r="I313" s="257"/>
      <c r="J313" s="253"/>
      <c r="K313" s="253"/>
      <c r="L313" s="258"/>
      <c r="M313" s="259"/>
      <c r="N313" s="260"/>
      <c r="O313" s="260"/>
      <c r="P313" s="260"/>
      <c r="Q313" s="260"/>
      <c r="R313" s="260"/>
      <c r="S313" s="260"/>
      <c r="T313" s="26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2" t="s">
        <v>197</v>
      </c>
      <c r="AU313" s="262" t="s">
        <v>86</v>
      </c>
      <c r="AV313" s="14" t="s">
        <v>86</v>
      </c>
      <c r="AW313" s="14" t="s">
        <v>32</v>
      </c>
      <c r="AX313" s="14" t="s">
        <v>77</v>
      </c>
      <c r="AY313" s="262" t="s">
        <v>188</v>
      </c>
    </row>
    <row r="314" spans="1:51" s="14" customFormat="1" ht="12">
      <c r="A314" s="14"/>
      <c r="B314" s="252"/>
      <c r="C314" s="253"/>
      <c r="D314" s="243" t="s">
        <v>197</v>
      </c>
      <c r="E314" s="254" t="s">
        <v>1</v>
      </c>
      <c r="F314" s="255" t="s">
        <v>2639</v>
      </c>
      <c r="G314" s="253"/>
      <c r="H314" s="256">
        <v>100.5</v>
      </c>
      <c r="I314" s="257"/>
      <c r="J314" s="253"/>
      <c r="K314" s="253"/>
      <c r="L314" s="258"/>
      <c r="M314" s="259"/>
      <c r="N314" s="260"/>
      <c r="O314" s="260"/>
      <c r="P314" s="260"/>
      <c r="Q314" s="260"/>
      <c r="R314" s="260"/>
      <c r="S314" s="260"/>
      <c r="T314" s="26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2" t="s">
        <v>197</v>
      </c>
      <c r="AU314" s="262" t="s">
        <v>86</v>
      </c>
      <c r="AV314" s="14" t="s">
        <v>86</v>
      </c>
      <c r="AW314" s="14" t="s">
        <v>32</v>
      </c>
      <c r="AX314" s="14" t="s">
        <v>77</v>
      </c>
      <c r="AY314" s="262" t="s">
        <v>188</v>
      </c>
    </row>
    <row r="315" spans="1:51" s="14" customFormat="1" ht="12">
      <c r="A315" s="14"/>
      <c r="B315" s="252"/>
      <c r="C315" s="253"/>
      <c r="D315" s="243" t="s">
        <v>197</v>
      </c>
      <c r="E315" s="254" t="s">
        <v>1</v>
      </c>
      <c r="F315" s="255" t="s">
        <v>2640</v>
      </c>
      <c r="G315" s="253"/>
      <c r="H315" s="256">
        <v>-45.815</v>
      </c>
      <c r="I315" s="257"/>
      <c r="J315" s="253"/>
      <c r="K315" s="253"/>
      <c r="L315" s="258"/>
      <c r="M315" s="259"/>
      <c r="N315" s="260"/>
      <c r="O315" s="260"/>
      <c r="P315" s="260"/>
      <c r="Q315" s="260"/>
      <c r="R315" s="260"/>
      <c r="S315" s="260"/>
      <c r="T315" s="261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2" t="s">
        <v>197</v>
      </c>
      <c r="AU315" s="262" t="s">
        <v>86</v>
      </c>
      <c r="AV315" s="14" t="s">
        <v>86</v>
      </c>
      <c r="AW315" s="14" t="s">
        <v>32</v>
      </c>
      <c r="AX315" s="14" t="s">
        <v>77</v>
      </c>
      <c r="AY315" s="262" t="s">
        <v>188</v>
      </c>
    </row>
    <row r="316" spans="1:51" s="15" customFormat="1" ht="12">
      <c r="A316" s="15"/>
      <c r="B316" s="263"/>
      <c r="C316" s="264"/>
      <c r="D316" s="243" t="s">
        <v>197</v>
      </c>
      <c r="E316" s="265" t="s">
        <v>1</v>
      </c>
      <c r="F316" s="266" t="s">
        <v>215</v>
      </c>
      <c r="G316" s="264"/>
      <c r="H316" s="267">
        <v>402.51399999999995</v>
      </c>
      <c r="I316" s="268"/>
      <c r="J316" s="264"/>
      <c r="K316" s="264"/>
      <c r="L316" s="269"/>
      <c r="M316" s="270"/>
      <c r="N316" s="271"/>
      <c r="O316" s="271"/>
      <c r="P316" s="271"/>
      <c r="Q316" s="271"/>
      <c r="R316" s="271"/>
      <c r="S316" s="271"/>
      <c r="T316" s="272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73" t="s">
        <v>197</v>
      </c>
      <c r="AU316" s="273" t="s">
        <v>86</v>
      </c>
      <c r="AV316" s="15" t="s">
        <v>195</v>
      </c>
      <c r="AW316" s="15" t="s">
        <v>32</v>
      </c>
      <c r="AX316" s="15" t="s">
        <v>84</v>
      </c>
      <c r="AY316" s="273" t="s">
        <v>188</v>
      </c>
    </row>
    <row r="317" spans="1:65" s="2" customFormat="1" ht="33" customHeight="1">
      <c r="A317" s="39"/>
      <c r="B317" s="40"/>
      <c r="C317" s="228" t="s">
        <v>859</v>
      </c>
      <c r="D317" s="228" t="s">
        <v>190</v>
      </c>
      <c r="E317" s="229" t="s">
        <v>1279</v>
      </c>
      <c r="F317" s="230" t="s">
        <v>1280</v>
      </c>
      <c r="G317" s="231" t="s">
        <v>193</v>
      </c>
      <c r="H317" s="232">
        <v>402.514</v>
      </c>
      <c r="I317" s="233"/>
      <c r="J317" s="234">
        <f>ROUND(I317*H317,2)</f>
        <v>0</v>
      </c>
      <c r="K317" s="230" t="s">
        <v>194</v>
      </c>
      <c r="L317" s="45"/>
      <c r="M317" s="235" t="s">
        <v>1</v>
      </c>
      <c r="N317" s="236" t="s">
        <v>42</v>
      </c>
      <c r="O317" s="92"/>
      <c r="P317" s="237">
        <f>O317*H317</f>
        <v>0</v>
      </c>
      <c r="Q317" s="237">
        <v>0.00026</v>
      </c>
      <c r="R317" s="237">
        <f>Q317*H317</f>
        <v>0.10465363999999999</v>
      </c>
      <c r="S317" s="237">
        <v>0</v>
      </c>
      <c r="T317" s="238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9" t="s">
        <v>374</v>
      </c>
      <c r="AT317" s="239" t="s">
        <v>190</v>
      </c>
      <c r="AU317" s="239" t="s">
        <v>86</v>
      </c>
      <c r="AY317" s="18" t="s">
        <v>188</v>
      </c>
      <c r="BE317" s="240">
        <f>IF(N317="základní",J317,0)</f>
        <v>0</v>
      </c>
      <c r="BF317" s="240">
        <f>IF(N317="snížená",J317,0)</f>
        <v>0</v>
      </c>
      <c r="BG317" s="240">
        <f>IF(N317="zákl. přenesená",J317,0)</f>
        <v>0</v>
      </c>
      <c r="BH317" s="240">
        <f>IF(N317="sníž. přenesená",J317,0)</f>
        <v>0</v>
      </c>
      <c r="BI317" s="240">
        <f>IF(N317="nulová",J317,0)</f>
        <v>0</v>
      </c>
      <c r="BJ317" s="18" t="s">
        <v>84</v>
      </c>
      <c r="BK317" s="240">
        <f>ROUND(I317*H317,2)</f>
        <v>0</v>
      </c>
      <c r="BL317" s="18" t="s">
        <v>374</v>
      </c>
      <c r="BM317" s="239" t="s">
        <v>2641</v>
      </c>
    </row>
    <row r="318" spans="1:51" s="14" customFormat="1" ht="12">
      <c r="A318" s="14"/>
      <c r="B318" s="252"/>
      <c r="C318" s="253"/>
      <c r="D318" s="243" t="s">
        <v>197</v>
      </c>
      <c r="E318" s="254" t="s">
        <v>1</v>
      </c>
      <c r="F318" s="255" t="s">
        <v>2642</v>
      </c>
      <c r="G318" s="253"/>
      <c r="H318" s="256">
        <v>402.514</v>
      </c>
      <c r="I318" s="257"/>
      <c r="J318" s="253"/>
      <c r="K318" s="253"/>
      <c r="L318" s="258"/>
      <c r="M318" s="259"/>
      <c r="N318" s="260"/>
      <c r="O318" s="260"/>
      <c r="P318" s="260"/>
      <c r="Q318" s="260"/>
      <c r="R318" s="260"/>
      <c r="S318" s="260"/>
      <c r="T318" s="261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2" t="s">
        <v>197</v>
      </c>
      <c r="AU318" s="262" t="s">
        <v>86</v>
      </c>
      <c r="AV318" s="14" t="s">
        <v>86</v>
      </c>
      <c r="AW318" s="14" t="s">
        <v>32</v>
      </c>
      <c r="AX318" s="14" t="s">
        <v>84</v>
      </c>
      <c r="AY318" s="262" t="s">
        <v>188</v>
      </c>
    </row>
    <row r="319" spans="1:63" s="12" customFormat="1" ht="25.9" customHeight="1">
      <c r="A319" s="12"/>
      <c r="B319" s="212"/>
      <c r="C319" s="213"/>
      <c r="D319" s="214" t="s">
        <v>76</v>
      </c>
      <c r="E319" s="215" t="s">
        <v>807</v>
      </c>
      <c r="F319" s="215" t="s">
        <v>2260</v>
      </c>
      <c r="G319" s="213"/>
      <c r="H319" s="213"/>
      <c r="I319" s="216"/>
      <c r="J319" s="217">
        <f>BK319</f>
        <v>0</v>
      </c>
      <c r="K319" s="213"/>
      <c r="L319" s="218"/>
      <c r="M319" s="219"/>
      <c r="N319" s="220"/>
      <c r="O319" s="220"/>
      <c r="P319" s="221">
        <f>P320</f>
        <v>0</v>
      </c>
      <c r="Q319" s="220"/>
      <c r="R319" s="221">
        <f>R320</f>
        <v>0</v>
      </c>
      <c r="S319" s="220"/>
      <c r="T319" s="222">
        <f>T320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23" t="s">
        <v>112</v>
      </c>
      <c r="AT319" s="224" t="s">
        <v>76</v>
      </c>
      <c r="AU319" s="224" t="s">
        <v>77</v>
      </c>
      <c r="AY319" s="223" t="s">
        <v>188</v>
      </c>
      <c r="BK319" s="225">
        <f>BK320</f>
        <v>0</v>
      </c>
    </row>
    <row r="320" spans="1:63" s="12" customFormat="1" ht="22.8" customHeight="1">
      <c r="A320" s="12"/>
      <c r="B320" s="212"/>
      <c r="C320" s="213"/>
      <c r="D320" s="214" t="s">
        <v>76</v>
      </c>
      <c r="E320" s="226" t="s">
        <v>2643</v>
      </c>
      <c r="F320" s="226" t="s">
        <v>2644</v>
      </c>
      <c r="G320" s="213"/>
      <c r="H320" s="213"/>
      <c r="I320" s="216"/>
      <c r="J320" s="227">
        <f>BK320</f>
        <v>0</v>
      </c>
      <c r="K320" s="213"/>
      <c r="L320" s="218"/>
      <c r="M320" s="219"/>
      <c r="N320" s="220"/>
      <c r="O320" s="220"/>
      <c r="P320" s="221">
        <f>SUM(P321:P323)</f>
        <v>0</v>
      </c>
      <c r="Q320" s="220"/>
      <c r="R320" s="221">
        <f>SUM(R321:R323)</f>
        <v>0</v>
      </c>
      <c r="S320" s="220"/>
      <c r="T320" s="222">
        <f>SUM(T321:T323)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23" t="s">
        <v>112</v>
      </c>
      <c r="AT320" s="224" t="s">
        <v>76</v>
      </c>
      <c r="AU320" s="224" t="s">
        <v>84</v>
      </c>
      <c r="AY320" s="223" t="s">
        <v>188</v>
      </c>
      <c r="BK320" s="225">
        <f>SUM(BK321:BK323)</f>
        <v>0</v>
      </c>
    </row>
    <row r="321" spans="1:65" s="2" customFormat="1" ht="16.5" customHeight="1">
      <c r="A321" s="39"/>
      <c r="B321" s="40"/>
      <c r="C321" s="228" t="s">
        <v>863</v>
      </c>
      <c r="D321" s="228" t="s">
        <v>190</v>
      </c>
      <c r="E321" s="229" t="s">
        <v>2645</v>
      </c>
      <c r="F321" s="230" t="s">
        <v>2646</v>
      </c>
      <c r="G321" s="231" t="s">
        <v>558</v>
      </c>
      <c r="H321" s="232">
        <v>1</v>
      </c>
      <c r="I321" s="233"/>
      <c r="J321" s="234">
        <f>ROUND(I321*H321,2)</f>
        <v>0</v>
      </c>
      <c r="K321" s="230" t="s">
        <v>440</v>
      </c>
      <c r="L321" s="45"/>
      <c r="M321" s="235" t="s">
        <v>1</v>
      </c>
      <c r="N321" s="236" t="s">
        <v>42</v>
      </c>
      <c r="O321" s="92"/>
      <c r="P321" s="237">
        <f>O321*H321</f>
        <v>0</v>
      </c>
      <c r="Q321" s="237">
        <v>0</v>
      </c>
      <c r="R321" s="237">
        <f>Q321*H321</f>
        <v>0</v>
      </c>
      <c r="S321" s="237">
        <v>0</v>
      </c>
      <c r="T321" s="238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9" t="s">
        <v>891</v>
      </c>
      <c r="AT321" s="239" t="s">
        <v>190</v>
      </c>
      <c r="AU321" s="239" t="s">
        <v>86</v>
      </c>
      <c r="AY321" s="18" t="s">
        <v>188</v>
      </c>
      <c r="BE321" s="240">
        <f>IF(N321="základní",J321,0)</f>
        <v>0</v>
      </c>
      <c r="BF321" s="240">
        <f>IF(N321="snížená",J321,0)</f>
        <v>0</v>
      </c>
      <c r="BG321" s="240">
        <f>IF(N321="zákl. přenesená",J321,0)</f>
        <v>0</v>
      </c>
      <c r="BH321" s="240">
        <f>IF(N321="sníž. přenesená",J321,0)</f>
        <v>0</v>
      </c>
      <c r="BI321" s="240">
        <f>IF(N321="nulová",J321,0)</f>
        <v>0</v>
      </c>
      <c r="BJ321" s="18" t="s">
        <v>84</v>
      </c>
      <c r="BK321" s="240">
        <f>ROUND(I321*H321,2)</f>
        <v>0</v>
      </c>
      <c r="BL321" s="18" t="s">
        <v>891</v>
      </c>
      <c r="BM321" s="239" t="s">
        <v>2647</v>
      </c>
    </row>
    <row r="322" spans="1:51" s="13" customFormat="1" ht="12">
      <c r="A322" s="13"/>
      <c r="B322" s="241"/>
      <c r="C322" s="242"/>
      <c r="D322" s="243" t="s">
        <v>197</v>
      </c>
      <c r="E322" s="244" t="s">
        <v>1</v>
      </c>
      <c r="F322" s="245" t="s">
        <v>198</v>
      </c>
      <c r="G322" s="242"/>
      <c r="H322" s="244" t="s">
        <v>1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1" t="s">
        <v>197</v>
      </c>
      <c r="AU322" s="251" t="s">
        <v>86</v>
      </c>
      <c r="AV322" s="13" t="s">
        <v>84</v>
      </c>
      <c r="AW322" s="13" t="s">
        <v>32</v>
      </c>
      <c r="AX322" s="13" t="s">
        <v>77</v>
      </c>
      <c r="AY322" s="251" t="s">
        <v>188</v>
      </c>
    </row>
    <row r="323" spans="1:51" s="14" customFormat="1" ht="12">
      <c r="A323" s="14"/>
      <c r="B323" s="252"/>
      <c r="C323" s="253"/>
      <c r="D323" s="243" t="s">
        <v>197</v>
      </c>
      <c r="E323" s="254" t="s">
        <v>1</v>
      </c>
      <c r="F323" s="255" t="s">
        <v>84</v>
      </c>
      <c r="G323" s="253"/>
      <c r="H323" s="256">
        <v>1</v>
      </c>
      <c r="I323" s="257"/>
      <c r="J323" s="253"/>
      <c r="K323" s="253"/>
      <c r="L323" s="258"/>
      <c r="M323" s="259"/>
      <c r="N323" s="260"/>
      <c r="O323" s="260"/>
      <c r="P323" s="260"/>
      <c r="Q323" s="260"/>
      <c r="R323" s="260"/>
      <c r="S323" s="260"/>
      <c r="T323" s="26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2" t="s">
        <v>197</v>
      </c>
      <c r="AU323" s="262" t="s">
        <v>86</v>
      </c>
      <c r="AV323" s="14" t="s">
        <v>86</v>
      </c>
      <c r="AW323" s="14" t="s">
        <v>32</v>
      </c>
      <c r="AX323" s="14" t="s">
        <v>84</v>
      </c>
      <c r="AY323" s="262" t="s">
        <v>188</v>
      </c>
    </row>
    <row r="324" spans="1:63" s="12" customFormat="1" ht="25.9" customHeight="1">
      <c r="A324" s="12"/>
      <c r="B324" s="212"/>
      <c r="C324" s="213"/>
      <c r="D324" s="214" t="s">
        <v>76</v>
      </c>
      <c r="E324" s="215" t="s">
        <v>1283</v>
      </c>
      <c r="F324" s="215" t="s">
        <v>1284</v>
      </c>
      <c r="G324" s="213"/>
      <c r="H324" s="213"/>
      <c r="I324" s="216"/>
      <c r="J324" s="217">
        <f>BK324</f>
        <v>0</v>
      </c>
      <c r="K324" s="213"/>
      <c r="L324" s="218"/>
      <c r="M324" s="219"/>
      <c r="N324" s="220"/>
      <c r="O324" s="220"/>
      <c r="P324" s="221">
        <f>SUM(P325:P330)</f>
        <v>0</v>
      </c>
      <c r="Q324" s="220"/>
      <c r="R324" s="221">
        <f>SUM(R325:R330)</f>
        <v>0</v>
      </c>
      <c r="S324" s="220"/>
      <c r="T324" s="222">
        <f>SUM(T325:T330)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23" t="s">
        <v>195</v>
      </c>
      <c r="AT324" s="224" t="s">
        <v>76</v>
      </c>
      <c r="AU324" s="224" t="s">
        <v>77</v>
      </c>
      <c r="AY324" s="223" t="s">
        <v>188</v>
      </c>
      <c r="BK324" s="225">
        <f>SUM(BK325:BK330)</f>
        <v>0</v>
      </c>
    </row>
    <row r="325" spans="1:65" s="2" customFormat="1" ht="21.75" customHeight="1">
      <c r="A325" s="39"/>
      <c r="B325" s="40"/>
      <c r="C325" s="228" t="s">
        <v>867</v>
      </c>
      <c r="D325" s="228" t="s">
        <v>190</v>
      </c>
      <c r="E325" s="229" t="s">
        <v>1286</v>
      </c>
      <c r="F325" s="230" t="s">
        <v>1287</v>
      </c>
      <c r="G325" s="231" t="s">
        <v>1288</v>
      </c>
      <c r="H325" s="232">
        <v>40</v>
      </c>
      <c r="I325" s="233"/>
      <c r="J325" s="234">
        <f>ROUND(I325*H325,2)</f>
        <v>0</v>
      </c>
      <c r="K325" s="230" t="s">
        <v>194</v>
      </c>
      <c r="L325" s="45"/>
      <c r="M325" s="235" t="s">
        <v>1</v>
      </c>
      <c r="N325" s="236" t="s">
        <v>42</v>
      </c>
      <c r="O325" s="92"/>
      <c r="P325" s="237">
        <f>O325*H325</f>
        <v>0</v>
      </c>
      <c r="Q325" s="237">
        <v>0</v>
      </c>
      <c r="R325" s="237">
        <f>Q325*H325</f>
        <v>0</v>
      </c>
      <c r="S325" s="237">
        <v>0</v>
      </c>
      <c r="T325" s="238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9" t="s">
        <v>1289</v>
      </c>
      <c r="AT325" s="239" t="s">
        <v>190</v>
      </c>
      <c r="AU325" s="239" t="s">
        <v>84</v>
      </c>
      <c r="AY325" s="18" t="s">
        <v>188</v>
      </c>
      <c r="BE325" s="240">
        <f>IF(N325="základní",J325,0)</f>
        <v>0</v>
      </c>
      <c r="BF325" s="240">
        <f>IF(N325="snížená",J325,0)</f>
        <v>0</v>
      </c>
      <c r="BG325" s="240">
        <f>IF(N325="zákl. přenesená",J325,0)</f>
        <v>0</v>
      </c>
      <c r="BH325" s="240">
        <f>IF(N325="sníž. přenesená",J325,0)</f>
        <v>0</v>
      </c>
      <c r="BI325" s="240">
        <f>IF(N325="nulová",J325,0)</f>
        <v>0</v>
      </c>
      <c r="BJ325" s="18" t="s">
        <v>84</v>
      </c>
      <c r="BK325" s="240">
        <f>ROUND(I325*H325,2)</f>
        <v>0</v>
      </c>
      <c r="BL325" s="18" t="s">
        <v>1289</v>
      </c>
      <c r="BM325" s="239" t="s">
        <v>2648</v>
      </c>
    </row>
    <row r="326" spans="1:47" s="2" customFormat="1" ht="12">
      <c r="A326" s="39"/>
      <c r="B326" s="40"/>
      <c r="C326" s="41"/>
      <c r="D326" s="243" t="s">
        <v>560</v>
      </c>
      <c r="E326" s="41"/>
      <c r="F326" s="288" t="s">
        <v>1291</v>
      </c>
      <c r="G326" s="41"/>
      <c r="H326" s="41"/>
      <c r="I326" s="289"/>
      <c r="J326" s="41"/>
      <c r="K326" s="41"/>
      <c r="L326" s="45"/>
      <c r="M326" s="290"/>
      <c r="N326" s="291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560</v>
      </c>
      <c r="AU326" s="18" t="s">
        <v>84</v>
      </c>
    </row>
    <row r="327" spans="1:51" s="13" customFormat="1" ht="12">
      <c r="A327" s="13"/>
      <c r="B327" s="241"/>
      <c r="C327" s="242"/>
      <c r="D327" s="243" t="s">
        <v>197</v>
      </c>
      <c r="E327" s="244" t="s">
        <v>1</v>
      </c>
      <c r="F327" s="245" t="s">
        <v>1292</v>
      </c>
      <c r="G327" s="242"/>
      <c r="H327" s="244" t="s">
        <v>1</v>
      </c>
      <c r="I327" s="246"/>
      <c r="J327" s="242"/>
      <c r="K327" s="242"/>
      <c r="L327" s="247"/>
      <c r="M327" s="248"/>
      <c r="N327" s="249"/>
      <c r="O327" s="249"/>
      <c r="P327" s="249"/>
      <c r="Q327" s="249"/>
      <c r="R327" s="249"/>
      <c r="S327" s="249"/>
      <c r="T327" s="25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1" t="s">
        <v>197</v>
      </c>
      <c r="AU327" s="251" t="s">
        <v>84</v>
      </c>
      <c r="AV327" s="13" t="s">
        <v>84</v>
      </c>
      <c r="AW327" s="13" t="s">
        <v>32</v>
      </c>
      <c r="AX327" s="13" t="s">
        <v>77</v>
      </c>
      <c r="AY327" s="251" t="s">
        <v>188</v>
      </c>
    </row>
    <row r="328" spans="1:51" s="14" customFormat="1" ht="12">
      <c r="A328" s="14"/>
      <c r="B328" s="252"/>
      <c r="C328" s="253"/>
      <c r="D328" s="243" t="s">
        <v>197</v>
      </c>
      <c r="E328" s="254" t="s">
        <v>1</v>
      </c>
      <c r="F328" s="255" t="s">
        <v>728</v>
      </c>
      <c r="G328" s="253"/>
      <c r="H328" s="256">
        <v>40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2" t="s">
        <v>197</v>
      </c>
      <c r="AU328" s="262" t="s">
        <v>84</v>
      </c>
      <c r="AV328" s="14" t="s">
        <v>86</v>
      </c>
      <c r="AW328" s="14" t="s">
        <v>32</v>
      </c>
      <c r="AX328" s="14" t="s">
        <v>84</v>
      </c>
      <c r="AY328" s="262" t="s">
        <v>188</v>
      </c>
    </row>
    <row r="329" spans="1:65" s="2" customFormat="1" ht="16.5" customHeight="1">
      <c r="A329" s="39"/>
      <c r="B329" s="40"/>
      <c r="C329" s="228" t="s">
        <v>871</v>
      </c>
      <c r="D329" s="228" t="s">
        <v>190</v>
      </c>
      <c r="E329" s="229" t="s">
        <v>1294</v>
      </c>
      <c r="F329" s="230" t="s">
        <v>1295</v>
      </c>
      <c r="G329" s="231" t="s">
        <v>1288</v>
      </c>
      <c r="H329" s="232">
        <v>80</v>
      </c>
      <c r="I329" s="233"/>
      <c r="J329" s="234">
        <f>ROUND(I329*H329,2)</f>
        <v>0</v>
      </c>
      <c r="K329" s="230" t="s">
        <v>194</v>
      </c>
      <c r="L329" s="45"/>
      <c r="M329" s="235" t="s">
        <v>1</v>
      </c>
      <c r="N329" s="236" t="s">
        <v>42</v>
      </c>
      <c r="O329" s="92"/>
      <c r="P329" s="237">
        <f>O329*H329</f>
        <v>0</v>
      </c>
      <c r="Q329" s="237">
        <v>0</v>
      </c>
      <c r="R329" s="237">
        <f>Q329*H329</f>
        <v>0</v>
      </c>
      <c r="S329" s="237">
        <v>0</v>
      </c>
      <c r="T329" s="238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9" t="s">
        <v>1289</v>
      </c>
      <c r="AT329" s="239" t="s">
        <v>190</v>
      </c>
      <c r="AU329" s="239" t="s">
        <v>84</v>
      </c>
      <c r="AY329" s="18" t="s">
        <v>188</v>
      </c>
      <c r="BE329" s="240">
        <f>IF(N329="základní",J329,0)</f>
        <v>0</v>
      </c>
      <c r="BF329" s="240">
        <f>IF(N329="snížená",J329,0)</f>
        <v>0</v>
      </c>
      <c r="BG329" s="240">
        <f>IF(N329="zákl. přenesená",J329,0)</f>
        <v>0</v>
      </c>
      <c r="BH329" s="240">
        <f>IF(N329="sníž. přenesená",J329,0)</f>
        <v>0</v>
      </c>
      <c r="BI329" s="240">
        <f>IF(N329="nulová",J329,0)</f>
        <v>0</v>
      </c>
      <c r="BJ329" s="18" t="s">
        <v>84</v>
      </c>
      <c r="BK329" s="240">
        <f>ROUND(I329*H329,2)</f>
        <v>0</v>
      </c>
      <c r="BL329" s="18" t="s">
        <v>1289</v>
      </c>
      <c r="BM329" s="239" t="s">
        <v>2649</v>
      </c>
    </row>
    <row r="330" spans="1:51" s="14" customFormat="1" ht="12">
      <c r="A330" s="14"/>
      <c r="B330" s="252"/>
      <c r="C330" s="253"/>
      <c r="D330" s="243" t="s">
        <v>197</v>
      </c>
      <c r="E330" s="254" t="s">
        <v>1</v>
      </c>
      <c r="F330" s="255" t="s">
        <v>979</v>
      </c>
      <c r="G330" s="253"/>
      <c r="H330" s="256">
        <v>80</v>
      </c>
      <c r="I330" s="257"/>
      <c r="J330" s="253"/>
      <c r="K330" s="253"/>
      <c r="L330" s="258"/>
      <c r="M330" s="302"/>
      <c r="N330" s="303"/>
      <c r="O330" s="303"/>
      <c r="P330" s="303"/>
      <c r="Q330" s="303"/>
      <c r="R330" s="303"/>
      <c r="S330" s="303"/>
      <c r="T330" s="30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2" t="s">
        <v>197</v>
      </c>
      <c r="AU330" s="262" t="s">
        <v>84</v>
      </c>
      <c r="AV330" s="14" t="s">
        <v>86</v>
      </c>
      <c r="AW330" s="14" t="s">
        <v>32</v>
      </c>
      <c r="AX330" s="14" t="s">
        <v>84</v>
      </c>
      <c r="AY330" s="262" t="s">
        <v>188</v>
      </c>
    </row>
    <row r="331" spans="1:31" s="2" customFormat="1" ht="6.95" customHeight="1">
      <c r="A331" s="39"/>
      <c r="B331" s="67"/>
      <c r="C331" s="68"/>
      <c r="D331" s="68"/>
      <c r="E331" s="68"/>
      <c r="F331" s="68"/>
      <c r="G331" s="68"/>
      <c r="H331" s="68"/>
      <c r="I331" s="68"/>
      <c r="J331" s="68"/>
      <c r="K331" s="68"/>
      <c r="L331" s="45"/>
      <c r="M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</row>
  </sheetData>
  <sheetProtection password="CC35" sheet="1" objects="1" scenarios="1" formatColumns="0" formatRows="0" autoFilter="0"/>
  <autoFilter ref="C135:K33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4:H12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133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150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Dětský domov a školní jídelna Sedloňov - Stavební úpravy objektu - II. ETAPA SO01</v>
      </c>
      <c r="F7" s="152"/>
      <c r="G7" s="152"/>
      <c r="H7" s="152"/>
      <c r="L7" s="21"/>
    </row>
    <row r="8" spans="2:12" ht="12">
      <c r="B8" s="21"/>
      <c r="D8" s="152" t="s">
        <v>151</v>
      </c>
      <c r="L8" s="21"/>
    </row>
    <row r="9" spans="2:12" s="1" customFormat="1" ht="16.5" customHeight="1">
      <c r="B9" s="21"/>
      <c r="E9" s="153" t="s">
        <v>2464</v>
      </c>
      <c r="F9" s="1"/>
      <c r="G9" s="1"/>
      <c r="H9" s="1"/>
      <c r="L9" s="21"/>
    </row>
    <row r="10" spans="2:12" s="1" customFormat="1" ht="12" customHeight="1">
      <c r="B10" s="21"/>
      <c r="D10" s="152" t="s">
        <v>153</v>
      </c>
      <c r="L10" s="21"/>
    </row>
    <row r="11" spans="1:31" s="2" customFormat="1" ht="16.5" customHeight="1">
      <c r="A11" s="39"/>
      <c r="B11" s="45"/>
      <c r="C11" s="39"/>
      <c r="D11" s="39"/>
      <c r="E11" s="164" t="s">
        <v>2650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2" t="s">
        <v>1949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4" t="s">
        <v>2651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2" t="s">
        <v>18</v>
      </c>
      <c r="E15" s="39"/>
      <c r="F15" s="142" t="s">
        <v>1</v>
      </c>
      <c r="G15" s="39"/>
      <c r="H15" s="39"/>
      <c r="I15" s="152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20</v>
      </c>
      <c r="E16" s="39"/>
      <c r="F16" s="142" t="s">
        <v>34</v>
      </c>
      <c r="G16" s="39"/>
      <c r="H16" s="39"/>
      <c r="I16" s="152" t="s">
        <v>22</v>
      </c>
      <c r="J16" s="155" t="str">
        <f>'Rekapitulace stavby'!AN8</f>
        <v>21. 7. 2023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2" t="s">
        <v>24</v>
      </c>
      <c r="E18" s="39"/>
      <c r="F18" s="39"/>
      <c r="G18" s="39"/>
      <c r="H18" s="39"/>
      <c r="I18" s="152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34</v>
      </c>
      <c r="F19" s="39"/>
      <c r="G19" s="39"/>
      <c r="H19" s="39"/>
      <c r="I19" s="152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2" t="s">
        <v>28</v>
      </c>
      <c r="E21" s="39"/>
      <c r="F21" s="39"/>
      <c r="G21" s="39"/>
      <c r="H21" s="39"/>
      <c r="I21" s="152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2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2" t="s">
        <v>30</v>
      </c>
      <c r="E24" s="39"/>
      <c r="F24" s="39"/>
      <c r="G24" s="39"/>
      <c r="H24" s="39"/>
      <c r="I24" s="152" t="s">
        <v>25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">
        <v>34</v>
      </c>
      <c r="F25" s="39"/>
      <c r="G25" s="39"/>
      <c r="H25" s="39"/>
      <c r="I25" s="152" t="s">
        <v>27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2" t="s">
        <v>33</v>
      </c>
      <c r="E27" s="39"/>
      <c r="F27" s="39"/>
      <c r="G27" s="39"/>
      <c r="H27" s="39"/>
      <c r="I27" s="152" t="s">
        <v>25</v>
      </c>
      <c r="J27" s="142" t="s">
        <v>1</v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">
        <v>34</v>
      </c>
      <c r="F28" s="39"/>
      <c r="G28" s="39"/>
      <c r="H28" s="39"/>
      <c r="I28" s="152" t="s">
        <v>27</v>
      </c>
      <c r="J28" s="142" t="s">
        <v>1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2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35.25" customHeight="1">
      <c r="A31" s="156"/>
      <c r="B31" s="157"/>
      <c r="C31" s="156"/>
      <c r="D31" s="156"/>
      <c r="E31" s="158" t="s">
        <v>2652</v>
      </c>
      <c r="F31" s="158"/>
      <c r="G31" s="158"/>
      <c r="H31" s="158"/>
      <c r="I31" s="156"/>
      <c r="J31" s="156"/>
      <c r="K31" s="156"/>
      <c r="L31" s="159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1" t="s">
        <v>37</v>
      </c>
      <c r="E34" s="39"/>
      <c r="F34" s="39"/>
      <c r="G34" s="39"/>
      <c r="H34" s="39"/>
      <c r="I34" s="39"/>
      <c r="J34" s="162">
        <f>ROUND(J130,2)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0"/>
      <c r="E35" s="160"/>
      <c r="F35" s="160"/>
      <c r="G35" s="160"/>
      <c r="H35" s="160"/>
      <c r="I35" s="160"/>
      <c r="J35" s="160"/>
      <c r="K35" s="160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3" t="s">
        <v>39</v>
      </c>
      <c r="G36" s="39"/>
      <c r="H36" s="39"/>
      <c r="I36" s="163" t="s">
        <v>38</v>
      </c>
      <c r="J36" s="163" t="s">
        <v>40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4" t="s">
        <v>41</v>
      </c>
      <c r="E37" s="152" t="s">
        <v>42</v>
      </c>
      <c r="F37" s="165">
        <f>ROUND((SUM(BE130:BE196)),2)</f>
        <v>0</v>
      </c>
      <c r="G37" s="39"/>
      <c r="H37" s="39"/>
      <c r="I37" s="166">
        <v>0.21</v>
      </c>
      <c r="J37" s="165">
        <f>ROUND(((SUM(BE130:BE196))*I37),2)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2" t="s">
        <v>43</v>
      </c>
      <c r="F38" s="165">
        <f>ROUND((SUM(BF130:BF196)),2)</f>
        <v>0</v>
      </c>
      <c r="G38" s="39"/>
      <c r="H38" s="39"/>
      <c r="I38" s="166">
        <v>0.15</v>
      </c>
      <c r="J38" s="165">
        <f>ROUND(((SUM(BF130:BF196))*I38),2)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44</v>
      </c>
      <c r="F39" s="165">
        <f>ROUND((SUM(BG130:BG196)),2)</f>
        <v>0</v>
      </c>
      <c r="G39" s="39"/>
      <c r="H39" s="39"/>
      <c r="I39" s="166">
        <v>0.21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2" t="s">
        <v>45</v>
      </c>
      <c r="F40" s="165">
        <f>ROUND((SUM(BH130:BH196)),2)</f>
        <v>0</v>
      </c>
      <c r="G40" s="39"/>
      <c r="H40" s="39"/>
      <c r="I40" s="166">
        <v>0.15</v>
      </c>
      <c r="J40" s="165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2" t="s">
        <v>46</v>
      </c>
      <c r="F41" s="165">
        <f>ROUND((SUM(BI130:BI196)),2)</f>
        <v>0</v>
      </c>
      <c r="G41" s="39"/>
      <c r="H41" s="39"/>
      <c r="I41" s="166">
        <v>0</v>
      </c>
      <c r="J41" s="165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7"/>
      <c r="D43" s="168" t="s">
        <v>47</v>
      </c>
      <c r="E43" s="169"/>
      <c r="F43" s="169"/>
      <c r="G43" s="170" t="s">
        <v>48</v>
      </c>
      <c r="H43" s="171" t="s">
        <v>49</v>
      </c>
      <c r="I43" s="169"/>
      <c r="J43" s="172">
        <f>SUM(J34:J41)</f>
        <v>0</v>
      </c>
      <c r="K43" s="173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Dětský domov a školní jídelna Sedloňov - Stavební úpravy objektu - II. ETAPA SO01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85" t="s">
        <v>2464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153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311" t="s">
        <v>2650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1949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7" t="str">
        <f>E13</f>
        <v>03.1 - Elektroinstalace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21. 7. 2023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24</v>
      </c>
      <c r="D95" s="41"/>
      <c r="E95" s="41"/>
      <c r="F95" s="28" t="str">
        <f>E19</f>
        <v xml:space="preserve"> </v>
      </c>
      <c r="G95" s="41"/>
      <c r="H95" s="41"/>
      <c r="I95" s="33" t="s">
        <v>30</v>
      </c>
      <c r="J95" s="37" t="str">
        <f>E25</f>
        <v xml:space="preserve"> 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 xml:space="preserve"> 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>
      <c r="A98" s="39"/>
      <c r="B98" s="40"/>
      <c r="C98" s="186" t="s">
        <v>156</v>
      </c>
      <c r="D98" s="187"/>
      <c r="E98" s="187"/>
      <c r="F98" s="187"/>
      <c r="G98" s="187"/>
      <c r="H98" s="187"/>
      <c r="I98" s="187"/>
      <c r="J98" s="188" t="s">
        <v>157</v>
      </c>
      <c r="K98" s="187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>
      <c r="A100" s="39"/>
      <c r="B100" s="40"/>
      <c r="C100" s="189" t="s">
        <v>158</v>
      </c>
      <c r="D100" s="41"/>
      <c r="E100" s="41"/>
      <c r="F100" s="41"/>
      <c r="G100" s="41"/>
      <c r="H100" s="41"/>
      <c r="I100" s="41"/>
      <c r="J100" s="111">
        <f>J130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159</v>
      </c>
    </row>
    <row r="101" spans="1:31" s="9" customFormat="1" ht="24.95" customHeight="1">
      <c r="A101" s="9"/>
      <c r="B101" s="190"/>
      <c r="C101" s="191"/>
      <c r="D101" s="192" t="s">
        <v>165</v>
      </c>
      <c r="E101" s="193"/>
      <c r="F101" s="193"/>
      <c r="G101" s="193"/>
      <c r="H101" s="193"/>
      <c r="I101" s="193"/>
      <c r="J101" s="194">
        <f>J131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6"/>
      <c r="C102" s="134"/>
      <c r="D102" s="197" t="s">
        <v>1952</v>
      </c>
      <c r="E102" s="198"/>
      <c r="F102" s="198"/>
      <c r="G102" s="198"/>
      <c r="H102" s="198"/>
      <c r="I102" s="198"/>
      <c r="J102" s="199">
        <f>J132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1953</v>
      </c>
      <c r="E103" s="198"/>
      <c r="F103" s="198"/>
      <c r="G103" s="198"/>
      <c r="H103" s="198"/>
      <c r="I103" s="198"/>
      <c r="J103" s="199">
        <f>J185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0"/>
      <c r="C104" s="191"/>
      <c r="D104" s="192" t="s">
        <v>1954</v>
      </c>
      <c r="E104" s="193"/>
      <c r="F104" s="193"/>
      <c r="G104" s="193"/>
      <c r="H104" s="193"/>
      <c r="I104" s="193"/>
      <c r="J104" s="194">
        <f>J188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0"/>
      <c r="C105" s="191"/>
      <c r="D105" s="192" t="s">
        <v>531</v>
      </c>
      <c r="E105" s="193"/>
      <c r="F105" s="193"/>
      <c r="G105" s="193"/>
      <c r="H105" s="193"/>
      <c r="I105" s="193"/>
      <c r="J105" s="194">
        <f>J189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0"/>
      <c r="C106" s="191"/>
      <c r="D106" s="192" t="s">
        <v>1956</v>
      </c>
      <c r="E106" s="193"/>
      <c r="F106" s="193"/>
      <c r="G106" s="193"/>
      <c r="H106" s="193"/>
      <c r="I106" s="193"/>
      <c r="J106" s="194">
        <f>J194</f>
        <v>0</v>
      </c>
      <c r="K106" s="191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173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6.25" customHeight="1">
      <c r="A116" s="39"/>
      <c r="B116" s="40"/>
      <c r="C116" s="41"/>
      <c r="D116" s="41"/>
      <c r="E116" s="185" t="str">
        <f>E7</f>
        <v>Dětský domov a školní jídelna Sedloňov - Stavební úpravy objektu - II. ETAPA SO01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2:12" s="1" customFormat="1" ht="12" customHeight="1">
      <c r="B117" s="22"/>
      <c r="C117" s="33" t="s">
        <v>151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2:12" s="1" customFormat="1" ht="16.5" customHeight="1">
      <c r="B118" s="22"/>
      <c r="C118" s="23"/>
      <c r="D118" s="23"/>
      <c r="E118" s="185" t="s">
        <v>2464</v>
      </c>
      <c r="F118" s="23"/>
      <c r="G118" s="23"/>
      <c r="H118" s="23"/>
      <c r="I118" s="23"/>
      <c r="J118" s="23"/>
      <c r="K118" s="23"/>
      <c r="L118" s="21"/>
    </row>
    <row r="119" spans="2:12" s="1" customFormat="1" ht="12" customHeight="1">
      <c r="B119" s="22"/>
      <c r="C119" s="33" t="s">
        <v>153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pans="1:31" s="2" customFormat="1" ht="16.5" customHeight="1">
      <c r="A120" s="39"/>
      <c r="B120" s="40"/>
      <c r="C120" s="41"/>
      <c r="D120" s="41"/>
      <c r="E120" s="311" t="s">
        <v>2650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1949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77" t="str">
        <f>E13</f>
        <v>03.1 - Elektroinstalace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20</v>
      </c>
      <c r="D124" s="41"/>
      <c r="E124" s="41"/>
      <c r="F124" s="28" t="str">
        <f>F16</f>
        <v xml:space="preserve"> </v>
      </c>
      <c r="G124" s="41"/>
      <c r="H124" s="41"/>
      <c r="I124" s="33" t="s">
        <v>22</v>
      </c>
      <c r="J124" s="80" t="str">
        <f>IF(J16="","",J16)</f>
        <v>21. 7. 2023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24</v>
      </c>
      <c r="D126" s="41"/>
      <c r="E126" s="41"/>
      <c r="F126" s="28" t="str">
        <f>E19</f>
        <v xml:space="preserve"> </v>
      </c>
      <c r="G126" s="41"/>
      <c r="H126" s="41"/>
      <c r="I126" s="33" t="s">
        <v>30</v>
      </c>
      <c r="J126" s="37" t="str">
        <f>E25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28</v>
      </c>
      <c r="D127" s="41"/>
      <c r="E127" s="41"/>
      <c r="F127" s="28" t="str">
        <f>IF(E22="","",E22)</f>
        <v>Vyplň údaj</v>
      </c>
      <c r="G127" s="41"/>
      <c r="H127" s="41"/>
      <c r="I127" s="33" t="s">
        <v>33</v>
      </c>
      <c r="J127" s="37" t="str">
        <f>E28</f>
        <v xml:space="preserve"> 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201"/>
      <c r="B129" s="202"/>
      <c r="C129" s="203" t="s">
        <v>174</v>
      </c>
      <c r="D129" s="204" t="s">
        <v>62</v>
      </c>
      <c r="E129" s="204" t="s">
        <v>58</v>
      </c>
      <c r="F129" s="204" t="s">
        <v>59</v>
      </c>
      <c r="G129" s="204" t="s">
        <v>175</v>
      </c>
      <c r="H129" s="204" t="s">
        <v>176</v>
      </c>
      <c r="I129" s="204" t="s">
        <v>177</v>
      </c>
      <c r="J129" s="204" t="s">
        <v>157</v>
      </c>
      <c r="K129" s="205" t="s">
        <v>178</v>
      </c>
      <c r="L129" s="206"/>
      <c r="M129" s="101" t="s">
        <v>1</v>
      </c>
      <c r="N129" s="102" t="s">
        <v>41</v>
      </c>
      <c r="O129" s="102" t="s">
        <v>179</v>
      </c>
      <c r="P129" s="102" t="s">
        <v>180</v>
      </c>
      <c r="Q129" s="102" t="s">
        <v>181</v>
      </c>
      <c r="R129" s="102" t="s">
        <v>182</v>
      </c>
      <c r="S129" s="102" t="s">
        <v>183</v>
      </c>
      <c r="T129" s="103" t="s">
        <v>184</v>
      </c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</row>
    <row r="130" spans="1:63" s="2" customFormat="1" ht="22.8" customHeight="1">
      <c r="A130" s="39"/>
      <c r="B130" s="40"/>
      <c r="C130" s="108" t="s">
        <v>185</v>
      </c>
      <c r="D130" s="41"/>
      <c r="E130" s="41"/>
      <c r="F130" s="41"/>
      <c r="G130" s="41"/>
      <c r="H130" s="41"/>
      <c r="I130" s="41"/>
      <c r="J130" s="207">
        <f>BK130</f>
        <v>0</v>
      </c>
      <c r="K130" s="41"/>
      <c r="L130" s="45"/>
      <c r="M130" s="104"/>
      <c r="N130" s="208"/>
      <c r="O130" s="105"/>
      <c r="P130" s="209">
        <f>P131+P188+P189+P194</f>
        <v>0</v>
      </c>
      <c r="Q130" s="105"/>
      <c r="R130" s="209">
        <f>R131+R188+R189+R194</f>
        <v>0.11675399999999998</v>
      </c>
      <c r="S130" s="105"/>
      <c r="T130" s="210">
        <f>T131+T188+T189+T194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76</v>
      </c>
      <c r="AU130" s="18" t="s">
        <v>159</v>
      </c>
      <c r="BK130" s="211">
        <f>BK131+BK188+BK189+BK194</f>
        <v>0</v>
      </c>
    </row>
    <row r="131" spans="1:63" s="12" customFormat="1" ht="25.9" customHeight="1">
      <c r="A131" s="12"/>
      <c r="B131" s="212"/>
      <c r="C131" s="213"/>
      <c r="D131" s="214" t="s">
        <v>76</v>
      </c>
      <c r="E131" s="215" t="s">
        <v>398</v>
      </c>
      <c r="F131" s="215" t="s">
        <v>399</v>
      </c>
      <c r="G131" s="213"/>
      <c r="H131" s="213"/>
      <c r="I131" s="216"/>
      <c r="J131" s="217">
        <f>BK131</f>
        <v>0</v>
      </c>
      <c r="K131" s="213"/>
      <c r="L131" s="218"/>
      <c r="M131" s="219"/>
      <c r="N131" s="220"/>
      <c r="O131" s="220"/>
      <c r="P131" s="221">
        <f>P132+P185</f>
        <v>0</v>
      </c>
      <c r="Q131" s="220"/>
      <c r="R131" s="221">
        <f>R132+R185</f>
        <v>0.11675399999999998</v>
      </c>
      <c r="S131" s="220"/>
      <c r="T131" s="222">
        <f>T132+T185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86</v>
      </c>
      <c r="AT131" s="224" t="s">
        <v>76</v>
      </c>
      <c r="AU131" s="224" t="s">
        <v>77</v>
      </c>
      <c r="AY131" s="223" t="s">
        <v>188</v>
      </c>
      <c r="BK131" s="225">
        <f>BK132+BK185</f>
        <v>0</v>
      </c>
    </row>
    <row r="132" spans="1:63" s="12" customFormat="1" ht="22.8" customHeight="1">
      <c r="A132" s="12"/>
      <c r="B132" s="212"/>
      <c r="C132" s="213"/>
      <c r="D132" s="214" t="s">
        <v>76</v>
      </c>
      <c r="E132" s="226" t="s">
        <v>1957</v>
      </c>
      <c r="F132" s="226" t="s">
        <v>1958</v>
      </c>
      <c r="G132" s="213"/>
      <c r="H132" s="213"/>
      <c r="I132" s="216"/>
      <c r="J132" s="227">
        <f>BK132</f>
        <v>0</v>
      </c>
      <c r="K132" s="213"/>
      <c r="L132" s="218"/>
      <c r="M132" s="219"/>
      <c r="N132" s="220"/>
      <c r="O132" s="220"/>
      <c r="P132" s="221">
        <f>SUM(P133:P184)</f>
        <v>0</v>
      </c>
      <c r="Q132" s="220"/>
      <c r="R132" s="221">
        <f>SUM(R133:R184)</f>
        <v>0.11675399999999998</v>
      </c>
      <c r="S132" s="220"/>
      <c r="T132" s="222">
        <f>SUM(T133:T184)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86</v>
      </c>
      <c r="AT132" s="224" t="s">
        <v>76</v>
      </c>
      <c r="AU132" s="224" t="s">
        <v>84</v>
      </c>
      <c r="AY132" s="223" t="s">
        <v>188</v>
      </c>
      <c r="BK132" s="225">
        <f>SUM(BK133:BK184)</f>
        <v>0</v>
      </c>
    </row>
    <row r="133" spans="1:65" s="2" customFormat="1" ht="37.8" customHeight="1">
      <c r="A133" s="39"/>
      <c r="B133" s="40"/>
      <c r="C133" s="228" t="s">
        <v>84</v>
      </c>
      <c r="D133" s="228" t="s">
        <v>190</v>
      </c>
      <c r="E133" s="229" t="s">
        <v>2653</v>
      </c>
      <c r="F133" s="230" t="s">
        <v>2654</v>
      </c>
      <c r="G133" s="231" t="s">
        <v>604</v>
      </c>
      <c r="H133" s="232">
        <v>45</v>
      </c>
      <c r="I133" s="233"/>
      <c r="J133" s="234">
        <f>ROUND(I133*H133,2)</f>
        <v>0</v>
      </c>
      <c r="K133" s="230" t="s">
        <v>194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374</v>
      </c>
      <c r="AT133" s="239" t="s">
        <v>190</v>
      </c>
      <c r="AU133" s="239" t="s">
        <v>86</v>
      </c>
      <c r="AY133" s="18" t="s">
        <v>188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374</v>
      </c>
      <c r="BM133" s="239" t="s">
        <v>2655</v>
      </c>
    </row>
    <row r="134" spans="1:65" s="2" customFormat="1" ht="24.15" customHeight="1">
      <c r="A134" s="39"/>
      <c r="B134" s="40"/>
      <c r="C134" s="292" t="s">
        <v>86</v>
      </c>
      <c r="D134" s="292" t="s">
        <v>807</v>
      </c>
      <c r="E134" s="293" t="s">
        <v>2656</v>
      </c>
      <c r="F134" s="294" t="s">
        <v>2657</v>
      </c>
      <c r="G134" s="295" t="s">
        <v>604</v>
      </c>
      <c r="H134" s="296">
        <v>47.25</v>
      </c>
      <c r="I134" s="297"/>
      <c r="J134" s="298">
        <f>ROUND(I134*H134,2)</f>
        <v>0</v>
      </c>
      <c r="K134" s="294" t="s">
        <v>194</v>
      </c>
      <c r="L134" s="299"/>
      <c r="M134" s="300" t="s">
        <v>1</v>
      </c>
      <c r="N134" s="301" t="s">
        <v>42</v>
      </c>
      <c r="O134" s="92"/>
      <c r="P134" s="237">
        <f>O134*H134</f>
        <v>0</v>
      </c>
      <c r="Q134" s="237">
        <v>0.00019</v>
      </c>
      <c r="R134" s="237">
        <f>Q134*H134</f>
        <v>0.008977500000000001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688</v>
      </c>
      <c r="AT134" s="239" t="s">
        <v>807</v>
      </c>
      <c r="AU134" s="239" t="s">
        <v>86</v>
      </c>
      <c r="AY134" s="18" t="s">
        <v>188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374</v>
      </c>
      <c r="BM134" s="239" t="s">
        <v>2658</v>
      </c>
    </row>
    <row r="135" spans="1:51" s="14" customFormat="1" ht="12">
      <c r="A135" s="14"/>
      <c r="B135" s="252"/>
      <c r="C135" s="253"/>
      <c r="D135" s="243" t="s">
        <v>197</v>
      </c>
      <c r="E135" s="254" t="s">
        <v>1</v>
      </c>
      <c r="F135" s="255" t="s">
        <v>2659</v>
      </c>
      <c r="G135" s="253"/>
      <c r="H135" s="256">
        <v>47.25</v>
      </c>
      <c r="I135" s="257"/>
      <c r="J135" s="253"/>
      <c r="K135" s="253"/>
      <c r="L135" s="258"/>
      <c r="M135" s="259"/>
      <c r="N135" s="260"/>
      <c r="O135" s="260"/>
      <c r="P135" s="260"/>
      <c r="Q135" s="260"/>
      <c r="R135" s="260"/>
      <c r="S135" s="260"/>
      <c r="T135" s="26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2" t="s">
        <v>197</v>
      </c>
      <c r="AU135" s="262" t="s">
        <v>86</v>
      </c>
      <c r="AV135" s="14" t="s">
        <v>86</v>
      </c>
      <c r="AW135" s="14" t="s">
        <v>32</v>
      </c>
      <c r="AX135" s="14" t="s">
        <v>84</v>
      </c>
      <c r="AY135" s="262" t="s">
        <v>188</v>
      </c>
    </row>
    <row r="136" spans="1:65" s="2" customFormat="1" ht="16.5" customHeight="1">
      <c r="A136" s="39"/>
      <c r="B136" s="40"/>
      <c r="C136" s="292" t="s">
        <v>112</v>
      </c>
      <c r="D136" s="292" t="s">
        <v>807</v>
      </c>
      <c r="E136" s="293" t="s">
        <v>2660</v>
      </c>
      <c r="F136" s="294" t="s">
        <v>2661</v>
      </c>
      <c r="G136" s="295" t="s">
        <v>360</v>
      </c>
      <c r="H136" s="296">
        <v>90</v>
      </c>
      <c r="I136" s="297"/>
      <c r="J136" s="298">
        <f>ROUND(I136*H136,2)</f>
        <v>0</v>
      </c>
      <c r="K136" s="294" t="s">
        <v>194</v>
      </c>
      <c r="L136" s="299"/>
      <c r="M136" s="300" t="s">
        <v>1</v>
      </c>
      <c r="N136" s="301" t="s">
        <v>42</v>
      </c>
      <c r="O136" s="92"/>
      <c r="P136" s="237">
        <f>O136*H136</f>
        <v>0</v>
      </c>
      <c r="Q136" s="237">
        <v>9E-05</v>
      </c>
      <c r="R136" s="237">
        <f>Q136*H136</f>
        <v>0.008100000000000001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688</v>
      </c>
      <c r="AT136" s="239" t="s">
        <v>807</v>
      </c>
      <c r="AU136" s="239" t="s">
        <v>86</v>
      </c>
      <c r="AY136" s="18" t="s">
        <v>188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374</v>
      </c>
      <c r="BM136" s="239" t="s">
        <v>2662</v>
      </c>
    </row>
    <row r="137" spans="1:65" s="2" customFormat="1" ht="44.25" customHeight="1">
      <c r="A137" s="39"/>
      <c r="B137" s="40"/>
      <c r="C137" s="228" t="s">
        <v>195</v>
      </c>
      <c r="D137" s="228" t="s">
        <v>190</v>
      </c>
      <c r="E137" s="229" t="s">
        <v>1988</v>
      </c>
      <c r="F137" s="230" t="s">
        <v>1989</v>
      </c>
      <c r="G137" s="231" t="s">
        <v>360</v>
      </c>
      <c r="H137" s="232">
        <v>23</v>
      </c>
      <c r="I137" s="233"/>
      <c r="J137" s="234">
        <f>ROUND(I137*H137,2)</f>
        <v>0</v>
      </c>
      <c r="K137" s="230" t="s">
        <v>194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374</v>
      </c>
      <c r="AT137" s="239" t="s">
        <v>190</v>
      </c>
      <c r="AU137" s="239" t="s">
        <v>86</v>
      </c>
      <c r="AY137" s="18" t="s">
        <v>188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374</v>
      </c>
      <c r="BM137" s="239" t="s">
        <v>2663</v>
      </c>
    </row>
    <row r="138" spans="1:65" s="2" customFormat="1" ht="21.75" customHeight="1">
      <c r="A138" s="39"/>
      <c r="B138" s="40"/>
      <c r="C138" s="292" t="s">
        <v>268</v>
      </c>
      <c r="D138" s="292" t="s">
        <v>807</v>
      </c>
      <c r="E138" s="293" t="s">
        <v>1991</v>
      </c>
      <c r="F138" s="294" t="s">
        <v>1992</v>
      </c>
      <c r="G138" s="295" t="s">
        <v>360</v>
      </c>
      <c r="H138" s="296">
        <v>19</v>
      </c>
      <c r="I138" s="297"/>
      <c r="J138" s="298">
        <f>ROUND(I138*H138,2)</f>
        <v>0</v>
      </c>
      <c r="K138" s="294" t="s">
        <v>194</v>
      </c>
      <c r="L138" s="299"/>
      <c r="M138" s="300" t="s">
        <v>1</v>
      </c>
      <c r="N138" s="301" t="s">
        <v>42</v>
      </c>
      <c r="O138" s="92"/>
      <c r="P138" s="237">
        <f>O138*H138</f>
        <v>0</v>
      </c>
      <c r="Q138" s="237">
        <v>4E-05</v>
      </c>
      <c r="R138" s="237">
        <f>Q138*H138</f>
        <v>0.00076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688</v>
      </c>
      <c r="AT138" s="239" t="s">
        <v>807</v>
      </c>
      <c r="AU138" s="239" t="s">
        <v>86</v>
      </c>
      <c r="AY138" s="18" t="s">
        <v>188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374</v>
      </c>
      <c r="BM138" s="239" t="s">
        <v>2664</v>
      </c>
    </row>
    <row r="139" spans="1:65" s="2" customFormat="1" ht="24.15" customHeight="1">
      <c r="A139" s="39"/>
      <c r="B139" s="40"/>
      <c r="C139" s="292" t="s">
        <v>272</v>
      </c>
      <c r="D139" s="292" t="s">
        <v>807</v>
      </c>
      <c r="E139" s="293" t="s">
        <v>1994</v>
      </c>
      <c r="F139" s="294" t="s">
        <v>1995</v>
      </c>
      <c r="G139" s="295" t="s">
        <v>360</v>
      </c>
      <c r="H139" s="296">
        <v>4</v>
      </c>
      <c r="I139" s="297"/>
      <c r="J139" s="298">
        <f>ROUND(I139*H139,2)</f>
        <v>0</v>
      </c>
      <c r="K139" s="294" t="s">
        <v>194</v>
      </c>
      <c r="L139" s="299"/>
      <c r="M139" s="300" t="s">
        <v>1</v>
      </c>
      <c r="N139" s="301" t="s">
        <v>42</v>
      </c>
      <c r="O139" s="92"/>
      <c r="P139" s="237">
        <f>O139*H139</f>
        <v>0</v>
      </c>
      <c r="Q139" s="237">
        <v>5E-05</v>
      </c>
      <c r="R139" s="237">
        <f>Q139*H139</f>
        <v>0.0002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688</v>
      </c>
      <c r="AT139" s="239" t="s">
        <v>807</v>
      </c>
      <c r="AU139" s="239" t="s">
        <v>86</v>
      </c>
      <c r="AY139" s="18" t="s">
        <v>188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374</v>
      </c>
      <c r="BM139" s="239" t="s">
        <v>2665</v>
      </c>
    </row>
    <row r="140" spans="1:65" s="2" customFormat="1" ht="49.05" customHeight="1">
      <c r="A140" s="39"/>
      <c r="B140" s="40"/>
      <c r="C140" s="228" t="s">
        <v>277</v>
      </c>
      <c r="D140" s="228" t="s">
        <v>190</v>
      </c>
      <c r="E140" s="229" t="s">
        <v>1997</v>
      </c>
      <c r="F140" s="230" t="s">
        <v>1998</v>
      </c>
      <c r="G140" s="231" t="s">
        <v>360</v>
      </c>
      <c r="H140" s="232">
        <v>2</v>
      </c>
      <c r="I140" s="233"/>
      <c r="J140" s="234">
        <f>ROUND(I140*H140,2)</f>
        <v>0</v>
      </c>
      <c r="K140" s="230" t="s">
        <v>194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374</v>
      </c>
      <c r="AT140" s="239" t="s">
        <v>190</v>
      </c>
      <c r="AU140" s="239" t="s">
        <v>86</v>
      </c>
      <c r="AY140" s="18" t="s">
        <v>188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374</v>
      </c>
      <c r="BM140" s="239" t="s">
        <v>2666</v>
      </c>
    </row>
    <row r="141" spans="1:65" s="2" customFormat="1" ht="24.15" customHeight="1">
      <c r="A141" s="39"/>
      <c r="B141" s="40"/>
      <c r="C141" s="292" t="s">
        <v>297</v>
      </c>
      <c r="D141" s="292" t="s">
        <v>807</v>
      </c>
      <c r="E141" s="293" t="s">
        <v>2000</v>
      </c>
      <c r="F141" s="294" t="s">
        <v>2001</v>
      </c>
      <c r="G141" s="295" t="s">
        <v>360</v>
      </c>
      <c r="H141" s="296">
        <v>2</v>
      </c>
      <c r="I141" s="297"/>
      <c r="J141" s="298">
        <f>ROUND(I141*H141,2)</f>
        <v>0</v>
      </c>
      <c r="K141" s="294" t="s">
        <v>194</v>
      </c>
      <c r="L141" s="299"/>
      <c r="M141" s="300" t="s">
        <v>1</v>
      </c>
      <c r="N141" s="301" t="s">
        <v>42</v>
      </c>
      <c r="O141" s="92"/>
      <c r="P141" s="237">
        <f>O141*H141</f>
        <v>0</v>
      </c>
      <c r="Q141" s="237">
        <v>9E-05</v>
      </c>
      <c r="R141" s="237">
        <f>Q141*H141</f>
        <v>0.00018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688</v>
      </c>
      <c r="AT141" s="239" t="s">
        <v>807</v>
      </c>
      <c r="AU141" s="239" t="s">
        <v>86</v>
      </c>
      <c r="AY141" s="18" t="s">
        <v>188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374</v>
      </c>
      <c r="BM141" s="239" t="s">
        <v>2667</v>
      </c>
    </row>
    <row r="142" spans="1:65" s="2" customFormat="1" ht="37.8" customHeight="1">
      <c r="A142" s="39"/>
      <c r="B142" s="40"/>
      <c r="C142" s="228" t="s">
        <v>200</v>
      </c>
      <c r="D142" s="228" t="s">
        <v>190</v>
      </c>
      <c r="E142" s="229" t="s">
        <v>2037</v>
      </c>
      <c r="F142" s="230" t="s">
        <v>2038</v>
      </c>
      <c r="G142" s="231" t="s">
        <v>604</v>
      </c>
      <c r="H142" s="232">
        <v>98</v>
      </c>
      <c r="I142" s="233"/>
      <c r="J142" s="234">
        <f>ROUND(I142*H142,2)</f>
        <v>0</v>
      </c>
      <c r="K142" s="230" t="s">
        <v>194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374</v>
      </c>
      <c r="AT142" s="239" t="s">
        <v>190</v>
      </c>
      <c r="AU142" s="239" t="s">
        <v>86</v>
      </c>
      <c r="AY142" s="18" t="s">
        <v>188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374</v>
      </c>
      <c r="BM142" s="239" t="s">
        <v>2668</v>
      </c>
    </row>
    <row r="143" spans="1:65" s="2" customFormat="1" ht="24.15" customHeight="1">
      <c r="A143" s="39"/>
      <c r="B143" s="40"/>
      <c r="C143" s="292" t="s">
        <v>341</v>
      </c>
      <c r="D143" s="292" t="s">
        <v>807</v>
      </c>
      <c r="E143" s="293" t="s">
        <v>2040</v>
      </c>
      <c r="F143" s="294" t="s">
        <v>2041</v>
      </c>
      <c r="G143" s="295" t="s">
        <v>604</v>
      </c>
      <c r="H143" s="296">
        <v>112.7</v>
      </c>
      <c r="I143" s="297"/>
      <c r="J143" s="298">
        <f>ROUND(I143*H143,2)</f>
        <v>0</v>
      </c>
      <c r="K143" s="294" t="s">
        <v>194</v>
      </c>
      <c r="L143" s="299"/>
      <c r="M143" s="300" t="s">
        <v>1</v>
      </c>
      <c r="N143" s="301" t="s">
        <v>42</v>
      </c>
      <c r="O143" s="92"/>
      <c r="P143" s="237">
        <f>O143*H143</f>
        <v>0</v>
      </c>
      <c r="Q143" s="237">
        <v>0.00012</v>
      </c>
      <c r="R143" s="237">
        <f>Q143*H143</f>
        <v>0.013524000000000001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688</v>
      </c>
      <c r="AT143" s="239" t="s">
        <v>807</v>
      </c>
      <c r="AU143" s="239" t="s">
        <v>86</v>
      </c>
      <c r="AY143" s="18" t="s">
        <v>188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374</v>
      </c>
      <c r="BM143" s="239" t="s">
        <v>2669</v>
      </c>
    </row>
    <row r="144" spans="1:51" s="14" customFormat="1" ht="12">
      <c r="A144" s="14"/>
      <c r="B144" s="252"/>
      <c r="C144" s="253"/>
      <c r="D144" s="243" t="s">
        <v>197</v>
      </c>
      <c r="E144" s="254" t="s">
        <v>1</v>
      </c>
      <c r="F144" s="255" t="s">
        <v>2670</v>
      </c>
      <c r="G144" s="253"/>
      <c r="H144" s="256">
        <v>112.7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2" t="s">
        <v>197</v>
      </c>
      <c r="AU144" s="262" t="s">
        <v>86</v>
      </c>
      <c r="AV144" s="14" t="s">
        <v>86</v>
      </c>
      <c r="AW144" s="14" t="s">
        <v>32</v>
      </c>
      <c r="AX144" s="14" t="s">
        <v>84</v>
      </c>
      <c r="AY144" s="262" t="s">
        <v>188</v>
      </c>
    </row>
    <row r="145" spans="1:65" s="2" customFormat="1" ht="37.8" customHeight="1">
      <c r="A145" s="39"/>
      <c r="B145" s="40"/>
      <c r="C145" s="228" t="s">
        <v>347</v>
      </c>
      <c r="D145" s="228" t="s">
        <v>190</v>
      </c>
      <c r="E145" s="229" t="s">
        <v>2044</v>
      </c>
      <c r="F145" s="230" t="s">
        <v>2045</v>
      </c>
      <c r="G145" s="231" t="s">
        <v>604</v>
      </c>
      <c r="H145" s="232">
        <v>120</v>
      </c>
      <c r="I145" s="233"/>
      <c r="J145" s="234">
        <f>ROUND(I145*H145,2)</f>
        <v>0</v>
      </c>
      <c r="K145" s="230" t="s">
        <v>194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374</v>
      </c>
      <c r="AT145" s="239" t="s">
        <v>190</v>
      </c>
      <c r="AU145" s="239" t="s">
        <v>86</v>
      </c>
      <c r="AY145" s="18" t="s">
        <v>188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374</v>
      </c>
      <c r="BM145" s="239" t="s">
        <v>2671</v>
      </c>
    </row>
    <row r="146" spans="1:65" s="2" customFormat="1" ht="24.15" customHeight="1">
      <c r="A146" s="39"/>
      <c r="B146" s="40"/>
      <c r="C146" s="292" t="s">
        <v>352</v>
      </c>
      <c r="D146" s="292" t="s">
        <v>807</v>
      </c>
      <c r="E146" s="293" t="s">
        <v>2047</v>
      </c>
      <c r="F146" s="294" t="s">
        <v>2048</v>
      </c>
      <c r="G146" s="295" t="s">
        <v>604</v>
      </c>
      <c r="H146" s="296">
        <v>138</v>
      </c>
      <c r="I146" s="297"/>
      <c r="J146" s="298">
        <f>ROUND(I146*H146,2)</f>
        <v>0</v>
      </c>
      <c r="K146" s="294" t="s">
        <v>194</v>
      </c>
      <c r="L146" s="299"/>
      <c r="M146" s="300" t="s">
        <v>1</v>
      </c>
      <c r="N146" s="301" t="s">
        <v>42</v>
      </c>
      <c r="O146" s="92"/>
      <c r="P146" s="237">
        <f>O146*H146</f>
        <v>0</v>
      </c>
      <c r="Q146" s="237">
        <v>0.00017</v>
      </c>
      <c r="R146" s="237">
        <f>Q146*H146</f>
        <v>0.02346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688</v>
      </c>
      <c r="AT146" s="239" t="s">
        <v>807</v>
      </c>
      <c r="AU146" s="239" t="s">
        <v>86</v>
      </c>
      <c r="AY146" s="18" t="s">
        <v>188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374</v>
      </c>
      <c r="BM146" s="239" t="s">
        <v>2672</v>
      </c>
    </row>
    <row r="147" spans="1:51" s="14" customFormat="1" ht="12">
      <c r="A147" s="14"/>
      <c r="B147" s="252"/>
      <c r="C147" s="253"/>
      <c r="D147" s="243" t="s">
        <v>197</v>
      </c>
      <c r="E147" s="254" t="s">
        <v>1</v>
      </c>
      <c r="F147" s="255" t="s">
        <v>2673</v>
      </c>
      <c r="G147" s="253"/>
      <c r="H147" s="256">
        <v>138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2" t="s">
        <v>197</v>
      </c>
      <c r="AU147" s="262" t="s">
        <v>86</v>
      </c>
      <c r="AV147" s="14" t="s">
        <v>86</v>
      </c>
      <c r="AW147" s="14" t="s">
        <v>32</v>
      </c>
      <c r="AX147" s="14" t="s">
        <v>84</v>
      </c>
      <c r="AY147" s="262" t="s">
        <v>188</v>
      </c>
    </row>
    <row r="148" spans="1:65" s="2" customFormat="1" ht="37.8" customHeight="1">
      <c r="A148" s="39"/>
      <c r="B148" s="40"/>
      <c r="C148" s="228" t="s">
        <v>357</v>
      </c>
      <c r="D148" s="228" t="s">
        <v>190</v>
      </c>
      <c r="E148" s="229" t="s">
        <v>2065</v>
      </c>
      <c r="F148" s="230" t="s">
        <v>2066</v>
      </c>
      <c r="G148" s="231" t="s">
        <v>604</v>
      </c>
      <c r="H148" s="232">
        <v>145</v>
      </c>
      <c r="I148" s="233"/>
      <c r="J148" s="234">
        <f>ROUND(I148*H148,2)</f>
        <v>0</v>
      </c>
      <c r="K148" s="230" t="s">
        <v>194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374</v>
      </c>
      <c r="AT148" s="239" t="s">
        <v>190</v>
      </c>
      <c r="AU148" s="239" t="s">
        <v>86</v>
      </c>
      <c r="AY148" s="18" t="s">
        <v>188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374</v>
      </c>
      <c r="BM148" s="239" t="s">
        <v>2674</v>
      </c>
    </row>
    <row r="149" spans="1:65" s="2" customFormat="1" ht="24.15" customHeight="1">
      <c r="A149" s="39"/>
      <c r="B149" s="40"/>
      <c r="C149" s="292" t="s">
        <v>362</v>
      </c>
      <c r="D149" s="292" t="s">
        <v>807</v>
      </c>
      <c r="E149" s="293" t="s">
        <v>2068</v>
      </c>
      <c r="F149" s="294" t="s">
        <v>2069</v>
      </c>
      <c r="G149" s="295" t="s">
        <v>604</v>
      </c>
      <c r="H149" s="296">
        <v>166.75</v>
      </c>
      <c r="I149" s="297"/>
      <c r="J149" s="298">
        <f>ROUND(I149*H149,2)</f>
        <v>0</v>
      </c>
      <c r="K149" s="294" t="s">
        <v>194</v>
      </c>
      <c r="L149" s="299"/>
      <c r="M149" s="300" t="s">
        <v>1</v>
      </c>
      <c r="N149" s="301" t="s">
        <v>42</v>
      </c>
      <c r="O149" s="92"/>
      <c r="P149" s="237">
        <f>O149*H149</f>
        <v>0</v>
      </c>
      <c r="Q149" s="237">
        <v>0.00016</v>
      </c>
      <c r="R149" s="237">
        <f>Q149*H149</f>
        <v>0.026680000000000002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688</v>
      </c>
      <c r="AT149" s="239" t="s">
        <v>807</v>
      </c>
      <c r="AU149" s="239" t="s">
        <v>86</v>
      </c>
      <c r="AY149" s="18" t="s">
        <v>188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374</v>
      </c>
      <c r="BM149" s="239" t="s">
        <v>2675</v>
      </c>
    </row>
    <row r="150" spans="1:51" s="14" customFormat="1" ht="12">
      <c r="A150" s="14"/>
      <c r="B150" s="252"/>
      <c r="C150" s="253"/>
      <c r="D150" s="243" t="s">
        <v>197</v>
      </c>
      <c r="E150" s="254" t="s">
        <v>1</v>
      </c>
      <c r="F150" s="255" t="s">
        <v>2676</v>
      </c>
      <c r="G150" s="253"/>
      <c r="H150" s="256">
        <v>166.75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2" t="s">
        <v>197</v>
      </c>
      <c r="AU150" s="262" t="s">
        <v>86</v>
      </c>
      <c r="AV150" s="14" t="s">
        <v>86</v>
      </c>
      <c r="AW150" s="14" t="s">
        <v>32</v>
      </c>
      <c r="AX150" s="14" t="s">
        <v>84</v>
      </c>
      <c r="AY150" s="262" t="s">
        <v>188</v>
      </c>
    </row>
    <row r="151" spans="1:65" s="2" customFormat="1" ht="37.8" customHeight="1">
      <c r="A151" s="39"/>
      <c r="B151" s="40"/>
      <c r="C151" s="228" t="s">
        <v>8</v>
      </c>
      <c r="D151" s="228" t="s">
        <v>190</v>
      </c>
      <c r="E151" s="229" t="s">
        <v>2677</v>
      </c>
      <c r="F151" s="230" t="s">
        <v>2678</v>
      </c>
      <c r="G151" s="231" t="s">
        <v>604</v>
      </c>
      <c r="H151" s="232">
        <v>35</v>
      </c>
      <c r="I151" s="233"/>
      <c r="J151" s="234">
        <f>ROUND(I151*H151,2)</f>
        <v>0</v>
      </c>
      <c r="K151" s="230" t="s">
        <v>194</v>
      </c>
      <c r="L151" s="45"/>
      <c r="M151" s="235" t="s">
        <v>1</v>
      </c>
      <c r="N151" s="236" t="s">
        <v>42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374</v>
      </c>
      <c r="AT151" s="239" t="s">
        <v>190</v>
      </c>
      <c r="AU151" s="239" t="s">
        <v>86</v>
      </c>
      <c r="AY151" s="18" t="s">
        <v>188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84</v>
      </c>
      <c r="BK151" s="240">
        <f>ROUND(I151*H151,2)</f>
        <v>0</v>
      </c>
      <c r="BL151" s="18" t="s">
        <v>374</v>
      </c>
      <c r="BM151" s="239" t="s">
        <v>2679</v>
      </c>
    </row>
    <row r="152" spans="1:65" s="2" customFormat="1" ht="24.15" customHeight="1">
      <c r="A152" s="39"/>
      <c r="B152" s="40"/>
      <c r="C152" s="292" t="s">
        <v>374</v>
      </c>
      <c r="D152" s="292" t="s">
        <v>807</v>
      </c>
      <c r="E152" s="293" t="s">
        <v>2680</v>
      </c>
      <c r="F152" s="294" t="s">
        <v>2681</v>
      </c>
      <c r="G152" s="295" t="s">
        <v>604</v>
      </c>
      <c r="H152" s="296">
        <v>40.25</v>
      </c>
      <c r="I152" s="297"/>
      <c r="J152" s="298">
        <f>ROUND(I152*H152,2)</f>
        <v>0</v>
      </c>
      <c r="K152" s="294" t="s">
        <v>194</v>
      </c>
      <c r="L152" s="299"/>
      <c r="M152" s="300" t="s">
        <v>1</v>
      </c>
      <c r="N152" s="301" t="s">
        <v>42</v>
      </c>
      <c r="O152" s="92"/>
      <c r="P152" s="237">
        <f>O152*H152</f>
        <v>0</v>
      </c>
      <c r="Q152" s="237">
        <v>0.00077</v>
      </c>
      <c r="R152" s="237">
        <f>Q152*H152</f>
        <v>0.0309925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688</v>
      </c>
      <c r="AT152" s="239" t="s">
        <v>807</v>
      </c>
      <c r="AU152" s="239" t="s">
        <v>86</v>
      </c>
      <c r="AY152" s="18" t="s">
        <v>188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374</v>
      </c>
      <c r="BM152" s="239" t="s">
        <v>2682</v>
      </c>
    </row>
    <row r="153" spans="1:51" s="14" customFormat="1" ht="12">
      <c r="A153" s="14"/>
      <c r="B153" s="252"/>
      <c r="C153" s="253"/>
      <c r="D153" s="243" t="s">
        <v>197</v>
      </c>
      <c r="E153" s="254" t="s">
        <v>1</v>
      </c>
      <c r="F153" s="255" t="s">
        <v>2064</v>
      </c>
      <c r="G153" s="253"/>
      <c r="H153" s="256">
        <v>40.25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2" t="s">
        <v>197</v>
      </c>
      <c r="AU153" s="262" t="s">
        <v>86</v>
      </c>
      <c r="AV153" s="14" t="s">
        <v>86</v>
      </c>
      <c r="AW153" s="14" t="s">
        <v>32</v>
      </c>
      <c r="AX153" s="14" t="s">
        <v>84</v>
      </c>
      <c r="AY153" s="262" t="s">
        <v>188</v>
      </c>
    </row>
    <row r="154" spans="1:65" s="2" customFormat="1" ht="37.8" customHeight="1">
      <c r="A154" s="39"/>
      <c r="B154" s="40"/>
      <c r="C154" s="228" t="s">
        <v>379</v>
      </c>
      <c r="D154" s="228" t="s">
        <v>190</v>
      </c>
      <c r="E154" s="229" t="s">
        <v>2090</v>
      </c>
      <c r="F154" s="230" t="s">
        <v>2091</v>
      </c>
      <c r="G154" s="231" t="s">
        <v>360</v>
      </c>
      <c r="H154" s="232">
        <v>29</v>
      </c>
      <c r="I154" s="233"/>
      <c r="J154" s="234">
        <f>ROUND(I154*H154,2)</f>
        <v>0</v>
      </c>
      <c r="K154" s="230" t="s">
        <v>194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374</v>
      </c>
      <c r="AT154" s="239" t="s">
        <v>190</v>
      </c>
      <c r="AU154" s="239" t="s">
        <v>86</v>
      </c>
      <c r="AY154" s="18" t="s">
        <v>188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374</v>
      </c>
      <c r="BM154" s="239" t="s">
        <v>2683</v>
      </c>
    </row>
    <row r="155" spans="1:65" s="2" customFormat="1" ht="37.8" customHeight="1">
      <c r="A155" s="39"/>
      <c r="B155" s="40"/>
      <c r="C155" s="228" t="s">
        <v>383</v>
      </c>
      <c r="D155" s="228" t="s">
        <v>190</v>
      </c>
      <c r="E155" s="229" t="s">
        <v>2093</v>
      </c>
      <c r="F155" s="230" t="s">
        <v>2094</v>
      </c>
      <c r="G155" s="231" t="s">
        <v>360</v>
      </c>
      <c r="H155" s="232">
        <v>5</v>
      </c>
      <c r="I155" s="233"/>
      <c r="J155" s="234">
        <f>ROUND(I155*H155,2)</f>
        <v>0</v>
      </c>
      <c r="K155" s="230" t="s">
        <v>194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374</v>
      </c>
      <c r="AT155" s="239" t="s">
        <v>190</v>
      </c>
      <c r="AU155" s="239" t="s">
        <v>86</v>
      </c>
      <c r="AY155" s="18" t="s">
        <v>188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374</v>
      </c>
      <c r="BM155" s="239" t="s">
        <v>2684</v>
      </c>
    </row>
    <row r="156" spans="1:65" s="2" customFormat="1" ht="62.7" customHeight="1">
      <c r="A156" s="39"/>
      <c r="B156" s="40"/>
      <c r="C156" s="228" t="s">
        <v>388</v>
      </c>
      <c r="D156" s="228" t="s">
        <v>190</v>
      </c>
      <c r="E156" s="229" t="s">
        <v>2096</v>
      </c>
      <c r="F156" s="230" t="s">
        <v>2097</v>
      </c>
      <c r="G156" s="231" t="s">
        <v>360</v>
      </c>
      <c r="H156" s="232">
        <v>2</v>
      </c>
      <c r="I156" s="233"/>
      <c r="J156" s="234">
        <f>ROUND(I156*H156,2)</f>
        <v>0</v>
      </c>
      <c r="K156" s="230" t="s">
        <v>194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374</v>
      </c>
      <c r="AT156" s="239" t="s">
        <v>190</v>
      </c>
      <c r="AU156" s="239" t="s">
        <v>86</v>
      </c>
      <c r="AY156" s="18" t="s">
        <v>188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374</v>
      </c>
      <c r="BM156" s="239" t="s">
        <v>2685</v>
      </c>
    </row>
    <row r="157" spans="1:65" s="2" customFormat="1" ht="24.15" customHeight="1">
      <c r="A157" s="39"/>
      <c r="B157" s="40"/>
      <c r="C157" s="292" t="s">
        <v>394</v>
      </c>
      <c r="D157" s="292" t="s">
        <v>807</v>
      </c>
      <c r="E157" s="293" t="s">
        <v>2099</v>
      </c>
      <c r="F157" s="294" t="s">
        <v>2100</v>
      </c>
      <c r="G157" s="295" t="s">
        <v>360</v>
      </c>
      <c r="H157" s="296">
        <v>2</v>
      </c>
      <c r="I157" s="297"/>
      <c r="J157" s="298">
        <f>ROUND(I157*H157,2)</f>
        <v>0</v>
      </c>
      <c r="K157" s="294" t="s">
        <v>1</v>
      </c>
      <c r="L157" s="299"/>
      <c r="M157" s="300" t="s">
        <v>1</v>
      </c>
      <c r="N157" s="301" t="s">
        <v>42</v>
      </c>
      <c r="O157" s="92"/>
      <c r="P157" s="237">
        <f>O157*H157</f>
        <v>0</v>
      </c>
      <c r="Q157" s="237">
        <v>3E-05</v>
      </c>
      <c r="R157" s="237">
        <f>Q157*H157</f>
        <v>6E-05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688</v>
      </c>
      <c r="AT157" s="239" t="s">
        <v>807</v>
      </c>
      <c r="AU157" s="239" t="s">
        <v>86</v>
      </c>
      <c r="AY157" s="18" t="s">
        <v>188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84</v>
      </c>
      <c r="BK157" s="240">
        <f>ROUND(I157*H157,2)</f>
        <v>0</v>
      </c>
      <c r="BL157" s="18" t="s">
        <v>374</v>
      </c>
      <c r="BM157" s="239" t="s">
        <v>2686</v>
      </c>
    </row>
    <row r="158" spans="1:65" s="2" customFormat="1" ht="16.5" customHeight="1">
      <c r="A158" s="39"/>
      <c r="B158" s="40"/>
      <c r="C158" s="292" t="s">
        <v>7</v>
      </c>
      <c r="D158" s="292" t="s">
        <v>807</v>
      </c>
      <c r="E158" s="293" t="s">
        <v>2105</v>
      </c>
      <c r="F158" s="294" t="s">
        <v>2106</v>
      </c>
      <c r="G158" s="295" t="s">
        <v>360</v>
      </c>
      <c r="H158" s="296">
        <v>2</v>
      </c>
      <c r="I158" s="297"/>
      <c r="J158" s="298">
        <f>ROUND(I158*H158,2)</f>
        <v>0</v>
      </c>
      <c r="K158" s="294" t="s">
        <v>194</v>
      </c>
      <c r="L158" s="299"/>
      <c r="M158" s="300" t="s">
        <v>1</v>
      </c>
      <c r="N158" s="301" t="s">
        <v>42</v>
      </c>
      <c r="O158" s="92"/>
      <c r="P158" s="237">
        <f>O158*H158</f>
        <v>0</v>
      </c>
      <c r="Q158" s="237">
        <v>1E-05</v>
      </c>
      <c r="R158" s="237">
        <f>Q158*H158</f>
        <v>2E-05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688</v>
      </c>
      <c r="AT158" s="239" t="s">
        <v>807</v>
      </c>
      <c r="AU158" s="239" t="s">
        <v>86</v>
      </c>
      <c r="AY158" s="18" t="s">
        <v>188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374</v>
      </c>
      <c r="BM158" s="239" t="s">
        <v>2687</v>
      </c>
    </row>
    <row r="159" spans="1:65" s="2" customFormat="1" ht="49.05" customHeight="1">
      <c r="A159" s="39"/>
      <c r="B159" s="40"/>
      <c r="C159" s="228" t="s">
        <v>407</v>
      </c>
      <c r="D159" s="228" t="s">
        <v>190</v>
      </c>
      <c r="E159" s="229" t="s">
        <v>2120</v>
      </c>
      <c r="F159" s="230" t="s">
        <v>2121</v>
      </c>
      <c r="G159" s="231" t="s">
        <v>360</v>
      </c>
      <c r="H159" s="232">
        <v>1</v>
      </c>
      <c r="I159" s="233"/>
      <c r="J159" s="234">
        <f>ROUND(I159*H159,2)</f>
        <v>0</v>
      </c>
      <c r="K159" s="230" t="s">
        <v>194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374</v>
      </c>
      <c r="AT159" s="239" t="s">
        <v>190</v>
      </c>
      <c r="AU159" s="239" t="s">
        <v>86</v>
      </c>
      <c r="AY159" s="18" t="s">
        <v>188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374</v>
      </c>
      <c r="BM159" s="239" t="s">
        <v>2688</v>
      </c>
    </row>
    <row r="160" spans="1:65" s="2" customFormat="1" ht="24.15" customHeight="1">
      <c r="A160" s="39"/>
      <c r="B160" s="40"/>
      <c r="C160" s="292" t="s">
        <v>423</v>
      </c>
      <c r="D160" s="292" t="s">
        <v>807</v>
      </c>
      <c r="E160" s="293" t="s">
        <v>2123</v>
      </c>
      <c r="F160" s="294" t="s">
        <v>2124</v>
      </c>
      <c r="G160" s="295" t="s">
        <v>360</v>
      </c>
      <c r="H160" s="296">
        <v>1</v>
      </c>
      <c r="I160" s="297"/>
      <c r="J160" s="298">
        <f>ROUND(I160*H160,2)</f>
        <v>0</v>
      </c>
      <c r="K160" s="294" t="s">
        <v>194</v>
      </c>
      <c r="L160" s="299"/>
      <c r="M160" s="300" t="s">
        <v>1</v>
      </c>
      <c r="N160" s="301" t="s">
        <v>42</v>
      </c>
      <c r="O160" s="92"/>
      <c r="P160" s="237">
        <f>O160*H160</f>
        <v>0</v>
      </c>
      <c r="Q160" s="237">
        <v>4E-05</v>
      </c>
      <c r="R160" s="237">
        <f>Q160*H160</f>
        <v>4E-05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688</v>
      </c>
      <c r="AT160" s="239" t="s">
        <v>807</v>
      </c>
      <c r="AU160" s="239" t="s">
        <v>86</v>
      </c>
      <c r="AY160" s="18" t="s">
        <v>188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374</v>
      </c>
      <c r="BM160" s="239" t="s">
        <v>2689</v>
      </c>
    </row>
    <row r="161" spans="1:65" s="2" customFormat="1" ht="16.5" customHeight="1">
      <c r="A161" s="39"/>
      <c r="B161" s="40"/>
      <c r="C161" s="292" t="s">
        <v>432</v>
      </c>
      <c r="D161" s="292" t="s">
        <v>807</v>
      </c>
      <c r="E161" s="293" t="s">
        <v>2105</v>
      </c>
      <c r="F161" s="294" t="s">
        <v>2106</v>
      </c>
      <c r="G161" s="295" t="s">
        <v>360</v>
      </c>
      <c r="H161" s="296">
        <v>1</v>
      </c>
      <c r="I161" s="297"/>
      <c r="J161" s="298">
        <f>ROUND(I161*H161,2)</f>
        <v>0</v>
      </c>
      <c r="K161" s="294" t="s">
        <v>194</v>
      </c>
      <c r="L161" s="299"/>
      <c r="M161" s="300" t="s">
        <v>1</v>
      </c>
      <c r="N161" s="301" t="s">
        <v>42</v>
      </c>
      <c r="O161" s="92"/>
      <c r="P161" s="237">
        <f>O161*H161</f>
        <v>0</v>
      </c>
      <c r="Q161" s="237">
        <v>1E-05</v>
      </c>
      <c r="R161" s="237">
        <f>Q161*H161</f>
        <v>1E-05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688</v>
      </c>
      <c r="AT161" s="239" t="s">
        <v>807</v>
      </c>
      <c r="AU161" s="239" t="s">
        <v>86</v>
      </c>
      <c r="AY161" s="18" t="s">
        <v>188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374</v>
      </c>
      <c r="BM161" s="239" t="s">
        <v>2690</v>
      </c>
    </row>
    <row r="162" spans="1:65" s="2" customFormat="1" ht="49.05" customHeight="1">
      <c r="A162" s="39"/>
      <c r="B162" s="40"/>
      <c r="C162" s="228" t="s">
        <v>437</v>
      </c>
      <c r="D162" s="228" t="s">
        <v>190</v>
      </c>
      <c r="E162" s="229" t="s">
        <v>2127</v>
      </c>
      <c r="F162" s="230" t="s">
        <v>2128</v>
      </c>
      <c r="G162" s="231" t="s">
        <v>360</v>
      </c>
      <c r="H162" s="232">
        <v>2</v>
      </c>
      <c r="I162" s="233"/>
      <c r="J162" s="234">
        <f>ROUND(I162*H162,2)</f>
        <v>0</v>
      </c>
      <c r="K162" s="230" t="s">
        <v>194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374</v>
      </c>
      <c r="AT162" s="239" t="s">
        <v>190</v>
      </c>
      <c r="AU162" s="239" t="s">
        <v>86</v>
      </c>
      <c r="AY162" s="18" t="s">
        <v>188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374</v>
      </c>
      <c r="BM162" s="239" t="s">
        <v>2691</v>
      </c>
    </row>
    <row r="163" spans="1:65" s="2" customFormat="1" ht="24.15" customHeight="1">
      <c r="A163" s="39"/>
      <c r="B163" s="40"/>
      <c r="C163" s="292" t="s">
        <v>442</v>
      </c>
      <c r="D163" s="292" t="s">
        <v>807</v>
      </c>
      <c r="E163" s="293" t="s">
        <v>2130</v>
      </c>
      <c r="F163" s="294" t="s">
        <v>2131</v>
      </c>
      <c r="G163" s="295" t="s">
        <v>360</v>
      </c>
      <c r="H163" s="296">
        <v>2</v>
      </c>
      <c r="I163" s="297"/>
      <c r="J163" s="298">
        <f>ROUND(I163*H163,2)</f>
        <v>0</v>
      </c>
      <c r="K163" s="294" t="s">
        <v>194</v>
      </c>
      <c r="L163" s="299"/>
      <c r="M163" s="300" t="s">
        <v>1</v>
      </c>
      <c r="N163" s="301" t="s">
        <v>42</v>
      </c>
      <c r="O163" s="92"/>
      <c r="P163" s="237">
        <f>O163*H163</f>
        <v>0</v>
      </c>
      <c r="Q163" s="237">
        <v>5E-05</v>
      </c>
      <c r="R163" s="237">
        <f>Q163*H163</f>
        <v>0.0001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688</v>
      </c>
      <c r="AT163" s="239" t="s">
        <v>807</v>
      </c>
      <c r="AU163" s="239" t="s">
        <v>86</v>
      </c>
      <c r="AY163" s="18" t="s">
        <v>188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374</v>
      </c>
      <c r="BM163" s="239" t="s">
        <v>2692</v>
      </c>
    </row>
    <row r="164" spans="1:65" s="2" customFormat="1" ht="16.5" customHeight="1">
      <c r="A164" s="39"/>
      <c r="B164" s="40"/>
      <c r="C164" s="292" t="s">
        <v>450</v>
      </c>
      <c r="D164" s="292" t="s">
        <v>807</v>
      </c>
      <c r="E164" s="293" t="s">
        <v>2105</v>
      </c>
      <c r="F164" s="294" t="s">
        <v>2106</v>
      </c>
      <c r="G164" s="295" t="s">
        <v>360</v>
      </c>
      <c r="H164" s="296">
        <v>2</v>
      </c>
      <c r="I164" s="297"/>
      <c r="J164" s="298">
        <f>ROUND(I164*H164,2)</f>
        <v>0</v>
      </c>
      <c r="K164" s="294" t="s">
        <v>194</v>
      </c>
      <c r="L164" s="299"/>
      <c r="M164" s="300" t="s">
        <v>1</v>
      </c>
      <c r="N164" s="301" t="s">
        <v>42</v>
      </c>
      <c r="O164" s="92"/>
      <c r="P164" s="237">
        <f>O164*H164</f>
        <v>0</v>
      </c>
      <c r="Q164" s="237">
        <v>1E-05</v>
      </c>
      <c r="R164" s="237">
        <f>Q164*H164</f>
        <v>2E-05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688</v>
      </c>
      <c r="AT164" s="239" t="s">
        <v>807</v>
      </c>
      <c r="AU164" s="239" t="s">
        <v>86</v>
      </c>
      <c r="AY164" s="18" t="s">
        <v>188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374</v>
      </c>
      <c r="BM164" s="239" t="s">
        <v>2693</v>
      </c>
    </row>
    <row r="165" spans="1:65" s="2" customFormat="1" ht="24.15" customHeight="1">
      <c r="A165" s="39"/>
      <c r="B165" s="40"/>
      <c r="C165" s="228" t="s">
        <v>457</v>
      </c>
      <c r="D165" s="228" t="s">
        <v>190</v>
      </c>
      <c r="E165" s="229" t="s">
        <v>2161</v>
      </c>
      <c r="F165" s="230" t="s">
        <v>2162</v>
      </c>
      <c r="G165" s="231" t="s">
        <v>360</v>
      </c>
      <c r="H165" s="232">
        <v>4</v>
      </c>
      <c r="I165" s="233"/>
      <c r="J165" s="234">
        <f>ROUND(I165*H165,2)</f>
        <v>0</v>
      </c>
      <c r="K165" s="230" t="s">
        <v>194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374</v>
      </c>
      <c r="AT165" s="239" t="s">
        <v>190</v>
      </c>
      <c r="AU165" s="239" t="s">
        <v>86</v>
      </c>
      <c r="AY165" s="18" t="s">
        <v>188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374</v>
      </c>
      <c r="BM165" s="239" t="s">
        <v>2694</v>
      </c>
    </row>
    <row r="166" spans="1:65" s="2" customFormat="1" ht="16.5" customHeight="1">
      <c r="A166" s="39"/>
      <c r="B166" s="40"/>
      <c r="C166" s="292" t="s">
        <v>479</v>
      </c>
      <c r="D166" s="292" t="s">
        <v>807</v>
      </c>
      <c r="E166" s="293" t="s">
        <v>2164</v>
      </c>
      <c r="F166" s="294" t="s">
        <v>2165</v>
      </c>
      <c r="G166" s="295" t="s">
        <v>360</v>
      </c>
      <c r="H166" s="296">
        <v>4</v>
      </c>
      <c r="I166" s="297"/>
      <c r="J166" s="298">
        <f>ROUND(I166*H166,2)</f>
        <v>0</v>
      </c>
      <c r="K166" s="294" t="s">
        <v>194</v>
      </c>
      <c r="L166" s="299"/>
      <c r="M166" s="300" t="s">
        <v>1</v>
      </c>
      <c r="N166" s="301" t="s">
        <v>42</v>
      </c>
      <c r="O166" s="92"/>
      <c r="P166" s="237">
        <f>O166*H166</f>
        <v>0</v>
      </c>
      <c r="Q166" s="237">
        <v>0.00011</v>
      </c>
      <c r="R166" s="237">
        <f>Q166*H166</f>
        <v>0.00044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688</v>
      </c>
      <c r="AT166" s="239" t="s">
        <v>807</v>
      </c>
      <c r="AU166" s="239" t="s">
        <v>86</v>
      </c>
      <c r="AY166" s="18" t="s">
        <v>188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374</v>
      </c>
      <c r="BM166" s="239" t="s">
        <v>2695</v>
      </c>
    </row>
    <row r="167" spans="1:65" s="2" customFormat="1" ht="49.05" customHeight="1">
      <c r="A167" s="39"/>
      <c r="B167" s="40"/>
      <c r="C167" s="228" t="s">
        <v>501</v>
      </c>
      <c r="D167" s="228" t="s">
        <v>190</v>
      </c>
      <c r="E167" s="229" t="s">
        <v>2173</v>
      </c>
      <c r="F167" s="230" t="s">
        <v>2174</v>
      </c>
      <c r="G167" s="231" t="s">
        <v>360</v>
      </c>
      <c r="H167" s="232">
        <v>14</v>
      </c>
      <c r="I167" s="233"/>
      <c r="J167" s="234">
        <f>ROUND(I167*H167,2)</f>
        <v>0</v>
      </c>
      <c r="K167" s="230" t="s">
        <v>194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374</v>
      </c>
      <c r="AT167" s="239" t="s">
        <v>190</v>
      </c>
      <c r="AU167" s="239" t="s">
        <v>86</v>
      </c>
      <c r="AY167" s="18" t="s">
        <v>188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374</v>
      </c>
      <c r="BM167" s="239" t="s">
        <v>2696</v>
      </c>
    </row>
    <row r="168" spans="1:65" s="2" customFormat="1" ht="24.15" customHeight="1">
      <c r="A168" s="39"/>
      <c r="B168" s="40"/>
      <c r="C168" s="292" t="s">
        <v>684</v>
      </c>
      <c r="D168" s="292" t="s">
        <v>807</v>
      </c>
      <c r="E168" s="293" t="s">
        <v>2176</v>
      </c>
      <c r="F168" s="294" t="s">
        <v>2177</v>
      </c>
      <c r="G168" s="295" t="s">
        <v>360</v>
      </c>
      <c r="H168" s="296">
        <v>13</v>
      </c>
      <c r="I168" s="297"/>
      <c r="J168" s="298">
        <f>ROUND(I168*H168,2)</f>
        <v>0</v>
      </c>
      <c r="K168" s="294" t="s">
        <v>194</v>
      </c>
      <c r="L168" s="299"/>
      <c r="M168" s="300" t="s">
        <v>1</v>
      </c>
      <c r="N168" s="301" t="s">
        <v>42</v>
      </c>
      <c r="O168" s="92"/>
      <c r="P168" s="237">
        <f>O168*H168</f>
        <v>0</v>
      </c>
      <c r="Q168" s="237">
        <v>7E-05</v>
      </c>
      <c r="R168" s="237">
        <f>Q168*H168</f>
        <v>0.0009099999999999999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688</v>
      </c>
      <c r="AT168" s="239" t="s">
        <v>807</v>
      </c>
      <c r="AU168" s="239" t="s">
        <v>86</v>
      </c>
      <c r="AY168" s="18" t="s">
        <v>188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374</v>
      </c>
      <c r="BM168" s="239" t="s">
        <v>2697</v>
      </c>
    </row>
    <row r="169" spans="1:65" s="2" customFormat="1" ht="24.15" customHeight="1">
      <c r="A169" s="39"/>
      <c r="B169" s="40"/>
      <c r="C169" s="292" t="s">
        <v>688</v>
      </c>
      <c r="D169" s="292" t="s">
        <v>807</v>
      </c>
      <c r="E169" s="293" t="s">
        <v>2179</v>
      </c>
      <c r="F169" s="294" t="s">
        <v>2180</v>
      </c>
      <c r="G169" s="295" t="s">
        <v>360</v>
      </c>
      <c r="H169" s="296">
        <v>1</v>
      </c>
      <c r="I169" s="297"/>
      <c r="J169" s="298">
        <f>ROUND(I169*H169,2)</f>
        <v>0</v>
      </c>
      <c r="K169" s="294" t="s">
        <v>194</v>
      </c>
      <c r="L169" s="299"/>
      <c r="M169" s="300" t="s">
        <v>1</v>
      </c>
      <c r="N169" s="301" t="s">
        <v>42</v>
      </c>
      <c r="O169" s="92"/>
      <c r="P169" s="237">
        <f>O169*H169</f>
        <v>0</v>
      </c>
      <c r="Q169" s="237">
        <v>0.00014</v>
      </c>
      <c r="R169" s="237">
        <f>Q169*H169</f>
        <v>0.00014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688</v>
      </c>
      <c r="AT169" s="239" t="s">
        <v>807</v>
      </c>
      <c r="AU169" s="239" t="s">
        <v>86</v>
      </c>
      <c r="AY169" s="18" t="s">
        <v>188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374</v>
      </c>
      <c r="BM169" s="239" t="s">
        <v>2698</v>
      </c>
    </row>
    <row r="170" spans="1:65" s="2" customFormat="1" ht="16.5" customHeight="1">
      <c r="A170" s="39"/>
      <c r="B170" s="40"/>
      <c r="C170" s="292" t="s">
        <v>694</v>
      </c>
      <c r="D170" s="292" t="s">
        <v>807</v>
      </c>
      <c r="E170" s="293" t="s">
        <v>2105</v>
      </c>
      <c r="F170" s="294" t="s">
        <v>2106</v>
      </c>
      <c r="G170" s="295" t="s">
        <v>360</v>
      </c>
      <c r="H170" s="296">
        <v>14</v>
      </c>
      <c r="I170" s="297"/>
      <c r="J170" s="298">
        <f>ROUND(I170*H170,2)</f>
        <v>0</v>
      </c>
      <c r="K170" s="294" t="s">
        <v>194</v>
      </c>
      <c r="L170" s="299"/>
      <c r="M170" s="300" t="s">
        <v>1</v>
      </c>
      <c r="N170" s="301" t="s">
        <v>42</v>
      </c>
      <c r="O170" s="92"/>
      <c r="P170" s="237">
        <f>O170*H170</f>
        <v>0</v>
      </c>
      <c r="Q170" s="237">
        <v>1E-05</v>
      </c>
      <c r="R170" s="237">
        <f>Q170*H170</f>
        <v>0.00014000000000000001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688</v>
      </c>
      <c r="AT170" s="239" t="s">
        <v>807</v>
      </c>
      <c r="AU170" s="239" t="s">
        <v>86</v>
      </c>
      <c r="AY170" s="18" t="s">
        <v>188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374</v>
      </c>
      <c r="BM170" s="239" t="s">
        <v>2699</v>
      </c>
    </row>
    <row r="171" spans="1:65" s="2" customFormat="1" ht="21.75" customHeight="1">
      <c r="A171" s="39"/>
      <c r="B171" s="40"/>
      <c r="C171" s="228" t="s">
        <v>699</v>
      </c>
      <c r="D171" s="228" t="s">
        <v>190</v>
      </c>
      <c r="E171" s="229" t="s">
        <v>2196</v>
      </c>
      <c r="F171" s="230" t="s">
        <v>2197</v>
      </c>
      <c r="G171" s="231" t="s">
        <v>360</v>
      </c>
      <c r="H171" s="232">
        <v>2</v>
      </c>
      <c r="I171" s="233"/>
      <c r="J171" s="234">
        <f>ROUND(I171*H171,2)</f>
        <v>0</v>
      </c>
      <c r="K171" s="230" t="s">
        <v>194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374</v>
      </c>
      <c r="AT171" s="239" t="s">
        <v>190</v>
      </c>
      <c r="AU171" s="239" t="s">
        <v>86</v>
      </c>
      <c r="AY171" s="18" t="s">
        <v>188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374</v>
      </c>
      <c r="BM171" s="239" t="s">
        <v>2700</v>
      </c>
    </row>
    <row r="172" spans="1:65" s="2" customFormat="1" ht="16.5" customHeight="1">
      <c r="A172" s="39"/>
      <c r="B172" s="40"/>
      <c r="C172" s="292" t="s">
        <v>706</v>
      </c>
      <c r="D172" s="292" t="s">
        <v>807</v>
      </c>
      <c r="E172" s="293" t="s">
        <v>2199</v>
      </c>
      <c r="F172" s="294" t="s">
        <v>2200</v>
      </c>
      <c r="G172" s="295" t="s">
        <v>360</v>
      </c>
      <c r="H172" s="296">
        <v>2</v>
      </c>
      <c r="I172" s="297"/>
      <c r="J172" s="298">
        <f>ROUND(I172*H172,2)</f>
        <v>0</v>
      </c>
      <c r="K172" s="294" t="s">
        <v>1</v>
      </c>
      <c r="L172" s="299"/>
      <c r="M172" s="300" t="s">
        <v>1</v>
      </c>
      <c r="N172" s="301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688</v>
      </c>
      <c r="AT172" s="239" t="s">
        <v>807</v>
      </c>
      <c r="AU172" s="239" t="s">
        <v>86</v>
      </c>
      <c r="AY172" s="18" t="s">
        <v>188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374</v>
      </c>
      <c r="BM172" s="239" t="s">
        <v>2701</v>
      </c>
    </row>
    <row r="173" spans="1:65" s="2" customFormat="1" ht="44.25" customHeight="1">
      <c r="A173" s="39"/>
      <c r="B173" s="40"/>
      <c r="C173" s="228" t="s">
        <v>711</v>
      </c>
      <c r="D173" s="228" t="s">
        <v>190</v>
      </c>
      <c r="E173" s="229" t="s">
        <v>2202</v>
      </c>
      <c r="F173" s="230" t="s">
        <v>2203</v>
      </c>
      <c r="G173" s="231" t="s">
        <v>360</v>
      </c>
      <c r="H173" s="232">
        <v>2</v>
      </c>
      <c r="I173" s="233"/>
      <c r="J173" s="234">
        <f>ROUND(I173*H173,2)</f>
        <v>0</v>
      </c>
      <c r="K173" s="230" t="s">
        <v>194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374</v>
      </c>
      <c r="AT173" s="239" t="s">
        <v>190</v>
      </c>
      <c r="AU173" s="239" t="s">
        <v>86</v>
      </c>
      <c r="AY173" s="18" t="s">
        <v>188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374</v>
      </c>
      <c r="BM173" s="239" t="s">
        <v>2702</v>
      </c>
    </row>
    <row r="174" spans="1:65" s="2" customFormat="1" ht="16.5" customHeight="1">
      <c r="A174" s="39"/>
      <c r="B174" s="40"/>
      <c r="C174" s="292" t="s">
        <v>715</v>
      </c>
      <c r="D174" s="292" t="s">
        <v>807</v>
      </c>
      <c r="E174" s="293" t="s">
        <v>2205</v>
      </c>
      <c r="F174" s="294" t="s">
        <v>2206</v>
      </c>
      <c r="G174" s="295" t="s">
        <v>360</v>
      </c>
      <c r="H174" s="296">
        <v>2</v>
      </c>
      <c r="I174" s="297"/>
      <c r="J174" s="298">
        <f>ROUND(I174*H174,2)</f>
        <v>0</v>
      </c>
      <c r="K174" s="294" t="s">
        <v>194</v>
      </c>
      <c r="L174" s="299"/>
      <c r="M174" s="300" t="s">
        <v>1</v>
      </c>
      <c r="N174" s="301" t="s">
        <v>42</v>
      </c>
      <c r="O174" s="92"/>
      <c r="P174" s="237">
        <f>O174*H174</f>
        <v>0</v>
      </c>
      <c r="Q174" s="237">
        <v>0.001</v>
      </c>
      <c r="R174" s="237">
        <f>Q174*H174</f>
        <v>0.002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688</v>
      </c>
      <c r="AT174" s="239" t="s">
        <v>807</v>
      </c>
      <c r="AU174" s="239" t="s">
        <v>86</v>
      </c>
      <c r="AY174" s="18" t="s">
        <v>188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374</v>
      </c>
      <c r="BM174" s="239" t="s">
        <v>2703</v>
      </c>
    </row>
    <row r="175" spans="1:65" s="2" customFormat="1" ht="49.05" customHeight="1">
      <c r="A175" s="39"/>
      <c r="B175" s="40"/>
      <c r="C175" s="228" t="s">
        <v>719</v>
      </c>
      <c r="D175" s="228" t="s">
        <v>190</v>
      </c>
      <c r="E175" s="229" t="s">
        <v>2208</v>
      </c>
      <c r="F175" s="230" t="s">
        <v>2209</v>
      </c>
      <c r="G175" s="231" t="s">
        <v>360</v>
      </c>
      <c r="H175" s="232">
        <v>24</v>
      </c>
      <c r="I175" s="233"/>
      <c r="J175" s="234">
        <f>ROUND(I175*H175,2)</f>
        <v>0</v>
      </c>
      <c r="K175" s="230" t="s">
        <v>194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374</v>
      </c>
      <c r="AT175" s="239" t="s">
        <v>190</v>
      </c>
      <c r="AU175" s="239" t="s">
        <v>86</v>
      </c>
      <c r="AY175" s="18" t="s">
        <v>188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374</v>
      </c>
      <c r="BM175" s="239" t="s">
        <v>2704</v>
      </c>
    </row>
    <row r="176" spans="1:51" s="14" customFormat="1" ht="12">
      <c r="A176" s="14"/>
      <c r="B176" s="252"/>
      <c r="C176" s="253"/>
      <c r="D176" s="243" t="s">
        <v>197</v>
      </c>
      <c r="E176" s="254" t="s">
        <v>1</v>
      </c>
      <c r="F176" s="255" t="s">
        <v>2705</v>
      </c>
      <c r="G176" s="253"/>
      <c r="H176" s="256">
        <v>24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197</v>
      </c>
      <c r="AU176" s="262" t="s">
        <v>86</v>
      </c>
      <c r="AV176" s="14" t="s">
        <v>86</v>
      </c>
      <c r="AW176" s="14" t="s">
        <v>32</v>
      </c>
      <c r="AX176" s="14" t="s">
        <v>84</v>
      </c>
      <c r="AY176" s="262" t="s">
        <v>188</v>
      </c>
    </row>
    <row r="177" spans="1:65" s="2" customFormat="1" ht="24.15" customHeight="1">
      <c r="A177" s="39"/>
      <c r="B177" s="40"/>
      <c r="C177" s="292" t="s">
        <v>723</v>
      </c>
      <c r="D177" s="292" t="s">
        <v>807</v>
      </c>
      <c r="E177" s="293" t="s">
        <v>2220</v>
      </c>
      <c r="F177" s="294" t="s">
        <v>2221</v>
      </c>
      <c r="G177" s="295" t="s">
        <v>360</v>
      </c>
      <c r="H177" s="296">
        <v>4</v>
      </c>
      <c r="I177" s="297"/>
      <c r="J177" s="298">
        <f>ROUND(I177*H177,2)</f>
        <v>0</v>
      </c>
      <c r="K177" s="294" t="s">
        <v>1</v>
      </c>
      <c r="L177" s="299"/>
      <c r="M177" s="300" t="s">
        <v>1</v>
      </c>
      <c r="N177" s="301" t="s">
        <v>42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688</v>
      </c>
      <c r="AT177" s="239" t="s">
        <v>807</v>
      </c>
      <c r="AU177" s="239" t="s">
        <v>86</v>
      </c>
      <c r="AY177" s="18" t="s">
        <v>188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84</v>
      </c>
      <c r="BK177" s="240">
        <f>ROUND(I177*H177,2)</f>
        <v>0</v>
      </c>
      <c r="BL177" s="18" t="s">
        <v>374</v>
      </c>
      <c r="BM177" s="239" t="s">
        <v>2706</v>
      </c>
    </row>
    <row r="178" spans="1:47" s="2" customFormat="1" ht="12">
      <c r="A178" s="39"/>
      <c r="B178" s="40"/>
      <c r="C178" s="41"/>
      <c r="D178" s="243" t="s">
        <v>560</v>
      </c>
      <c r="E178" s="41"/>
      <c r="F178" s="288" t="s">
        <v>2223</v>
      </c>
      <c r="G178" s="41"/>
      <c r="H178" s="41"/>
      <c r="I178" s="289"/>
      <c r="J178" s="41"/>
      <c r="K178" s="41"/>
      <c r="L178" s="45"/>
      <c r="M178" s="290"/>
      <c r="N178" s="291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560</v>
      </c>
      <c r="AU178" s="18" t="s">
        <v>86</v>
      </c>
    </row>
    <row r="179" spans="1:65" s="2" customFormat="1" ht="24.15" customHeight="1">
      <c r="A179" s="39"/>
      <c r="B179" s="40"/>
      <c r="C179" s="292" t="s">
        <v>728</v>
      </c>
      <c r="D179" s="292" t="s">
        <v>807</v>
      </c>
      <c r="E179" s="293" t="s">
        <v>2224</v>
      </c>
      <c r="F179" s="294" t="s">
        <v>2225</v>
      </c>
      <c r="G179" s="295" t="s">
        <v>360</v>
      </c>
      <c r="H179" s="296">
        <v>2</v>
      </c>
      <c r="I179" s="297"/>
      <c r="J179" s="298">
        <f>ROUND(I179*H179,2)</f>
        <v>0</v>
      </c>
      <c r="K179" s="294" t="s">
        <v>1</v>
      </c>
      <c r="L179" s="299"/>
      <c r="M179" s="300" t="s">
        <v>1</v>
      </c>
      <c r="N179" s="301" t="s">
        <v>42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688</v>
      </c>
      <c r="AT179" s="239" t="s">
        <v>807</v>
      </c>
      <c r="AU179" s="239" t="s">
        <v>86</v>
      </c>
      <c r="AY179" s="18" t="s">
        <v>188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84</v>
      </c>
      <c r="BK179" s="240">
        <f>ROUND(I179*H179,2)</f>
        <v>0</v>
      </c>
      <c r="BL179" s="18" t="s">
        <v>374</v>
      </c>
      <c r="BM179" s="239" t="s">
        <v>2707</v>
      </c>
    </row>
    <row r="180" spans="1:47" s="2" customFormat="1" ht="12">
      <c r="A180" s="39"/>
      <c r="B180" s="40"/>
      <c r="C180" s="41"/>
      <c r="D180" s="243" t="s">
        <v>560</v>
      </c>
      <c r="E180" s="41"/>
      <c r="F180" s="288" t="s">
        <v>2227</v>
      </c>
      <c r="G180" s="41"/>
      <c r="H180" s="41"/>
      <c r="I180" s="289"/>
      <c r="J180" s="41"/>
      <c r="K180" s="41"/>
      <c r="L180" s="45"/>
      <c r="M180" s="290"/>
      <c r="N180" s="291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560</v>
      </c>
      <c r="AU180" s="18" t="s">
        <v>86</v>
      </c>
    </row>
    <row r="181" spans="1:65" s="2" customFormat="1" ht="55.5" customHeight="1">
      <c r="A181" s="39"/>
      <c r="B181" s="40"/>
      <c r="C181" s="292" t="s">
        <v>745</v>
      </c>
      <c r="D181" s="292" t="s">
        <v>807</v>
      </c>
      <c r="E181" s="293" t="s">
        <v>2240</v>
      </c>
      <c r="F181" s="294" t="s">
        <v>2241</v>
      </c>
      <c r="G181" s="295" t="s">
        <v>360</v>
      </c>
      <c r="H181" s="296">
        <v>12</v>
      </c>
      <c r="I181" s="297"/>
      <c r="J181" s="298">
        <f>ROUND(I181*H181,2)</f>
        <v>0</v>
      </c>
      <c r="K181" s="294" t="s">
        <v>1</v>
      </c>
      <c r="L181" s="299"/>
      <c r="M181" s="300" t="s">
        <v>1</v>
      </c>
      <c r="N181" s="301" t="s">
        <v>42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688</v>
      </c>
      <c r="AT181" s="239" t="s">
        <v>807</v>
      </c>
      <c r="AU181" s="239" t="s">
        <v>86</v>
      </c>
      <c r="AY181" s="18" t="s">
        <v>188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84</v>
      </c>
      <c r="BK181" s="240">
        <f>ROUND(I181*H181,2)</f>
        <v>0</v>
      </c>
      <c r="BL181" s="18" t="s">
        <v>374</v>
      </c>
      <c r="BM181" s="239" t="s">
        <v>2708</v>
      </c>
    </row>
    <row r="182" spans="1:47" s="2" customFormat="1" ht="12">
      <c r="A182" s="39"/>
      <c r="B182" s="40"/>
      <c r="C182" s="41"/>
      <c r="D182" s="243" t="s">
        <v>560</v>
      </c>
      <c r="E182" s="41"/>
      <c r="F182" s="288" t="s">
        <v>2243</v>
      </c>
      <c r="G182" s="41"/>
      <c r="H182" s="41"/>
      <c r="I182" s="289"/>
      <c r="J182" s="41"/>
      <c r="K182" s="41"/>
      <c r="L182" s="45"/>
      <c r="M182" s="290"/>
      <c r="N182" s="291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560</v>
      </c>
      <c r="AU182" s="18" t="s">
        <v>86</v>
      </c>
    </row>
    <row r="183" spans="1:65" s="2" customFormat="1" ht="55.5" customHeight="1">
      <c r="A183" s="39"/>
      <c r="B183" s="40"/>
      <c r="C183" s="292" t="s">
        <v>749</v>
      </c>
      <c r="D183" s="292" t="s">
        <v>807</v>
      </c>
      <c r="E183" s="293" t="s">
        <v>2709</v>
      </c>
      <c r="F183" s="294" t="s">
        <v>2710</v>
      </c>
      <c r="G183" s="295" t="s">
        <v>360</v>
      </c>
      <c r="H183" s="296">
        <v>6</v>
      </c>
      <c r="I183" s="297"/>
      <c r="J183" s="298">
        <f>ROUND(I183*H183,2)</f>
        <v>0</v>
      </c>
      <c r="K183" s="294" t="s">
        <v>1</v>
      </c>
      <c r="L183" s="299"/>
      <c r="M183" s="300" t="s">
        <v>1</v>
      </c>
      <c r="N183" s="301" t="s">
        <v>42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688</v>
      </c>
      <c r="AT183" s="239" t="s">
        <v>807</v>
      </c>
      <c r="AU183" s="239" t="s">
        <v>86</v>
      </c>
      <c r="AY183" s="18" t="s">
        <v>188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84</v>
      </c>
      <c r="BK183" s="240">
        <f>ROUND(I183*H183,2)</f>
        <v>0</v>
      </c>
      <c r="BL183" s="18" t="s">
        <v>374</v>
      </c>
      <c r="BM183" s="239" t="s">
        <v>2711</v>
      </c>
    </row>
    <row r="184" spans="1:47" s="2" customFormat="1" ht="12">
      <c r="A184" s="39"/>
      <c r="B184" s="40"/>
      <c r="C184" s="41"/>
      <c r="D184" s="243" t="s">
        <v>560</v>
      </c>
      <c r="E184" s="41"/>
      <c r="F184" s="288" t="s">
        <v>2712</v>
      </c>
      <c r="G184" s="41"/>
      <c r="H184" s="41"/>
      <c r="I184" s="289"/>
      <c r="J184" s="41"/>
      <c r="K184" s="41"/>
      <c r="L184" s="45"/>
      <c r="M184" s="290"/>
      <c r="N184" s="291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560</v>
      </c>
      <c r="AU184" s="18" t="s">
        <v>86</v>
      </c>
    </row>
    <row r="185" spans="1:63" s="12" customFormat="1" ht="22.8" customHeight="1">
      <c r="A185" s="12"/>
      <c r="B185" s="212"/>
      <c r="C185" s="213"/>
      <c r="D185" s="214" t="s">
        <v>76</v>
      </c>
      <c r="E185" s="226" t="s">
        <v>2252</v>
      </c>
      <c r="F185" s="226" t="s">
        <v>2253</v>
      </c>
      <c r="G185" s="213"/>
      <c r="H185" s="213"/>
      <c r="I185" s="216"/>
      <c r="J185" s="227">
        <f>BK185</f>
        <v>0</v>
      </c>
      <c r="K185" s="213"/>
      <c r="L185" s="218"/>
      <c r="M185" s="219"/>
      <c r="N185" s="220"/>
      <c r="O185" s="220"/>
      <c r="P185" s="221">
        <f>SUM(P186:P187)</f>
        <v>0</v>
      </c>
      <c r="Q185" s="220"/>
      <c r="R185" s="221">
        <f>SUM(R186:R187)</f>
        <v>0</v>
      </c>
      <c r="S185" s="220"/>
      <c r="T185" s="222">
        <f>SUM(T186:T187)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3" t="s">
        <v>86</v>
      </c>
      <c r="AT185" s="224" t="s">
        <v>76</v>
      </c>
      <c r="AU185" s="224" t="s">
        <v>84</v>
      </c>
      <c r="AY185" s="223" t="s">
        <v>188</v>
      </c>
      <c r="BK185" s="225">
        <f>SUM(BK186:BK187)</f>
        <v>0</v>
      </c>
    </row>
    <row r="186" spans="1:65" s="2" customFormat="1" ht="16.5" customHeight="1">
      <c r="A186" s="39"/>
      <c r="B186" s="40"/>
      <c r="C186" s="228" t="s">
        <v>753</v>
      </c>
      <c r="D186" s="228" t="s">
        <v>190</v>
      </c>
      <c r="E186" s="229" t="s">
        <v>2254</v>
      </c>
      <c r="F186" s="230" t="s">
        <v>2255</v>
      </c>
      <c r="G186" s="231" t="s">
        <v>360</v>
      </c>
      <c r="H186" s="232">
        <v>1</v>
      </c>
      <c r="I186" s="233"/>
      <c r="J186" s="234">
        <f>ROUND(I186*H186,2)</f>
        <v>0</v>
      </c>
      <c r="K186" s="230" t="s">
        <v>194</v>
      </c>
      <c r="L186" s="45"/>
      <c r="M186" s="235" t="s">
        <v>1</v>
      </c>
      <c r="N186" s="236" t="s">
        <v>42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374</v>
      </c>
      <c r="AT186" s="239" t="s">
        <v>190</v>
      </c>
      <c r="AU186" s="239" t="s">
        <v>86</v>
      </c>
      <c r="AY186" s="18" t="s">
        <v>188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84</v>
      </c>
      <c r="BK186" s="240">
        <f>ROUND(I186*H186,2)</f>
        <v>0</v>
      </c>
      <c r="BL186" s="18" t="s">
        <v>374</v>
      </c>
      <c r="BM186" s="239" t="s">
        <v>2713</v>
      </c>
    </row>
    <row r="187" spans="1:65" s="2" customFormat="1" ht="37.8" customHeight="1">
      <c r="A187" s="39"/>
      <c r="B187" s="40"/>
      <c r="C187" s="292" t="s">
        <v>778</v>
      </c>
      <c r="D187" s="292" t="s">
        <v>807</v>
      </c>
      <c r="E187" s="293" t="s">
        <v>2257</v>
      </c>
      <c r="F187" s="294" t="s">
        <v>2258</v>
      </c>
      <c r="G187" s="295" t="s">
        <v>360</v>
      </c>
      <c r="H187" s="296">
        <v>1</v>
      </c>
      <c r="I187" s="297"/>
      <c r="J187" s="298">
        <f>ROUND(I187*H187,2)</f>
        <v>0</v>
      </c>
      <c r="K187" s="294" t="s">
        <v>1</v>
      </c>
      <c r="L187" s="299"/>
      <c r="M187" s="300" t="s">
        <v>1</v>
      </c>
      <c r="N187" s="301" t="s">
        <v>42</v>
      </c>
      <c r="O187" s="9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688</v>
      </c>
      <c r="AT187" s="239" t="s">
        <v>807</v>
      </c>
      <c r="AU187" s="239" t="s">
        <v>86</v>
      </c>
      <c r="AY187" s="18" t="s">
        <v>188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84</v>
      </c>
      <c r="BK187" s="240">
        <f>ROUND(I187*H187,2)</f>
        <v>0</v>
      </c>
      <c r="BL187" s="18" t="s">
        <v>374</v>
      </c>
      <c r="BM187" s="239" t="s">
        <v>2714</v>
      </c>
    </row>
    <row r="188" spans="1:63" s="12" customFormat="1" ht="25.9" customHeight="1">
      <c r="A188" s="12"/>
      <c r="B188" s="212"/>
      <c r="C188" s="213"/>
      <c r="D188" s="214" t="s">
        <v>76</v>
      </c>
      <c r="E188" s="215" t="s">
        <v>807</v>
      </c>
      <c r="F188" s="215" t="s">
        <v>2260</v>
      </c>
      <c r="G188" s="213"/>
      <c r="H188" s="213"/>
      <c r="I188" s="216"/>
      <c r="J188" s="217">
        <f>BK188</f>
        <v>0</v>
      </c>
      <c r="K188" s="213"/>
      <c r="L188" s="218"/>
      <c r="M188" s="219"/>
      <c r="N188" s="220"/>
      <c r="O188" s="220"/>
      <c r="P188" s="221">
        <v>0</v>
      </c>
      <c r="Q188" s="220"/>
      <c r="R188" s="221">
        <v>0</v>
      </c>
      <c r="S188" s="220"/>
      <c r="T188" s="222"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3" t="s">
        <v>112</v>
      </c>
      <c r="AT188" s="224" t="s">
        <v>76</v>
      </c>
      <c r="AU188" s="224" t="s">
        <v>77</v>
      </c>
      <c r="AY188" s="223" t="s">
        <v>188</v>
      </c>
      <c r="BK188" s="225">
        <v>0</v>
      </c>
    </row>
    <row r="189" spans="1:63" s="12" customFormat="1" ht="25.9" customHeight="1">
      <c r="A189" s="12"/>
      <c r="B189" s="212"/>
      <c r="C189" s="213"/>
      <c r="D189" s="214" t="s">
        <v>76</v>
      </c>
      <c r="E189" s="215" t="s">
        <v>1283</v>
      </c>
      <c r="F189" s="215" t="s">
        <v>1284</v>
      </c>
      <c r="G189" s="213"/>
      <c r="H189" s="213"/>
      <c r="I189" s="216"/>
      <c r="J189" s="217">
        <f>BK189</f>
        <v>0</v>
      </c>
      <c r="K189" s="213"/>
      <c r="L189" s="218"/>
      <c r="M189" s="219"/>
      <c r="N189" s="220"/>
      <c r="O189" s="220"/>
      <c r="P189" s="221">
        <f>SUM(P190:P193)</f>
        <v>0</v>
      </c>
      <c r="Q189" s="220"/>
      <c r="R189" s="221">
        <f>SUM(R190:R193)</f>
        <v>0</v>
      </c>
      <c r="S189" s="220"/>
      <c r="T189" s="222">
        <f>SUM(T190:T193)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3" t="s">
        <v>195</v>
      </c>
      <c r="AT189" s="224" t="s">
        <v>76</v>
      </c>
      <c r="AU189" s="224" t="s">
        <v>77</v>
      </c>
      <c r="AY189" s="223" t="s">
        <v>188</v>
      </c>
      <c r="BK189" s="225">
        <f>SUM(BK190:BK193)</f>
        <v>0</v>
      </c>
    </row>
    <row r="190" spans="1:65" s="2" customFormat="1" ht="24.15" customHeight="1">
      <c r="A190" s="39"/>
      <c r="B190" s="40"/>
      <c r="C190" s="228" t="s">
        <v>783</v>
      </c>
      <c r="D190" s="228" t="s">
        <v>190</v>
      </c>
      <c r="E190" s="229" t="s">
        <v>2299</v>
      </c>
      <c r="F190" s="230" t="s">
        <v>2300</v>
      </c>
      <c r="G190" s="231" t="s">
        <v>1288</v>
      </c>
      <c r="H190" s="232">
        <v>30</v>
      </c>
      <c r="I190" s="233"/>
      <c r="J190" s="234">
        <f>ROUND(I190*H190,2)</f>
        <v>0</v>
      </c>
      <c r="K190" s="230" t="s">
        <v>194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1289</v>
      </c>
      <c r="AT190" s="239" t="s">
        <v>190</v>
      </c>
      <c r="AU190" s="239" t="s">
        <v>84</v>
      </c>
      <c r="AY190" s="18" t="s">
        <v>188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1289</v>
      </c>
      <c r="BM190" s="239" t="s">
        <v>2715</v>
      </c>
    </row>
    <row r="191" spans="1:47" s="2" customFormat="1" ht="12">
      <c r="A191" s="39"/>
      <c r="B191" s="40"/>
      <c r="C191" s="41"/>
      <c r="D191" s="243" t="s">
        <v>560</v>
      </c>
      <c r="E191" s="41"/>
      <c r="F191" s="288" t="s">
        <v>2716</v>
      </c>
      <c r="G191" s="41"/>
      <c r="H191" s="41"/>
      <c r="I191" s="289"/>
      <c r="J191" s="41"/>
      <c r="K191" s="41"/>
      <c r="L191" s="45"/>
      <c r="M191" s="290"/>
      <c r="N191" s="291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560</v>
      </c>
      <c r="AU191" s="18" t="s">
        <v>84</v>
      </c>
    </row>
    <row r="192" spans="1:65" s="2" customFormat="1" ht="24.15" customHeight="1">
      <c r="A192" s="39"/>
      <c r="B192" s="40"/>
      <c r="C192" s="228" t="s">
        <v>788</v>
      </c>
      <c r="D192" s="228" t="s">
        <v>190</v>
      </c>
      <c r="E192" s="229" t="s">
        <v>2303</v>
      </c>
      <c r="F192" s="230" t="s">
        <v>2304</v>
      </c>
      <c r="G192" s="231" t="s">
        <v>1288</v>
      </c>
      <c r="H192" s="232">
        <v>10</v>
      </c>
      <c r="I192" s="233"/>
      <c r="J192" s="234">
        <f>ROUND(I192*H192,2)</f>
        <v>0</v>
      </c>
      <c r="K192" s="230" t="s">
        <v>194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1289</v>
      </c>
      <c r="AT192" s="239" t="s">
        <v>190</v>
      </c>
      <c r="AU192" s="239" t="s">
        <v>84</v>
      </c>
      <c r="AY192" s="18" t="s">
        <v>188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1289</v>
      </c>
      <c r="BM192" s="239" t="s">
        <v>2717</v>
      </c>
    </row>
    <row r="193" spans="1:47" s="2" customFormat="1" ht="12">
      <c r="A193" s="39"/>
      <c r="B193" s="40"/>
      <c r="C193" s="41"/>
      <c r="D193" s="243" t="s">
        <v>560</v>
      </c>
      <c r="E193" s="41"/>
      <c r="F193" s="288" t="s">
        <v>2306</v>
      </c>
      <c r="G193" s="41"/>
      <c r="H193" s="41"/>
      <c r="I193" s="289"/>
      <c r="J193" s="41"/>
      <c r="K193" s="41"/>
      <c r="L193" s="45"/>
      <c r="M193" s="290"/>
      <c r="N193" s="291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560</v>
      </c>
      <c r="AU193" s="18" t="s">
        <v>84</v>
      </c>
    </row>
    <row r="194" spans="1:63" s="12" customFormat="1" ht="25.9" customHeight="1">
      <c r="A194" s="12"/>
      <c r="B194" s="212"/>
      <c r="C194" s="213"/>
      <c r="D194" s="214" t="s">
        <v>76</v>
      </c>
      <c r="E194" s="215" t="s">
        <v>2307</v>
      </c>
      <c r="F194" s="215" t="s">
        <v>2308</v>
      </c>
      <c r="G194" s="213"/>
      <c r="H194" s="213"/>
      <c r="I194" s="216"/>
      <c r="J194" s="217">
        <f>BK194</f>
        <v>0</v>
      </c>
      <c r="K194" s="213"/>
      <c r="L194" s="218"/>
      <c r="M194" s="219"/>
      <c r="N194" s="220"/>
      <c r="O194" s="220"/>
      <c r="P194" s="221">
        <f>SUM(P195:P196)</f>
        <v>0</v>
      </c>
      <c r="Q194" s="220"/>
      <c r="R194" s="221">
        <f>SUM(R195:R196)</f>
        <v>0</v>
      </c>
      <c r="S194" s="220"/>
      <c r="T194" s="222">
        <f>SUM(T195:T196)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3" t="s">
        <v>195</v>
      </c>
      <c r="AT194" s="224" t="s">
        <v>76</v>
      </c>
      <c r="AU194" s="224" t="s">
        <v>77</v>
      </c>
      <c r="AY194" s="223" t="s">
        <v>188</v>
      </c>
      <c r="BK194" s="225">
        <f>SUM(BK195:BK196)</f>
        <v>0</v>
      </c>
    </row>
    <row r="195" spans="1:65" s="2" customFormat="1" ht="16.5" customHeight="1">
      <c r="A195" s="39"/>
      <c r="B195" s="40"/>
      <c r="C195" s="228" t="s">
        <v>796</v>
      </c>
      <c r="D195" s="228" t="s">
        <v>190</v>
      </c>
      <c r="E195" s="229" t="s">
        <v>2309</v>
      </c>
      <c r="F195" s="230" t="s">
        <v>1404</v>
      </c>
      <c r="G195" s="231" t="s">
        <v>558</v>
      </c>
      <c r="H195" s="232">
        <v>1</v>
      </c>
      <c r="I195" s="233"/>
      <c r="J195" s="234">
        <f>ROUND(I195*H195,2)</f>
        <v>0</v>
      </c>
      <c r="K195" s="230" t="s">
        <v>1</v>
      </c>
      <c r="L195" s="45"/>
      <c r="M195" s="235" t="s">
        <v>1</v>
      </c>
      <c r="N195" s="236" t="s">
        <v>42</v>
      </c>
      <c r="O195" s="9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1289</v>
      </c>
      <c r="AT195" s="239" t="s">
        <v>190</v>
      </c>
      <c r="AU195" s="239" t="s">
        <v>84</v>
      </c>
      <c r="AY195" s="18" t="s">
        <v>188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84</v>
      </c>
      <c r="BK195" s="240">
        <f>ROUND(I195*H195,2)</f>
        <v>0</v>
      </c>
      <c r="BL195" s="18" t="s">
        <v>1289</v>
      </c>
      <c r="BM195" s="239" t="s">
        <v>2718</v>
      </c>
    </row>
    <row r="196" spans="1:51" s="14" customFormat="1" ht="12">
      <c r="A196" s="14"/>
      <c r="B196" s="252"/>
      <c r="C196" s="253"/>
      <c r="D196" s="243" t="s">
        <v>197</v>
      </c>
      <c r="E196" s="254" t="s">
        <v>1</v>
      </c>
      <c r="F196" s="255" t="s">
        <v>84</v>
      </c>
      <c r="G196" s="253"/>
      <c r="H196" s="256">
        <v>1</v>
      </c>
      <c r="I196" s="257"/>
      <c r="J196" s="253"/>
      <c r="K196" s="253"/>
      <c r="L196" s="258"/>
      <c r="M196" s="302"/>
      <c r="N196" s="303"/>
      <c r="O196" s="303"/>
      <c r="P196" s="303"/>
      <c r="Q196" s="303"/>
      <c r="R196" s="303"/>
      <c r="S196" s="303"/>
      <c r="T196" s="30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2" t="s">
        <v>197</v>
      </c>
      <c r="AU196" s="262" t="s">
        <v>84</v>
      </c>
      <c r="AV196" s="14" t="s">
        <v>86</v>
      </c>
      <c r="AW196" s="14" t="s">
        <v>32</v>
      </c>
      <c r="AX196" s="14" t="s">
        <v>84</v>
      </c>
      <c r="AY196" s="262" t="s">
        <v>188</v>
      </c>
    </row>
    <row r="197" spans="1:31" s="2" customFormat="1" ht="6.95" customHeight="1">
      <c r="A197" s="39"/>
      <c r="B197" s="67"/>
      <c r="C197" s="68"/>
      <c r="D197" s="68"/>
      <c r="E197" s="68"/>
      <c r="F197" s="68"/>
      <c r="G197" s="68"/>
      <c r="H197" s="68"/>
      <c r="I197" s="68"/>
      <c r="J197" s="68"/>
      <c r="K197" s="68"/>
      <c r="L197" s="45"/>
      <c r="M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</row>
  </sheetData>
  <sheetProtection password="CC35" sheet="1" objects="1" scenarios="1" formatColumns="0" formatRows="0" autoFilter="0"/>
  <autoFilter ref="C129:K19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135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150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Dětský domov a školní jídelna Sedloňov - Stavební úpravy objektu - II. ETAPA SO01</v>
      </c>
      <c r="F7" s="152"/>
      <c r="G7" s="152"/>
      <c r="H7" s="152"/>
      <c r="L7" s="21"/>
    </row>
    <row r="8" spans="2:12" ht="12">
      <c r="B8" s="21"/>
      <c r="D8" s="152" t="s">
        <v>151</v>
      </c>
      <c r="L8" s="21"/>
    </row>
    <row r="9" spans="2:12" s="1" customFormat="1" ht="16.5" customHeight="1">
      <c r="B9" s="21"/>
      <c r="E9" s="153" t="s">
        <v>2464</v>
      </c>
      <c r="F9" s="1"/>
      <c r="G9" s="1"/>
      <c r="H9" s="1"/>
      <c r="L9" s="21"/>
    </row>
    <row r="10" spans="2:12" s="1" customFormat="1" ht="12" customHeight="1">
      <c r="B10" s="21"/>
      <c r="D10" s="152" t="s">
        <v>153</v>
      </c>
      <c r="L10" s="21"/>
    </row>
    <row r="11" spans="1:31" s="2" customFormat="1" ht="16.5" customHeight="1">
      <c r="A11" s="39"/>
      <c r="B11" s="45"/>
      <c r="C11" s="39"/>
      <c r="D11" s="39"/>
      <c r="E11" s="164" t="s">
        <v>2650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2" t="s">
        <v>1949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4" t="s">
        <v>2719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2" t="s">
        <v>18</v>
      </c>
      <c r="E15" s="39"/>
      <c r="F15" s="142" t="s">
        <v>1</v>
      </c>
      <c r="G15" s="39"/>
      <c r="H15" s="39"/>
      <c r="I15" s="152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20</v>
      </c>
      <c r="E16" s="39"/>
      <c r="F16" s="142" t="s">
        <v>34</v>
      </c>
      <c r="G16" s="39"/>
      <c r="H16" s="39"/>
      <c r="I16" s="152" t="s">
        <v>22</v>
      </c>
      <c r="J16" s="155" t="str">
        <f>'Rekapitulace stavby'!AN8</f>
        <v>21. 7. 2023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2" t="s">
        <v>24</v>
      </c>
      <c r="E18" s="39"/>
      <c r="F18" s="39"/>
      <c r="G18" s="39"/>
      <c r="H18" s="39"/>
      <c r="I18" s="152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34</v>
      </c>
      <c r="F19" s="39"/>
      <c r="G19" s="39"/>
      <c r="H19" s="39"/>
      <c r="I19" s="152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2" t="s">
        <v>28</v>
      </c>
      <c r="E21" s="39"/>
      <c r="F21" s="39"/>
      <c r="G21" s="39"/>
      <c r="H21" s="39"/>
      <c r="I21" s="152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2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2" t="s">
        <v>30</v>
      </c>
      <c r="E24" s="39"/>
      <c r="F24" s="39"/>
      <c r="G24" s="39"/>
      <c r="H24" s="39"/>
      <c r="I24" s="152" t="s">
        <v>25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">
        <v>34</v>
      </c>
      <c r="F25" s="39"/>
      <c r="G25" s="39"/>
      <c r="H25" s="39"/>
      <c r="I25" s="152" t="s">
        <v>27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2" t="s">
        <v>33</v>
      </c>
      <c r="E27" s="39"/>
      <c r="F27" s="39"/>
      <c r="G27" s="39"/>
      <c r="H27" s="39"/>
      <c r="I27" s="152" t="s">
        <v>25</v>
      </c>
      <c r="J27" s="142" t="s">
        <v>1</v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">
        <v>34</v>
      </c>
      <c r="F28" s="39"/>
      <c r="G28" s="39"/>
      <c r="H28" s="39"/>
      <c r="I28" s="152" t="s">
        <v>27</v>
      </c>
      <c r="J28" s="142" t="s">
        <v>1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2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56"/>
      <c r="B31" s="157"/>
      <c r="C31" s="156"/>
      <c r="D31" s="156"/>
      <c r="E31" s="158" t="s">
        <v>1</v>
      </c>
      <c r="F31" s="158"/>
      <c r="G31" s="158"/>
      <c r="H31" s="158"/>
      <c r="I31" s="156"/>
      <c r="J31" s="156"/>
      <c r="K31" s="156"/>
      <c r="L31" s="159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1" t="s">
        <v>37</v>
      </c>
      <c r="E34" s="39"/>
      <c r="F34" s="39"/>
      <c r="G34" s="39"/>
      <c r="H34" s="39"/>
      <c r="I34" s="39"/>
      <c r="J34" s="162">
        <f>ROUND(J126,2)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0"/>
      <c r="E35" s="160"/>
      <c r="F35" s="160"/>
      <c r="G35" s="160"/>
      <c r="H35" s="160"/>
      <c r="I35" s="160"/>
      <c r="J35" s="160"/>
      <c r="K35" s="160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3" t="s">
        <v>39</v>
      </c>
      <c r="G36" s="39"/>
      <c r="H36" s="39"/>
      <c r="I36" s="163" t="s">
        <v>38</v>
      </c>
      <c r="J36" s="163" t="s">
        <v>40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4" t="s">
        <v>41</v>
      </c>
      <c r="E37" s="152" t="s">
        <v>42</v>
      </c>
      <c r="F37" s="165">
        <f>ROUND((SUM(BE126:BE140)),2)</f>
        <v>0</v>
      </c>
      <c r="G37" s="39"/>
      <c r="H37" s="39"/>
      <c r="I37" s="166">
        <v>0.21</v>
      </c>
      <c r="J37" s="165">
        <f>ROUND(((SUM(BE126:BE140))*I37),2)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2" t="s">
        <v>43</v>
      </c>
      <c r="F38" s="165">
        <f>ROUND((SUM(BF126:BF140)),2)</f>
        <v>0</v>
      </c>
      <c r="G38" s="39"/>
      <c r="H38" s="39"/>
      <c r="I38" s="166">
        <v>0.15</v>
      </c>
      <c r="J38" s="165">
        <f>ROUND(((SUM(BF126:BF140))*I38),2)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44</v>
      </c>
      <c r="F39" s="165">
        <f>ROUND((SUM(BG126:BG140)),2)</f>
        <v>0</v>
      </c>
      <c r="G39" s="39"/>
      <c r="H39" s="39"/>
      <c r="I39" s="166">
        <v>0.21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2" t="s">
        <v>45</v>
      </c>
      <c r="F40" s="165">
        <f>ROUND((SUM(BH126:BH140)),2)</f>
        <v>0</v>
      </c>
      <c r="G40" s="39"/>
      <c r="H40" s="39"/>
      <c r="I40" s="166">
        <v>0.15</v>
      </c>
      <c r="J40" s="165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2" t="s">
        <v>46</v>
      </c>
      <c r="F41" s="165">
        <f>ROUND((SUM(BI126:BI140)),2)</f>
        <v>0</v>
      </c>
      <c r="G41" s="39"/>
      <c r="H41" s="39"/>
      <c r="I41" s="166">
        <v>0</v>
      </c>
      <c r="J41" s="165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7"/>
      <c r="D43" s="168" t="s">
        <v>47</v>
      </c>
      <c r="E43" s="169"/>
      <c r="F43" s="169"/>
      <c r="G43" s="170" t="s">
        <v>48</v>
      </c>
      <c r="H43" s="171" t="s">
        <v>49</v>
      </c>
      <c r="I43" s="169"/>
      <c r="J43" s="172">
        <f>SUM(J34:J41)</f>
        <v>0</v>
      </c>
      <c r="K43" s="173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Dětský domov a školní jídelna Sedloňov - Stavební úpravy objektu - II. ETAPA SO01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85" t="s">
        <v>2464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153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311" t="s">
        <v>2650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1949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7" t="str">
        <f>E13</f>
        <v>03.2 - _Rozvaděče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21. 7. 2023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24</v>
      </c>
      <c r="D95" s="41"/>
      <c r="E95" s="41"/>
      <c r="F95" s="28" t="str">
        <f>E19</f>
        <v xml:space="preserve"> </v>
      </c>
      <c r="G95" s="41"/>
      <c r="H95" s="41"/>
      <c r="I95" s="33" t="s">
        <v>30</v>
      </c>
      <c r="J95" s="37" t="str">
        <f>E25</f>
        <v xml:space="preserve"> 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 xml:space="preserve"> 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>
      <c r="A98" s="39"/>
      <c r="B98" s="40"/>
      <c r="C98" s="186" t="s">
        <v>156</v>
      </c>
      <c r="D98" s="187"/>
      <c r="E98" s="187"/>
      <c r="F98" s="187"/>
      <c r="G98" s="187"/>
      <c r="H98" s="187"/>
      <c r="I98" s="187"/>
      <c r="J98" s="188" t="s">
        <v>157</v>
      </c>
      <c r="K98" s="187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>
      <c r="A100" s="39"/>
      <c r="B100" s="40"/>
      <c r="C100" s="189" t="s">
        <v>158</v>
      </c>
      <c r="D100" s="41"/>
      <c r="E100" s="41"/>
      <c r="F100" s="41"/>
      <c r="G100" s="41"/>
      <c r="H100" s="41"/>
      <c r="I100" s="41"/>
      <c r="J100" s="111">
        <f>J126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159</v>
      </c>
    </row>
    <row r="101" spans="1:31" s="9" customFormat="1" ht="24.95" customHeight="1">
      <c r="A101" s="9"/>
      <c r="B101" s="190"/>
      <c r="C101" s="191"/>
      <c r="D101" s="192" t="s">
        <v>165</v>
      </c>
      <c r="E101" s="193"/>
      <c r="F101" s="193"/>
      <c r="G101" s="193"/>
      <c r="H101" s="193"/>
      <c r="I101" s="193"/>
      <c r="J101" s="194">
        <f>J127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6"/>
      <c r="C102" s="134"/>
      <c r="D102" s="197" t="s">
        <v>1952</v>
      </c>
      <c r="E102" s="198"/>
      <c r="F102" s="198"/>
      <c r="G102" s="198"/>
      <c r="H102" s="198"/>
      <c r="I102" s="198"/>
      <c r="J102" s="199">
        <f>J128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173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6.25" customHeight="1">
      <c r="A112" s="39"/>
      <c r="B112" s="40"/>
      <c r="C112" s="41"/>
      <c r="D112" s="41"/>
      <c r="E112" s="185" t="str">
        <f>E7</f>
        <v>Dětský domov a školní jídelna Sedloňov - Stavební úpravy objektu - II. ETAPA SO01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151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2:12" s="1" customFormat="1" ht="16.5" customHeight="1">
      <c r="B114" s="22"/>
      <c r="C114" s="23"/>
      <c r="D114" s="23"/>
      <c r="E114" s="185" t="s">
        <v>2464</v>
      </c>
      <c r="F114" s="23"/>
      <c r="G114" s="23"/>
      <c r="H114" s="23"/>
      <c r="I114" s="23"/>
      <c r="J114" s="23"/>
      <c r="K114" s="23"/>
      <c r="L114" s="21"/>
    </row>
    <row r="115" spans="2:12" s="1" customFormat="1" ht="12" customHeight="1">
      <c r="B115" s="22"/>
      <c r="C115" s="33" t="s">
        <v>153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311" t="s">
        <v>2650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1949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E13</f>
        <v>03.2 - _Rozvaděče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F16</f>
        <v xml:space="preserve"> </v>
      </c>
      <c r="G120" s="41"/>
      <c r="H120" s="41"/>
      <c r="I120" s="33" t="s">
        <v>22</v>
      </c>
      <c r="J120" s="80" t="str">
        <f>IF(J16="","",J16)</f>
        <v>21. 7. 2023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E19</f>
        <v xml:space="preserve"> </v>
      </c>
      <c r="G122" s="41"/>
      <c r="H122" s="41"/>
      <c r="I122" s="33" t="s">
        <v>30</v>
      </c>
      <c r="J122" s="37" t="str">
        <f>E25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IF(E22="","",E22)</f>
        <v>Vyplň údaj</v>
      </c>
      <c r="G123" s="41"/>
      <c r="H123" s="41"/>
      <c r="I123" s="33" t="s">
        <v>33</v>
      </c>
      <c r="J123" s="37" t="str">
        <f>E28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1"/>
      <c r="B125" s="202"/>
      <c r="C125" s="203" t="s">
        <v>174</v>
      </c>
      <c r="D125" s="204" t="s">
        <v>62</v>
      </c>
      <c r="E125" s="204" t="s">
        <v>58</v>
      </c>
      <c r="F125" s="204" t="s">
        <v>59</v>
      </c>
      <c r="G125" s="204" t="s">
        <v>175</v>
      </c>
      <c r="H125" s="204" t="s">
        <v>176</v>
      </c>
      <c r="I125" s="204" t="s">
        <v>177</v>
      </c>
      <c r="J125" s="204" t="s">
        <v>157</v>
      </c>
      <c r="K125" s="205" t="s">
        <v>178</v>
      </c>
      <c r="L125" s="206"/>
      <c r="M125" s="101" t="s">
        <v>1</v>
      </c>
      <c r="N125" s="102" t="s">
        <v>41</v>
      </c>
      <c r="O125" s="102" t="s">
        <v>179</v>
      </c>
      <c r="P125" s="102" t="s">
        <v>180</v>
      </c>
      <c r="Q125" s="102" t="s">
        <v>181</v>
      </c>
      <c r="R125" s="102" t="s">
        <v>182</v>
      </c>
      <c r="S125" s="102" t="s">
        <v>183</v>
      </c>
      <c r="T125" s="103" t="s">
        <v>184</v>
      </c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</row>
    <row r="126" spans="1:63" s="2" customFormat="1" ht="22.8" customHeight="1">
      <c r="A126" s="39"/>
      <c r="B126" s="40"/>
      <c r="C126" s="108" t="s">
        <v>185</v>
      </c>
      <c r="D126" s="41"/>
      <c r="E126" s="41"/>
      <c r="F126" s="41"/>
      <c r="G126" s="41"/>
      <c r="H126" s="41"/>
      <c r="I126" s="41"/>
      <c r="J126" s="207">
        <f>BK126</f>
        <v>0</v>
      </c>
      <c r="K126" s="41"/>
      <c r="L126" s="45"/>
      <c r="M126" s="104"/>
      <c r="N126" s="208"/>
      <c r="O126" s="105"/>
      <c r="P126" s="209">
        <f>P127</f>
        <v>0</v>
      </c>
      <c r="Q126" s="105"/>
      <c r="R126" s="209">
        <f>R127</f>
        <v>0.00253</v>
      </c>
      <c r="S126" s="105"/>
      <c r="T126" s="210">
        <f>T127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76</v>
      </c>
      <c r="AU126" s="18" t="s">
        <v>159</v>
      </c>
      <c r="BK126" s="211">
        <f>BK127</f>
        <v>0</v>
      </c>
    </row>
    <row r="127" spans="1:63" s="12" customFormat="1" ht="25.9" customHeight="1">
      <c r="A127" s="12"/>
      <c r="B127" s="212"/>
      <c r="C127" s="213"/>
      <c r="D127" s="214" t="s">
        <v>76</v>
      </c>
      <c r="E127" s="215" t="s">
        <v>398</v>
      </c>
      <c r="F127" s="215" t="s">
        <v>399</v>
      </c>
      <c r="G127" s="213"/>
      <c r="H127" s="213"/>
      <c r="I127" s="216"/>
      <c r="J127" s="217">
        <f>BK127</f>
        <v>0</v>
      </c>
      <c r="K127" s="213"/>
      <c r="L127" s="218"/>
      <c r="M127" s="219"/>
      <c r="N127" s="220"/>
      <c r="O127" s="220"/>
      <c r="P127" s="221">
        <f>P128</f>
        <v>0</v>
      </c>
      <c r="Q127" s="220"/>
      <c r="R127" s="221">
        <f>R128</f>
        <v>0.00253</v>
      </c>
      <c r="S127" s="220"/>
      <c r="T127" s="222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86</v>
      </c>
      <c r="AT127" s="224" t="s">
        <v>76</v>
      </c>
      <c r="AU127" s="224" t="s">
        <v>77</v>
      </c>
      <c r="AY127" s="223" t="s">
        <v>188</v>
      </c>
      <c r="BK127" s="225">
        <f>BK128</f>
        <v>0</v>
      </c>
    </row>
    <row r="128" spans="1:63" s="12" customFormat="1" ht="22.8" customHeight="1">
      <c r="A128" s="12"/>
      <c r="B128" s="212"/>
      <c r="C128" s="213"/>
      <c r="D128" s="214" t="s">
        <v>76</v>
      </c>
      <c r="E128" s="226" t="s">
        <v>1957</v>
      </c>
      <c r="F128" s="226" t="s">
        <v>1958</v>
      </c>
      <c r="G128" s="213"/>
      <c r="H128" s="213"/>
      <c r="I128" s="216"/>
      <c r="J128" s="227">
        <f>BK128</f>
        <v>0</v>
      </c>
      <c r="K128" s="213"/>
      <c r="L128" s="218"/>
      <c r="M128" s="219"/>
      <c r="N128" s="220"/>
      <c r="O128" s="220"/>
      <c r="P128" s="221">
        <f>SUM(P129:P140)</f>
        <v>0</v>
      </c>
      <c r="Q128" s="220"/>
      <c r="R128" s="221">
        <f>SUM(R129:R140)</f>
        <v>0.00253</v>
      </c>
      <c r="S128" s="220"/>
      <c r="T128" s="222">
        <f>SUM(T129:T140)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86</v>
      </c>
      <c r="AT128" s="224" t="s">
        <v>76</v>
      </c>
      <c r="AU128" s="224" t="s">
        <v>84</v>
      </c>
      <c r="AY128" s="223" t="s">
        <v>188</v>
      </c>
      <c r="BK128" s="225">
        <f>SUM(BK129:BK140)</f>
        <v>0</v>
      </c>
    </row>
    <row r="129" spans="1:65" s="2" customFormat="1" ht="24.15" customHeight="1">
      <c r="A129" s="39"/>
      <c r="B129" s="40"/>
      <c r="C129" s="228" t="s">
        <v>84</v>
      </c>
      <c r="D129" s="228" t="s">
        <v>190</v>
      </c>
      <c r="E129" s="229" t="s">
        <v>2330</v>
      </c>
      <c r="F129" s="230" t="s">
        <v>2331</v>
      </c>
      <c r="G129" s="231" t="s">
        <v>360</v>
      </c>
      <c r="H129" s="232">
        <v>8</v>
      </c>
      <c r="I129" s="233"/>
      <c r="J129" s="234">
        <f>ROUND(I129*H129,2)</f>
        <v>0</v>
      </c>
      <c r="K129" s="230" t="s">
        <v>219</v>
      </c>
      <c r="L129" s="45"/>
      <c r="M129" s="235" t="s">
        <v>1</v>
      </c>
      <c r="N129" s="236" t="s">
        <v>42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374</v>
      </c>
      <c r="AT129" s="239" t="s">
        <v>190</v>
      </c>
      <c r="AU129" s="239" t="s">
        <v>86</v>
      </c>
      <c r="AY129" s="18" t="s">
        <v>188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84</v>
      </c>
      <c r="BK129" s="240">
        <f>ROUND(I129*H129,2)</f>
        <v>0</v>
      </c>
      <c r="BL129" s="18" t="s">
        <v>374</v>
      </c>
      <c r="BM129" s="239" t="s">
        <v>2720</v>
      </c>
    </row>
    <row r="130" spans="1:65" s="2" customFormat="1" ht="16.5" customHeight="1">
      <c r="A130" s="39"/>
      <c r="B130" s="40"/>
      <c r="C130" s="292" t="s">
        <v>86</v>
      </c>
      <c r="D130" s="292" t="s">
        <v>807</v>
      </c>
      <c r="E130" s="293" t="s">
        <v>2333</v>
      </c>
      <c r="F130" s="294" t="s">
        <v>2334</v>
      </c>
      <c r="G130" s="295" t="s">
        <v>360</v>
      </c>
      <c r="H130" s="296">
        <v>8</v>
      </c>
      <c r="I130" s="297"/>
      <c r="J130" s="298">
        <f>ROUND(I130*H130,2)</f>
        <v>0</v>
      </c>
      <c r="K130" s="294" t="s">
        <v>1</v>
      </c>
      <c r="L130" s="299"/>
      <c r="M130" s="300" t="s">
        <v>1</v>
      </c>
      <c r="N130" s="301" t="s">
        <v>42</v>
      </c>
      <c r="O130" s="92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688</v>
      </c>
      <c r="AT130" s="239" t="s">
        <v>807</v>
      </c>
      <c r="AU130" s="239" t="s">
        <v>86</v>
      </c>
      <c r="AY130" s="18" t="s">
        <v>188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84</v>
      </c>
      <c r="BK130" s="240">
        <f>ROUND(I130*H130,2)</f>
        <v>0</v>
      </c>
      <c r="BL130" s="18" t="s">
        <v>374</v>
      </c>
      <c r="BM130" s="239" t="s">
        <v>2721</v>
      </c>
    </row>
    <row r="131" spans="1:65" s="2" customFormat="1" ht="33" customHeight="1">
      <c r="A131" s="39"/>
      <c r="B131" s="40"/>
      <c r="C131" s="228" t="s">
        <v>112</v>
      </c>
      <c r="D131" s="228" t="s">
        <v>190</v>
      </c>
      <c r="E131" s="229" t="s">
        <v>2342</v>
      </c>
      <c r="F131" s="230" t="s">
        <v>2343</v>
      </c>
      <c r="G131" s="231" t="s">
        <v>360</v>
      </c>
      <c r="H131" s="232">
        <v>1</v>
      </c>
      <c r="I131" s="233"/>
      <c r="J131" s="234">
        <f>ROUND(I131*H131,2)</f>
        <v>0</v>
      </c>
      <c r="K131" s="230" t="s">
        <v>219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374</v>
      </c>
      <c r="AT131" s="239" t="s">
        <v>190</v>
      </c>
      <c r="AU131" s="239" t="s">
        <v>86</v>
      </c>
      <c r="AY131" s="18" t="s">
        <v>188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374</v>
      </c>
      <c r="BM131" s="239" t="s">
        <v>2722</v>
      </c>
    </row>
    <row r="132" spans="1:65" s="2" customFormat="1" ht="16.5" customHeight="1">
      <c r="A132" s="39"/>
      <c r="B132" s="40"/>
      <c r="C132" s="292" t="s">
        <v>195</v>
      </c>
      <c r="D132" s="292" t="s">
        <v>807</v>
      </c>
      <c r="E132" s="293" t="s">
        <v>2345</v>
      </c>
      <c r="F132" s="294" t="s">
        <v>2723</v>
      </c>
      <c r="G132" s="295" t="s">
        <v>360</v>
      </c>
      <c r="H132" s="296">
        <v>1</v>
      </c>
      <c r="I132" s="297"/>
      <c r="J132" s="298">
        <f>ROUND(I132*H132,2)</f>
        <v>0</v>
      </c>
      <c r="K132" s="294" t="s">
        <v>1</v>
      </c>
      <c r="L132" s="299"/>
      <c r="M132" s="300" t="s">
        <v>1</v>
      </c>
      <c r="N132" s="301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688</v>
      </c>
      <c r="AT132" s="239" t="s">
        <v>807</v>
      </c>
      <c r="AU132" s="239" t="s">
        <v>86</v>
      </c>
      <c r="AY132" s="18" t="s">
        <v>188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374</v>
      </c>
      <c r="BM132" s="239" t="s">
        <v>2724</v>
      </c>
    </row>
    <row r="133" spans="1:65" s="2" customFormat="1" ht="24.15" customHeight="1">
      <c r="A133" s="39"/>
      <c r="B133" s="40"/>
      <c r="C133" s="228" t="s">
        <v>268</v>
      </c>
      <c r="D133" s="228" t="s">
        <v>190</v>
      </c>
      <c r="E133" s="229" t="s">
        <v>2348</v>
      </c>
      <c r="F133" s="230" t="s">
        <v>2349</v>
      </c>
      <c r="G133" s="231" t="s">
        <v>360</v>
      </c>
      <c r="H133" s="232">
        <v>1</v>
      </c>
      <c r="I133" s="233"/>
      <c r="J133" s="234">
        <f>ROUND(I133*H133,2)</f>
        <v>0</v>
      </c>
      <c r="K133" s="230" t="s">
        <v>219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374</v>
      </c>
      <c r="AT133" s="239" t="s">
        <v>190</v>
      </c>
      <c r="AU133" s="239" t="s">
        <v>86</v>
      </c>
      <c r="AY133" s="18" t="s">
        <v>188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374</v>
      </c>
      <c r="BM133" s="239" t="s">
        <v>2725</v>
      </c>
    </row>
    <row r="134" spans="1:65" s="2" customFormat="1" ht="16.5" customHeight="1">
      <c r="A134" s="39"/>
      <c r="B134" s="40"/>
      <c r="C134" s="292" t="s">
        <v>272</v>
      </c>
      <c r="D134" s="292" t="s">
        <v>807</v>
      </c>
      <c r="E134" s="293" t="s">
        <v>2351</v>
      </c>
      <c r="F134" s="294" t="s">
        <v>2726</v>
      </c>
      <c r="G134" s="295" t="s">
        <v>360</v>
      </c>
      <c r="H134" s="296">
        <v>1</v>
      </c>
      <c r="I134" s="297"/>
      <c r="J134" s="298">
        <f>ROUND(I134*H134,2)</f>
        <v>0</v>
      </c>
      <c r="K134" s="294" t="s">
        <v>1</v>
      </c>
      <c r="L134" s="299"/>
      <c r="M134" s="300" t="s">
        <v>1</v>
      </c>
      <c r="N134" s="301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688</v>
      </c>
      <c r="AT134" s="239" t="s">
        <v>807</v>
      </c>
      <c r="AU134" s="239" t="s">
        <v>86</v>
      </c>
      <c r="AY134" s="18" t="s">
        <v>188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374</v>
      </c>
      <c r="BM134" s="239" t="s">
        <v>2727</v>
      </c>
    </row>
    <row r="135" spans="1:65" s="2" customFormat="1" ht="33" customHeight="1">
      <c r="A135" s="39"/>
      <c r="B135" s="40"/>
      <c r="C135" s="228" t="s">
        <v>277</v>
      </c>
      <c r="D135" s="228" t="s">
        <v>190</v>
      </c>
      <c r="E135" s="229" t="s">
        <v>2354</v>
      </c>
      <c r="F135" s="230" t="s">
        <v>2355</v>
      </c>
      <c r="G135" s="231" t="s">
        <v>360</v>
      </c>
      <c r="H135" s="232">
        <v>1</v>
      </c>
      <c r="I135" s="233"/>
      <c r="J135" s="234">
        <f>ROUND(I135*H135,2)</f>
        <v>0</v>
      </c>
      <c r="K135" s="230" t="s">
        <v>219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374</v>
      </c>
      <c r="AT135" s="239" t="s">
        <v>190</v>
      </c>
      <c r="AU135" s="239" t="s">
        <v>86</v>
      </c>
      <c r="AY135" s="18" t="s">
        <v>188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374</v>
      </c>
      <c r="BM135" s="239" t="s">
        <v>2728</v>
      </c>
    </row>
    <row r="136" spans="1:47" s="2" customFormat="1" ht="12">
      <c r="A136" s="39"/>
      <c r="B136" s="40"/>
      <c r="C136" s="41"/>
      <c r="D136" s="243" t="s">
        <v>560</v>
      </c>
      <c r="E136" s="41"/>
      <c r="F136" s="288" t="s">
        <v>2357</v>
      </c>
      <c r="G136" s="41"/>
      <c r="H136" s="41"/>
      <c r="I136" s="289"/>
      <c r="J136" s="41"/>
      <c r="K136" s="41"/>
      <c r="L136" s="45"/>
      <c r="M136" s="290"/>
      <c r="N136" s="291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560</v>
      </c>
      <c r="AU136" s="18" t="s">
        <v>86</v>
      </c>
    </row>
    <row r="137" spans="1:65" s="2" customFormat="1" ht="24.15" customHeight="1">
      <c r="A137" s="39"/>
      <c r="B137" s="40"/>
      <c r="C137" s="292" t="s">
        <v>297</v>
      </c>
      <c r="D137" s="292" t="s">
        <v>807</v>
      </c>
      <c r="E137" s="293" t="s">
        <v>2729</v>
      </c>
      <c r="F137" s="294" t="s">
        <v>2730</v>
      </c>
      <c r="G137" s="295" t="s">
        <v>360</v>
      </c>
      <c r="H137" s="296">
        <v>1</v>
      </c>
      <c r="I137" s="297"/>
      <c r="J137" s="298">
        <f>ROUND(I137*H137,2)</f>
        <v>0</v>
      </c>
      <c r="K137" s="294" t="s">
        <v>194</v>
      </c>
      <c r="L137" s="299"/>
      <c r="M137" s="300" t="s">
        <v>1</v>
      </c>
      <c r="N137" s="301" t="s">
        <v>42</v>
      </c>
      <c r="O137" s="92"/>
      <c r="P137" s="237">
        <f>O137*H137</f>
        <v>0</v>
      </c>
      <c r="Q137" s="237">
        <v>0.00253</v>
      </c>
      <c r="R137" s="237">
        <f>Q137*H137</f>
        <v>0.00253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688</v>
      </c>
      <c r="AT137" s="239" t="s">
        <v>807</v>
      </c>
      <c r="AU137" s="239" t="s">
        <v>86</v>
      </c>
      <c r="AY137" s="18" t="s">
        <v>188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374</v>
      </c>
      <c r="BM137" s="239" t="s">
        <v>2731</v>
      </c>
    </row>
    <row r="138" spans="1:65" s="2" customFormat="1" ht="16.5" customHeight="1">
      <c r="A138" s="39"/>
      <c r="B138" s="40"/>
      <c r="C138" s="292" t="s">
        <v>200</v>
      </c>
      <c r="D138" s="292" t="s">
        <v>807</v>
      </c>
      <c r="E138" s="293" t="s">
        <v>2368</v>
      </c>
      <c r="F138" s="294" t="s">
        <v>2369</v>
      </c>
      <c r="G138" s="295" t="s">
        <v>2370</v>
      </c>
      <c r="H138" s="296">
        <v>1</v>
      </c>
      <c r="I138" s="297"/>
      <c r="J138" s="298">
        <f>ROUND(I138*H138,2)</f>
        <v>0</v>
      </c>
      <c r="K138" s="294" t="s">
        <v>1</v>
      </c>
      <c r="L138" s="299"/>
      <c r="M138" s="300" t="s">
        <v>1</v>
      </c>
      <c r="N138" s="301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688</v>
      </c>
      <c r="AT138" s="239" t="s">
        <v>807</v>
      </c>
      <c r="AU138" s="239" t="s">
        <v>86</v>
      </c>
      <c r="AY138" s="18" t="s">
        <v>188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374</v>
      </c>
      <c r="BM138" s="239" t="s">
        <v>2732</v>
      </c>
    </row>
    <row r="139" spans="1:65" s="2" customFormat="1" ht="16.5" customHeight="1">
      <c r="A139" s="39"/>
      <c r="B139" s="40"/>
      <c r="C139" s="228" t="s">
        <v>341</v>
      </c>
      <c r="D139" s="228" t="s">
        <v>190</v>
      </c>
      <c r="E139" s="229" t="s">
        <v>2372</v>
      </c>
      <c r="F139" s="230" t="s">
        <v>2373</v>
      </c>
      <c r="G139" s="231" t="s">
        <v>360</v>
      </c>
      <c r="H139" s="232">
        <v>1</v>
      </c>
      <c r="I139" s="233"/>
      <c r="J139" s="234">
        <f>ROUND(I139*H139,2)</f>
        <v>0</v>
      </c>
      <c r="K139" s="230" t="s">
        <v>1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374</v>
      </c>
      <c r="AT139" s="239" t="s">
        <v>190</v>
      </c>
      <c r="AU139" s="239" t="s">
        <v>86</v>
      </c>
      <c r="AY139" s="18" t="s">
        <v>188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374</v>
      </c>
      <c r="BM139" s="239" t="s">
        <v>2733</v>
      </c>
    </row>
    <row r="140" spans="1:47" s="2" customFormat="1" ht="12">
      <c r="A140" s="39"/>
      <c r="B140" s="40"/>
      <c r="C140" s="41"/>
      <c r="D140" s="243" t="s">
        <v>560</v>
      </c>
      <c r="E140" s="41"/>
      <c r="F140" s="288" t="s">
        <v>2357</v>
      </c>
      <c r="G140" s="41"/>
      <c r="H140" s="41"/>
      <c r="I140" s="289"/>
      <c r="J140" s="41"/>
      <c r="K140" s="41"/>
      <c r="L140" s="45"/>
      <c r="M140" s="312"/>
      <c r="N140" s="313"/>
      <c r="O140" s="307"/>
      <c r="P140" s="307"/>
      <c r="Q140" s="307"/>
      <c r="R140" s="307"/>
      <c r="S140" s="307"/>
      <c r="T140" s="314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560</v>
      </c>
      <c r="AU140" s="18" t="s">
        <v>86</v>
      </c>
    </row>
    <row r="141" spans="1:31" s="2" customFormat="1" ht="6.95" customHeight="1">
      <c r="A141" s="39"/>
      <c r="B141" s="67"/>
      <c r="C141" s="68"/>
      <c r="D141" s="68"/>
      <c r="E141" s="68"/>
      <c r="F141" s="68"/>
      <c r="G141" s="68"/>
      <c r="H141" s="68"/>
      <c r="I141" s="68"/>
      <c r="J141" s="68"/>
      <c r="K141" s="68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password="CC35" sheet="1" objects="1" scenarios="1" formatColumns="0" formatRows="0" autoFilter="0"/>
  <autoFilter ref="C125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137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150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Dětský domov a školní jídelna Sedloňov - Stavební úpravy objektu - II. ETAPA SO01</v>
      </c>
      <c r="F7" s="152"/>
      <c r="G7" s="152"/>
      <c r="H7" s="152"/>
      <c r="L7" s="21"/>
    </row>
    <row r="8" spans="2:12" s="1" customFormat="1" ht="12" customHeight="1">
      <c r="B8" s="21"/>
      <c r="D8" s="152" t="s">
        <v>151</v>
      </c>
      <c r="L8" s="21"/>
    </row>
    <row r="9" spans="1:31" s="2" customFormat="1" ht="16.5" customHeight="1">
      <c r="A9" s="39"/>
      <c r="B9" s="45"/>
      <c r="C9" s="39"/>
      <c r="D9" s="39"/>
      <c r="E9" s="153" t="s">
        <v>2464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153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2734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34</v>
      </c>
      <c r="G14" s="39"/>
      <c r="H14" s="39"/>
      <c r="I14" s="152" t="s">
        <v>22</v>
      </c>
      <c r="J14" s="155" t="str">
        <f>'Rekapitulace stavby'!AN8</f>
        <v>21. 7. 2023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>Královéhradecký Kraj, Hradec Králové</v>
      </c>
      <c r="F17" s="39"/>
      <c r="G17" s="39"/>
      <c r="H17" s="39"/>
      <c r="I17" s="152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OBCHODNÍ PROJEKT HRADEC KRÁLOVÉ v.o.s.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ROUND((SUM(BE122:BE138)),2)</f>
        <v>0</v>
      </c>
      <c r="G35" s="39"/>
      <c r="H35" s="39"/>
      <c r="I35" s="166">
        <v>0.21</v>
      </c>
      <c r="J35" s="165">
        <f>ROUND(((SUM(BE122:BE138))*I35),2)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ROUND((SUM(BF122:BF138)),2)</f>
        <v>0</v>
      </c>
      <c r="G36" s="39"/>
      <c r="H36" s="39"/>
      <c r="I36" s="166">
        <v>0.15</v>
      </c>
      <c r="J36" s="165">
        <f>ROUND(((SUM(BF122:BF138))*I36),2)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ROUND((SUM(BG122:BG138)),2)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ROUND((SUM(BH122:BH138)),2)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ROUND((SUM(BI122:BI138)),2)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Dětský domov a školní jídelna Sedloňov - Stavební úpravy objektu - II. ETAPA SO01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2464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04 - VZT-3.NP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21. 7. 2023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40.05" customHeight="1">
      <c r="A93" s="39"/>
      <c r="B93" s="40"/>
      <c r="C93" s="33" t="s">
        <v>24</v>
      </c>
      <c r="D93" s="41"/>
      <c r="E93" s="41"/>
      <c r="F93" s="28" t="str">
        <f>E17</f>
        <v>Královéhradecký Kraj, Hradec Králové</v>
      </c>
      <c r="G93" s="41"/>
      <c r="H93" s="41"/>
      <c r="I93" s="33" t="s">
        <v>30</v>
      </c>
      <c r="J93" s="37" t="str">
        <f>E23</f>
        <v>OBCHODNÍ PROJEKT HRADEC KRÁLOVÉ v.o.s.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156</v>
      </c>
      <c r="D96" s="187"/>
      <c r="E96" s="187"/>
      <c r="F96" s="187"/>
      <c r="G96" s="187"/>
      <c r="H96" s="187"/>
      <c r="I96" s="187"/>
      <c r="J96" s="188" t="s">
        <v>157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158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159</v>
      </c>
    </row>
    <row r="99" spans="1:31" s="9" customFormat="1" ht="24.95" customHeight="1">
      <c r="A99" s="9"/>
      <c r="B99" s="190"/>
      <c r="C99" s="191"/>
      <c r="D99" s="192" t="s">
        <v>2735</v>
      </c>
      <c r="E99" s="193"/>
      <c r="F99" s="193"/>
      <c r="G99" s="193"/>
      <c r="H99" s="193"/>
      <c r="I99" s="193"/>
      <c r="J99" s="194">
        <f>J123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0"/>
      <c r="C100" s="191"/>
      <c r="D100" s="192" t="s">
        <v>2736</v>
      </c>
      <c r="E100" s="193"/>
      <c r="F100" s="193"/>
      <c r="G100" s="193"/>
      <c r="H100" s="193"/>
      <c r="I100" s="193"/>
      <c r="J100" s="194">
        <f>J134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173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6.25" customHeight="1">
      <c r="A110" s="39"/>
      <c r="B110" s="40"/>
      <c r="C110" s="41"/>
      <c r="D110" s="41"/>
      <c r="E110" s="185" t="str">
        <f>E7</f>
        <v>Dětský domov a školní jídelna Sedloňov - Stavební úpravy objektu - II. ETAPA SO01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151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5" t="s">
        <v>2464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153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04 - VZT-3.NP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F14</f>
        <v xml:space="preserve"> </v>
      </c>
      <c r="G116" s="41"/>
      <c r="H116" s="41"/>
      <c r="I116" s="33" t="s">
        <v>22</v>
      </c>
      <c r="J116" s="80" t="str">
        <f>IF(J14="","",J14)</f>
        <v>21. 7. 2023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E17</f>
        <v>Královéhradecký Kraj, Hradec Králové</v>
      </c>
      <c r="G118" s="41"/>
      <c r="H118" s="41"/>
      <c r="I118" s="33" t="s">
        <v>30</v>
      </c>
      <c r="J118" s="37" t="str">
        <f>E23</f>
        <v>OBCHODNÍ PROJEKT HRADEC KRÁLOVÉ v.o.s.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IF(E20="","",E20)</f>
        <v>Vyplň údaj</v>
      </c>
      <c r="G119" s="41"/>
      <c r="H119" s="41"/>
      <c r="I119" s="33" t="s">
        <v>33</v>
      </c>
      <c r="J119" s="37" t="str">
        <f>E26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1"/>
      <c r="B121" s="202"/>
      <c r="C121" s="203" t="s">
        <v>174</v>
      </c>
      <c r="D121" s="204" t="s">
        <v>62</v>
      </c>
      <c r="E121" s="204" t="s">
        <v>58</v>
      </c>
      <c r="F121" s="204" t="s">
        <v>59</v>
      </c>
      <c r="G121" s="204" t="s">
        <v>175</v>
      </c>
      <c r="H121" s="204" t="s">
        <v>176</v>
      </c>
      <c r="I121" s="204" t="s">
        <v>177</v>
      </c>
      <c r="J121" s="204" t="s">
        <v>157</v>
      </c>
      <c r="K121" s="205" t="s">
        <v>178</v>
      </c>
      <c r="L121" s="206"/>
      <c r="M121" s="101" t="s">
        <v>1</v>
      </c>
      <c r="N121" s="102" t="s">
        <v>41</v>
      </c>
      <c r="O121" s="102" t="s">
        <v>179</v>
      </c>
      <c r="P121" s="102" t="s">
        <v>180</v>
      </c>
      <c r="Q121" s="102" t="s">
        <v>181</v>
      </c>
      <c r="R121" s="102" t="s">
        <v>182</v>
      </c>
      <c r="S121" s="102" t="s">
        <v>183</v>
      </c>
      <c r="T121" s="103" t="s">
        <v>184</v>
      </c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</row>
    <row r="122" spans="1:63" s="2" customFormat="1" ht="22.8" customHeight="1">
      <c r="A122" s="39"/>
      <c r="B122" s="40"/>
      <c r="C122" s="108" t="s">
        <v>185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P123+P134</f>
        <v>0</v>
      </c>
      <c r="Q122" s="105"/>
      <c r="R122" s="209">
        <f>R123+R134</f>
        <v>0</v>
      </c>
      <c r="S122" s="105"/>
      <c r="T122" s="210">
        <f>T123+T134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159</v>
      </c>
      <c r="BK122" s="211">
        <f>BK123+BK134</f>
        <v>0</v>
      </c>
    </row>
    <row r="123" spans="1:63" s="12" customFormat="1" ht="25.9" customHeight="1">
      <c r="A123" s="12"/>
      <c r="B123" s="212"/>
      <c r="C123" s="213"/>
      <c r="D123" s="214" t="s">
        <v>76</v>
      </c>
      <c r="E123" s="215" t="s">
        <v>1302</v>
      </c>
      <c r="F123" s="215" t="s">
        <v>2737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SUM(P124:P133)</f>
        <v>0</v>
      </c>
      <c r="Q123" s="220"/>
      <c r="R123" s="221">
        <f>SUM(R124:R133)</f>
        <v>0</v>
      </c>
      <c r="S123" s="220"/>
      <c r="T123" s="222">
        <f>SUM(T124:T133)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84</v>
      </c>
      <c r="AT123" s="224" t="s">
        <v>76</v>
      </c>
      <c r="AU123" s="224" t="s">
        <v>77</v>
      </c>
      <c r="AY123" s="223" t="s">
        <v>188</v>
      </c>
      <c r="BK123" s="225">
        <f>SUM(BK124:BK133)</f>
        <v>0</v>
      </c>
    </row>
    <row r="124" spans="1:65" s="2" customFormat="1" ht="49.05" customHeight="1">
      <c r="A124" s="39"/>
      <c r="B124" s="40"/>
      <c r="C124" s="228" t="s">
        <v>84</v>
      </c>
      <c r="D124" s="228" t="s">
        <v>190</v>
      </c>
      <c r="E124" s="229" t="s">
        <v>1338</v>
      </c>
      <c r="F124" s="230" t="s">
        <v>1339</v>
      </c>
      <c r="G124" s="231" t="s">
        <v>1309</v>
      </c>
      <c r="H124" s="232">
        <v>2</v>
      </c>
      <c r="I124" s="233"/>
      <c r="J124" s="234">
        <f>ROUND(I124*H124,2)</f>
        <v>0</v>
      </c>
      <c r="K124" s="230" t="s">
        <v>1</v>
      </c>
      <c r="L124" s="45"/>
      <c r="M124" s="235" t="s">
        <v>1</v>
      </c>
      <c r="N124" s="236" t="s">
        <v>42</v>
      </c>
      <c r="O124" s="92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9" t="s">
        <v>195</v>
      </c>
      <c r="AT124" s="239" t="s">
        <v>190</v>
      </c>
      <c r="AU124" s="239" t="s">
        <v>84</v>
      </c>
      <c r="AY124" s="18" t="s">
        <v>188</v>
      </c>
      <c r="BE124" s="240">
        <f>IF(N124="základní",J124,0)</f>
        <v>0</v>
      </c>
      <c r="BF124" s="240">
        <f>IF(N124="snížená",J124,0)</f>
        <v>0</v>
      </c>
      <c r="BG124" s="240">
        <f>IF(N124="zákl. přenesená",J124,0)</f>
        <v>0</v>
      </c>
      <c r="BH124" s="240">
        <f>IF(N124="sníž. přenesená",J124,0)</f>
        <v>0</v>
      </c>
      <c r="BI124" s="240">
        <f>IF(N124="nulová",J124,0)</f>
        <v>0</v>
      </c>
      <c r="BJ124" s="18" t="s">
        <v>84</v>
      </c>
      <c r="BK124" s="240">
        <f>ROUND(I124*H124,2)</f>
        <v>0</v>
      </c>
      <c r="BL124" s="18" t="s">
        <v>195</v>
      </c>
      <c r="BM124" s="239" t="s">
        <v>86</v>
      </c>
    </row>
    <row r="125" spans="1:65" s="2" customFormat="1" ht="49.05" customHeight="1">
      <c r="A125" s="39"/>
      <c r="B125" s="40"/>
      <c r="C125" s="228" t="s">
        <v>86</v>
      </c>
      <c r="D125" s="228" t="s">
        <v>190</v>
      </c>
      <c r="E125" s="229" t="s">
        <v>1340</v>
      </c>
      <c r="F125" s="230" t="s">
        <v>1341</v>
      </c>
      <c r="G125" s="231" t="s">
        <v>1309</v>
      </c>
      <c r="H125" s="232">
        <v>3</v>
      </c>
      <c r="I125" s="233"/>
      <c r="J125" s="234">
        <f>ROUND(I125*H125,2)</f>
        <v>0</v>
      </c>
      <c r="K125" s="230" t="s">
        <v>1</v>
      </c>
      <c r="L125" s="45"/>
      <c r="M125" s="235" t="s">
        <v>1</v>
      </c>
      <c r="N125" s="236" t="s">
        <v>42</v>
      </c>
      <c r="O125" s="92"/>
      <c r="P125" s="237">
        <f>O125*H125</f>
        <v>0</v>
      </c>
      <c r="Q125" s="237">
        <v>0</v>
      </c>
      <c r="R125" s="237">
        <f>Q125*H125</f>
        <v>0</v>
      </c>
      <c r="S125" s="237">
        <v>0</v>
      </c>
      <c r="T125" s="23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9" t="s">
        <v>195</v>
      </c>
      <c r="AT125" s="239" t="s">
        <v>190</v>
      </c>
      <c r="AU125" s="239" t="s">
        <v>84</v>
      </c>
      <c r="AY125" s="18" t="s">
        <v>188</v>
      </c>
      <c r="BE125" s="240">
        <f>IF(N125="základní",J125,0)</f>
        <v>0</v>
      </c>
      <c r="BF125" s="240">
        <f>IF(N125="snížená",J125,0)</f>
        <v>0</v>
      </c>
      <c r="BG125" s="240">
        <f>IF(N125="zákl. přenesená",J125,0)</f>
        <v>0</v>
      </c>
      <c r="BH125" s="240">
        <f>IF(N125="sníž. přenesená",J125,0)</f>
        <v>0</v>
      </c>
      <c r="BI125" s="240">
        <f>IF(N125="nulová",J125,0)</f>
        <v>0</v>
      </c>
      <c r="BJ125" s="18" t="s">
        <v>84</v>
      </c>
      <c r="BK125" s="240">
        <f>ROUND(I125*H125,2)</f>
        <v>0</v>
      </c>
      <c r="BL125" s="18" t="s">
        <v>195</v>
      </c>
      <c r="BM125" s="239" t="s">
        <v>195</v>
      </c>
    </row>
    <row r="126" spans="1:65" s="2" customFormat="1" ht="24.15" customHeight="1">
      <c r="A126" s="39"/>
      <c r="B126" s="40"/>
      <c r="C126" s="228" t="s">
        <v>112</v>
      </c>
      <c r="D126" s="228" t="s">
        <v>190</v>
      </c>
      <c r="E126" s="229" t="s">
        <v>1342</v>
      </c>
      <c r="F126" s="230" t="s">
        <v>1343</v>
      </c>
      <c r="G126" s="231" t="s">
        <v>1309</v>
      </c>
      <c r="H126" s="232">
        <v>1</v>
      </c>
      <c r="I126" s="233"/>
      <c r="J126" s="234">
        <f>ROUND(I126*H126,2)</f>
        <v>0</v>
      </c>
      <c r="K126" s="230" t="s">
        <v>1</v>
      </c>
      <c r="L126" s="45"/>
      <c r="M126" s="235" t="s">
        <v>1</v>
      </c>
      <c r="N126" s="236" t="s">
        <v>42</v>
      </c>
      <c r="O126" s="92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9" t="s">
        <v>195</v>
      </c>
      <c r="AT126" s="239" t="s">
        <v>190</v>
      </c>
      <c r="AU126" s="239" t="s">
        <v>84</v>
      </c>
      <c r="AY126" s="18" t="s">
        <v>188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8" t="s">
        <v>84</v>
      </c>
      <c r="BK126" s="240">
        <f>ROUND(I126*H126,2)</f>
        <v>0</v>
      </c>
      <c r="BL126" s="18" t="s">
        <v>195</v>
      </c>
      <c r="BM126" s="239" t="s">
        <v>272</v>
      </c>
    </row>
    <row r="127" spans="1:65" s="2" customFormat="1" ht="76.35" customHeight="1">
      <c r="A127" s="39"/>
      <c r="B127" s="40"/>
      <c r="C127" s="228" t="s">
        <v>195</v>
      </c>
      <c r="D127" s="228" t="s">
        <v>190</v>
      </c>
      <c r="E127" s="229" t="s">
        <v>1946</v>
      </c>
      <c r="F127" s="230" t="s">
        <v>1374</v>
      </c>
      <c r="G127" s="231" t="s">
        <v>1372</v>
      </c>
      <c r="H127" s="232">
        <v>4</v>
      </c>
      <c r="I127" s="233"/>
      <c r="J127" s="234">
        <f>ROUND(I127*H127,2)</f>
        <v>0</v>
      </c>
      <c r="K127" s="230" t="s">
        <v>1</v>
      </c>
      <c r="L127" s="45"/>
      <c r="M127" s="235" t="s">
        <v>1</v>
      </c>
      <c r="N127" s="236" t="s">
        <v>42</v>
      </c>
      <c r="O127" s="92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9" t="s">
        <v>195</v>
      </c>
      <c r="AT127" s="239" t="s">
        <v>190</v>
      </c>
      <c r="AU127" s="239" t="s">
        <v>84</v>
      </c>
      <c r="AY127" s="18" t="s">
        <v>188</v>
      </c>
      <c r="BE127" s="240">
        <f>IF(N127="základní",J127,0)</f>
        <v>0</v>
      </c>
      <c r="BF127" s="240">
        <f>IF(N127="snížená",J127,0)</f>
        <v>0</v>
      </c>
      <c r="BG127" s="240">
        <f>IF(N127="zákl. přenesená",J127,0)</f>
        <v>0</v>
      </c>
      <c r="BH127" s="240">
        <f>IF(N127="sníž. přenesená",J127,0)</f>
        <v>0</v>
      </c>
      <c r="BI127" s="240">
        <f>IF(N127="nulová",J127,0)</f>
        <v>0</v>
      </c>
      <c r="BJ127" s="18" t="s">
        <v>84</v>
      </c>
      <c r="BK127" s="240">
        <f>ROUND(I127*H127,2)</f>
        <v>0</v>
      </c>
      <c r="BL127" s="18" t="s">
        <v>195</v>
      </c>
      <c r="BM127" s="239" t="s">
        <v>297</v>
      </c>
    </row>
    <row r="128" spans="1:65" s="2" customFormat="1" ht="76.35" customHeight="1">
      <c r="A128" s="39"/>
      <c r="B128" s="40"/>
      <c r="C128" s="228" t="s">
        <v>268</v>
      </c>
      <c r="D128" s="228" t="s">
        <v>190</v>
      </c>
      <c r="E128" s="229" t="s">
        <v>2738</v>
      </c>
      <c r="F128" s="230" t="s">
        <v>1378</v>
      </c>
      <c r="G128" s="231" t="s">
        <v>1372</v>
      </c>
      <c r="H128" s="232">
        <v>2</v>
      </c>
      <c r="I128" s="233"/>
      <c r="J128" s="234">
        <f>ROUND(I128*H128,2)</f>
        <v>0</v>
      </c>
      <c r="K128" s="230" t="s">
        <v>1</v>
      </c>
      <c r="L128" s="45"/>
      <c r="M128" s="235" t="s">
        <v>1</v>
      </c>
      <c r="N128" s="236" t="s">
        <v>42</v>
      </c>
      <c r="O128" s="92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9" t="s">
        <v>195</v>
      </c>
      <c r="AT128" s="239" t="s">
        <v>190</v>
      </c>
      <c r="AU128" s="239" t="s">
        <v>84</v>
      </c>
      <c r="AY128" s="18" t="s">
        <v>188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8" t="s">
        <v>84</v>
      </c>
      <c r="BK128" s="240">
        <f>ROUND(I128*H128,2)</f>
        <v>0</v>
      </c>
      <c r="BL128" s="18" t="s">
        <v>195</v>
      </c>
      <c r="BM128" s="239" t="s">
        <v>341</v>
      </c>
    </row>
    <row r="129" spans="1:65" s="2" customFormat="1" ht="76.35" customHeight="1">
      <c r="A129" s="39"/>
      <c r="B129" s="40"/>
      <c r="C129" s="228" t="s">
        <v>272</v>
      </c>
      <c r="D129" s="228" t="s">
        <v>190</v>
      </c>
      <c r="E129" s="229" t="s">
        <v>2739</v>
      </c>
      <c r="F129" s="230" t="s">
        <v>1380</v>
      </c>
      <c r="G129" s="231" t="s">
        <v>1372</v>
      </c>
      <c r="H129" s="232">
        <v>2</v>
      </c>
      <c r="I129" s="233"/>
      <c r="J129" s="234">
        <f>ROUND(I129*H129,2)</f>
        <v>0</v>
      </c>
      <c r="K129" s="230" t="s">
        <v>1</v>
      </c>
      <c r="L129" s="45"/>
      <c r="M129" s="235" t="s">
        <v>1</v>
      </c>
      <c r="N129" s="236" t="s">
        <v>42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195</v>
      </c>
      <c r="AT129" s="239" t="s">
        <v>190</v>
      </c>
      <c r="AU129" s="239" t="s">
        <v>84</v>
      </c>
      <c r="AY129" s="18" t="s">
        <v>188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84</v>
      </c>
      <c r="BK129" s="240">
        <f>ROUND(I129*H129,2)</f>
        <v>0</v>
      </c>
      <c r="BL129" s="18" t="s">
        <v>195</v>
      </c>
      <c r="BM129" s="239" t="s">
        <v>352</v>
      </c>
    </row>
    <row r="130" spans="1:65" s="2" customFormat="1" ht="37.8" customHeight="1">
      <c r="A130" s="39"/>
      <c r="B130" s="40"/>
      <c r="C130" s="228" t="s">
        <v>277</v>
      </c>
      <c r="D130" s="228" t="s">
        <v>190</v>
      </c>
      <c r="E130" s="229" t="s">
        <v>1383</v>
      </c>
      <c r="F130" s="230" t="s">
        <v>1384</v>
      </c>
      <c r="G130" s="231" t="s">
        <v>1372</v>
      </c>
      <c r="H130" s="232">
        <v>2</v>
      </c>
      <c r="I130" s="233"/>
      <c r="J130" s="234">
        <f>ROUND(I130*H130,2)</f>
        <v>0</v>
      </c>
      <c r="K130" s="230" t="s">
        <v>1</v>
      </c>
      <c r="L130" s="45"/>
      <c r="M130" s="235" t="s">
        <v>1</v>
      </c>
      <c r="N130" s="236" t="s">
        <v>42</v>
      </c>
      <c r="O130" s="92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195</v>
      </c>
      <c r="AT130" s="239" t="s">
        <v>190</v>
      </c>
      <c r="AU130" s="239" t="s">
        <v>84</v>
      </c>
      <c r="AY130" s="18" t="s">
        <v>188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84</v>
      </c>
      <c r="BK130" s="240">
        <f>ROUND(I130*H130,2)</f>
        <v>0</v>
      </c>
      <c r="BL130" s="18" t="s">
        <v>195</v>
      </c>
      <c r="BM130" s="239" t="s">
        <v>362</v>
      </c>
    </row>
    <row r="131" spans="1:65" s="2" customFormat="1" ht="37.8" customHeight="1">
      <c r="A131" s="39"/>
      <c r="B131" s="40"/>
      <c r="C131" s="228" t="s">
        <v>297</v>
      </c>
      <c r="D131" s="228" t="s">
        <v>190</v>
      </c>
      <c r="E131" s="229" t="s">
        <v>1385</v>
      </c>
      <c r="F131" s="230" t="s">
        <v>1386</v>
      </c>
      <c r="G131" s="231" t="s">
        <v>1372</v>
      </c>
      <c r="H131" s="232">
        <v>4</v>
      </c>
      <c r="I131" s="233"/>
      <c r="J131" s="234">
        <f>ROUND(I131*H131,2)</f>
        <v>0</v>
      </c>
      <c r="K131" s="230" t="s">
        <v>1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195</v>
      </c>
      <c r="AT131" s="239" t="s">
        <v>190</v>
      </c>
      <c r="AU131" s="239" t="s">
        <v>84</v>
      </c>
      <c r="AY131" s="18" t="s">
        <v>188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195</v>
      </c>
      <c r="BM131" s="239" t="s">
        <v>374</v>
      </c>
    </row>
    <row r="132" spans="1:65" s="2" customFormat="1" ht="55.5" customHeight="1">
      <c r="A132" s="39"/>
      <c r="B132" s="40"/>
      <c r="C132" s="228" t="s">
        <v>200</v>
      </c>
      <c r="D132" s="228" t="s">
        <v>190</v>
      </c>
      <c r="E132" s="229" t="s">
        <v>1320</v>
      </c>
      <c r="F132" s="230" t="s">
        <v>1321</v>
      </c>
      <c r="G132" s="231" t="s">
        <v>193</v>
      </c>
      <c r="H132" s="232">
        <v>4</v>
      </c>
      <c r="I132" s="233"/>
      <c r="J132" s="234">
        <f>ROUND(I132*H132,2)</f>
        <v>0</v>
      </c>
      <c r="K132" s="230" t="s">
        <v>1</v>
      </c>
      <c r="L132" s="45"/>
      <c r="M132" s="235" t="s">
        <v>1</v>
      </c>
      <c r="N132" s="236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195</v>
      </c>
      <c r="AT132" s="239" t="s">
        <v>190</v>
      </c>
      <c r="AU132" s="239" t="s">
        <v>84</v>
      </c>
      <c r="AY132" s="18" t="s">
        <v>188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195</v>
      </c>
      <c r="BM132" s="239" t="s">
        <v>383</v>
      </c>
    </row>
    <row r="133" spans="1:65" s="2" customFormat="1" ht="66.75" customHeight="1">
      <c r="A133" s="39"/>
      <c r="B133" s="40"/>
      <c r="C133" s="228" t="s">
        <v>341</v>
      </c>
      <c r="D133" s="228" t="s">
        <v>190</v>
      </c>
      <c r="E133" s="229" t="s">
        <v>1387</v>
      </c>
      <c r="F133" s="230" t="s">
        <v>1388</v>
      </c>
      <c r="G133" s="231" t="s">
        <v>193</v>
      </c>
      <c r="H133" s="232">
        <v>1</v>
      </c>
      <c r="I133" s="233"/>
      <c r="J133" s="234">
        <f>ROUND(I133*H133,2)</f>
        <v>0</v>
      </c>
      <c r="K133" s="230" t="s">
        <v>1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195</v>
      </c>
      <c r="AT133" s="239" t="s">
        <v>190</v>
      </c>
      <c r="AU133" s="239" t="s">
        <v>84</v>
      </c>
      <c r="AY133" s="18" t="s">
        <v>188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195</v>
      </c>
      <c r="BM133" s="239" t="s">
        <v>394</v>
      </c>
    </row>
    <row r="134" spans="1:63" s="12" customFormat="1" ht="25.9" customHeight="1">
      <c r="A134" s="12"/>
      <c r="B134" s="212"/>
      <c r="C134" s="213"/>
      <c r="D134" s="214" t="s">
        <v>76</v>
      </c>
      <c r="E134" s="215" t="s">
        <v>1326</v>
      </c>
      <c r="F134" s="215" t="s">
        <v>1396</v>
      </c>
      <c r="G134" s="213"/>
      <c r="H134" s="213"/>
      <c r="I134" s="216"/>
      <c r="J134" s="217">
        <f>BK134</f>
        <v>0</v>
      </c>
      <c r="K134" s="213"/>
      <c r="L134" s="218"/>
      <c r="M134" s="219"/>
      <c r="N134" s="220"/>
      <c r="O134" s="220"/>
      <c r="P134" s="221">
        <f>SUM(P135:P138)</f>
        <v>0</v>
      </c>
      <c r="Q134" s="220"/>
      <c r="R134" s="221">
        <f>SUM(R135:R138)</f>
        <v>0</v>
      </c>
      <c r="S134" s="220"/>
      <c r="T134" s="222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84</v>
      </c>
      <c r="AT134" s="224" t="s">
        <v>76</v>
      </c>
      <c r="AU134" s="224" t="s">
        <v>77</v>
      </c>
      <c r="AY134" s="223" t="s">
        <v>188</v>
      </c>
      <c r="BK134" s="225">
        <f>SUM(BK135:BK138)</f>
        <v>0</v>
      </c>
    </row>
    <row r="135" spans="1:65" s="2" customFormat="1" ht="24.15" customHeight="1">
      <c r="A135" s="39"/>
      <c r="B135" s="40"/>
      <c r="C135" s="228" t="s">
        <v>347</v>
      </c>
      <c r="D135" s="228" t="s">
        <v>190</v>
      </c>
      <c r="E135" s="229" t="s">
        <v>2740</v>
      </c>
      <c r="F135" s="230" t="s">
        <v>1398</v>
      </c>
      <c r="G135" s="231" t="s">
        <v>1306</v>
      </c>
      <c r="H135" s="232">
        <v>1</v>
      </c>
      <c r="I135" s="233"/>
      <c r="J135" s="234">
        <f>ROUND(I135*H135,2)</f>
        <v>0</v>
      </c>
      <c r="K135" s="230" t="s">
        <v>1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195</v>
      </c>
      <c r="AT135" s="239" t="s">
        <v>190</v>
      </c>
      <c r="AU135" s="239" t="s">
        <v>84</v>
      </c>
      <c r="AY135" s="18" t="s">
        <v>188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195</v>
      </c>
      <c r="BM135" s="239" t="s">
        <v>407</v>
      </c>
    </row>
    <row r="136" spans="1:65" s="2" customFormat="1" ht="24.15" customHeight="1">
      <c r="A136" s="39"/>
      <c r="B136" s="40"/>
      <c r="C136" s="228" t="s">
        <v>352</v>
      </c>
      <c r="D136" s="228" t="s">
        <v>190</v>
      </c>
      <c r="E136" s="229" t="s">
        <v>2741</v>
      </c>
      <c r="F136" s="230" t="s">
        <v>1400</v>
      </c>
      <c r="G136" s="231" t="s">
        <v>1306</v>
      </c>
      <c r="H136" s="232">
        <v>1</v>
      </c>
      <c r="I136" s="233"/>
      <c r="J136" s="234">
        <f>ROUND(I136*H136,2)</f>
        <v>0</v>
      </c>
      <c r="K136" s="230" t="s">
        <v>1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195</v>
      </c>
      <c r="AT136" s="239" t="s">
        <v>190</v>
      </c>
      <c r="AU136" s="239" t="s">
        <v>84</v>
      </c>
      <c r="AY136" s="18" t="s">
        <v>188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195</v>
      </c>
      <c r="BM136" s="239" t="s">
        <v>432</v>
      </c>
    </row>
    <row r="137" spans="1:65" s="2" customFormat="1" ht="16.5" customHeight="1">
      <c r="A137" s="39"/>
      <c r="B137" s="40"/>
      <c r="C137" s="228" t="s">
        <v>357</v>
      </c>
      <c r="D137" s="228" t="s">
        <v>190</v>
      </c>
      <c r="E137" s="229" t="s">
        <v>2742</v>
      </c>
      <c r="F137" s="230" t="s">
        <v>1402</v>
      </c>
      <c r="G137" s="231" t="s">
        <v>1306</v>
      </c>
      <c r="H137" s="232">
        <v>1</v>
      </c>
      <c r="I137" s="233"/>
      <c r="J137" s="234">
        <f>ROUND(I137*H137,2)</f>
        <v>0</v>
      </c>
      <c r="K137" s="230" t="s">
        <v>1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195</v>
      </c>
      <c r="AT137" s="239" t="s">
        <v>190</v>
      </c>
      <c r="AU137" s="239" t="s">
        <v>84</v>
      </c>
      <c r="AY137" s="18" t="s">
        <v>188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195</v>
      </c>
      <c r="BM137" s="239" t="s">
        <v>442</v>
      </c>
    </row>
    <row r="138" spans="1:65" s="2" customFormat="1" ht="16.5" customHeight="1">
      <c r="A138" s="39"/>
      <c r="B138" s="40"/>
      <c r="C138" s="228" t="s">
        <v>362</v>
      </c>
      <c r="D138" s="228" t="s">
        <v>190</v>
      </c>
      <c r="E138" s="229" t="s">
        <v>2743</v>
      </c>
      <c r="F138" s="230" t="s">
        <v>1404</v>
      </c>
      <c r="G138" s="231" t="s">
        <v>558</v>
      </c>
      <c r="H138" s="232">
        <v>1</v>
      </c>
      <c r="I138" s="233"/>
      <c r="J138" s="234">
        <f>ROUND(I138*H138,2)</f>
        <v>0</v>
      </c>
      <c r="K138" s="230" t="s">
        <v>1</v>
      </c>
      <c r="L138" s="45"/>
      <c r="M138" s="305" t="s">
        <v>1</v>
      </c>
      <c r="N138" s="306" t="s">
        <v>42</v>
      </c>
      <c r="O138" s="307"/>
      <c r="P138" s="308">
        <f>O138*H138</f>
        <v>0</v>
      </c>
      <c r="Q138" s="308">
        <v>0</v>
      </c>
      <c r="R138" s="308">
        <f>Q138*H138</f>
        <v>0</v>
      </c>
      <c r="S138" s="308">
        <v>0</v>
      </c>
      <c r="T138" s="30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195</v>
      </c>
      <c r="AT138" s="239" t="s">
        <v>190</v>
      </c>
      <c r="AU138" s="239" t="s">
        <v>84</v>
      </c>
      <c r="AY138" s="18" t="s">
        <v>188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195</v>
      </c>
      <c r="BM138" s="239" t="s">
        <v>2744</v>
      </c>
    </row>
    <row r="139" spans="1:31" s="2" customFormat="1" ht="6.95" customHeight="1">
      <c r="A139" s="39"/>
      <c r="B139" s="67"/>
      <c r="C139" s="68"/>
      <c r="D139" s="68"/>
      <c r="E139" s="68"/>
      <c r="F139" s="68"/>
      <c r="G139" s="68"/>
      <c r="H139" s="68"/>
      <c r="I139" s="68"/>
      <c r="J139" s="68"/>
      <c r="K139" s="68"/>
      <c r="L139" s="45"/>
      <c r="M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</sheetData>
  <sheetProtection password="CC35" sheet="1" objects="1" scenarios="1" formatColumns="0" formatRows="0" autoFilter="0"/>
  <autoFilter ref="C121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143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150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Dětský domov a školní jídelna Sedloňov - Stavební úpravy objektu - II. ETAPA SO01</v>
      </c>
      <c r="F7" s="152"/>
      <c r="G7" s="152"/>
      <c r="H7" s="152"/>
      <c r="L7" s="21"/>
    </row>
    <row r="8" spans="2:12" s="1" customFormat="1" ht="12" customHeight="1">
      <c r="B8" s="21"/>
      <c r="D8" s="152" t="s">
        <v>151</v>
      </c>
      <c r="L8" s="21"/>
    </row>
    <row r="9" spans="1:31" s="2" customFormat="1" ht="16.5" customHeight="1">
      <c r="A9" s="39"/>
      <c r="B9" s="45"/>
      <c r="C9" s="39"/>
      <c r="D9" s="39"/>
      <c r="E9" s="153" t="s">
        <v>2745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153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2746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21. 7. 2023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ROUND(J120,2)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ROUND((SUM(BE120:BE130)),2)</f>
        <v>0</v>
      </c>
      <c r="G35" s="39"/>
      <c r="H35" s="39"/>
      <c r="I35" s="166">
        <v>0.21</v>
      </c>
      <c r="J35" s="165">
        <f>ROUND(((SUM(BE120:BE130))*I35),2)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ROUND((SUM(BF120:BF130)),2)</f>
        <v>0</v>
      </c>
      <c r="G36" s="39"/>
      <c r="H36" s="39"/>
      <c r="I36" s="166">
        <v>0.15</v>
      </c>
      <c r="J36" s="165">
        <f>ROUND(((SUM(BF120:BF130))*I36),2)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ROUND((SUM(BG120:BG130)),2)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ROUND((SUM(BH120:BH130)),2)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ROUND((SUM(BI120:BI130)),2)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Dětský domov a školní jídelna Sedloňov - Stavební úpravy objektu - II. ETAPA SO01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2745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01c2 - Hřiště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Sedloňov</v>
      </c>
      <c r="G91" s="41"/>
      <c r="H91" s="41"/>
      <c r="I91" s="33" t="s">
        <v>22</v>
      </c>
      <c r="J91" s="80" t="str">
        <f>IF(J14="","",J14)</f>
        <v>21. 7. 2023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40.05" customHeight="1">
      <c r="A93" s="39"/>
      <c r="B93" s="40"/>
      <c r="C93" s="33" t="s">
        <v>24</v>
      </c>
      <c r="D93" s="41"/>
      <c r="E93" s="41"/>
      <c r="F93" s="28" t="str">
        <f>E17</f>
        <v>Královéhradecký Kraj, Hradec Králové</v>
      </c>
      <c r="G93" s="41"/>
      <c r="H93" s="41"/>
      <c r="I93" s="33" t="s">
        <v>30</v>
      </c>
      <c r="J93" s="37" t="str">
        <f>E23</f>
        <v>OBCHODNÍ PROJEKT HRADEC KRÁLOVÉ v.o.s.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156</v>
      </c>
      <c r="D96" s="187"/>
      <c r="E96" s="187"/>
      <c r="F96" s="187"/>
      <c r="G96" s="187"/>
      <c r="H96" s="187"/>
      <c r="I96" s="187"/>
      <c r="J96" s="188" t="s">
        <v>157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158</v>
      </c>
      <c r="D98" s="41"/>
      <c r="E98" s="41"/>
      <c r="F98" s="41"/>
      <c r="G98" s="41"/>
      <c r="H98" s="41"/>
      <c r="I98" s="41"/>
      <c r="J98" s="111">
        <f>J120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159</v>
      </c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173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6.25" customHeight="1">
      <c r="A108" s="39"/>
      <c r="B108" s="40"/>
      <c r="C108" s="41"/>
      <c r="D108" s="41"/>
      <c r="E108" s="185" t="str">
        <f>E7</f>
        <v>Dětský domov a školní jídelna Sedloňov - Stavební úpravy objektu - II. ETAPA SO01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2:12" s="1" customFormat="1" ht="12" customHeight="1">
      <c r="B109" s="22"/>
      <c r="C109" s="33" t="s">
        <v>151</v>
      </c>
      <c r="D109" s="23"/>
      <c r="E109" s="23"/>
      <c r="F109" s="23"/>
      <c r="G109" s="23"/>
      <c r="H109" s="23"/>
      <c r="I109" s="23"/>
      <c r="J109" s="23"/>
      <c r="K109" s="23"/>
      <c r="L109" s="21"/>
    </row>
    <row r="110" spans="1:31" s="2" customFormat="1" ht="16.5" customHeight="1">
      <c r="A110" s="39"/>
      <c r="B110" s="40"/>
      <c r="C110" s="41"/>
      <c r="D110" s="41"/>
      <c r="E110" s="185" t="s">
        <v>2745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153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E11</f>
        <v>01c2 - Hřiště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F14</f>
        <v>Sedloňov</v>
      </c>
      <c r="G114" s="41"/>
      <c r="H114" s="41"/>
      <c r="I114" s="33" t="s">
        <v>22</v>
      </c>
      <c r="J114" s="80" t="str">
        <f>IF(J14="","",J14)</f>
        <v>21. 7. 2023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40.05" customHeight="1">
      <c r="A116" s="39"/>
      <c r="B116" s="40"/>
      <c r="C116" s="33" t="s">
        <v>24</v>
      </c>
      <c r="D116" s="41"/>
      <c r="E116" s="41"/>
      <c r="F116" s="28" t="str">
        <f>E17</f>
        <v>Královéhradecký Kraj, Hradec Králové</v>
      </c>
      <c r="G116" s="41"/>
      <c r="H116" s="41"/>
      <c r="I116" s="33" t="s">
        <v>30</v>
      </c>
      <c r="J116" s="37" t="str">
        <f>E23</f>
        <v>OBCHODNÍ PROJEKT HRADEC KRÁLOVÉ v.o.s.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IF(E20="","",E20)</f>
        <v>Vyplň údaj</v>
      </c>
      <c r="G117" s="41"/>
      <c r="H117" s="41"/>
      <c r="I117" s="33" t="s">
        <v>33</v>
      </c>
      <c r="J117" s="37" t="str">
        <f>E26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201"/>
      <c r="B119" s="202"/>
      <c r="C119" s="203" t="s">
        <v>174</v>
      </c>
      <c r="D119" s="204" t="s">
        <v>62</v>
      </c>
      <c r="E119" s="204" t="s">
        <v>58</v>
      </c>
      <c r="F119" s="204" t="s">
        <v>59</v>
      </c>
      <c r="G119" s="204" t="s">
        <v>175</v>
      </c>
      <c r="H119" s="204" t="s">
        <v>176</v>
      </c>
      <c r="I119" s="204" t="s">
        <v>177</v>
      </c>
      <c r="J119" s="204" t="s">
        <v>157</v>
      </c>
      <c r="K119" s="205" t="s">
        <v>178</v>
      </c>
      <c r="L119" s="206"/>
      <c r="M119" s="101" t="s">
        <v>1</v>
      </c>
      <c r="N119" s="102" t="s">
        <v>41</v>
      </c>
      <c r="O119" s="102" t="s">
        <v>179</v>
      </c>
      <c r="P119" s="102" t="s">
        <v>180</v>
      </c>
      <c r="Q119" s="102" t="s">
        <v>181</v>
      </c>
      <c r="R119" s="102" t="s">
        <v>182</v>
      </c>
      <c r="S119" s="102" t="s">
        <v>183</v>
      </c>
      <c r="T119" s="103" t="s">
        <v>184</v>
      </c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</row>
    <row r="120" spans="1:63" s="2" customFormat="1" ht="22.8" customHeight="1">
      <c r="A120" s="39"/>
      <c r="B120" s="40"/>
      <c r="C120" s="108" t="s">
        <v>185</v>
      </c>
      <c r="D120" s="41"/>
      <c r="E120" s="41"/>
      <c r="F120" s="41"/>
      <c r="G120" s="41"/>
      <c r="H120" s="41"/>
      <c r="I120" s="41"/>
      <c r="J120" s="207">
        <f>BK120</f>
        <v>0</v>
      </c>
      <c r="K120" s="41"/>
      <c r="L120" s="45"/>
      <c r="M120" s="104"/>
      <c r="N120" s="208"/>
      <c r="O120" s="105"/>
      <c r="P120" s="209">
        <f>SUM(P121:P130)</f>
        <v>0</v>
      </c>
      <c r="Q120" s="105"/>
      <c r="R120" s="209">
        <f>SUM(R121:R130)</f>
        <v>0</v>
      </c>
      <c r="S120" s="105"/>
      <c r="T120" s="210">
        <f>SUM(T121:T130)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76</v>
      </c>
      <c r="AU120" s="18" t="s">
        <v>159</v>
      </c>
      <c r="BK120" s="211">
        <f>SUM(BK121:BK130)</f>
        <v>0</v>
      </c>
    </row>
    <row r="121" spans="1:65" s="2" customFormat="1" ht="24.15" customHeight="1">
      <c r="A121" s="39"/>
      <c r="B121" s="40"/>
      <c r="C121" s="228" t="s">
        <v>84</v>
      </c>
      <c r="D121" s="228" t="s">
        <v>190</v>
      </c>
      <c r="E121" s="229" t="s">
        <v>2747</v>
      </c>
      <c r="F121" s="230" t="s">
        <v>2748</v>
      </c>
      <c r="G121" s="231" t="s">
        <v>193</v>
      </c>
      <c r="H121" s="232">
        <v>27</v>
      </c>
      <c r="I121" s="233"/>
      <c r="J121" s="234">
        <f>ROUND(I121*H121,2)</f>
        <v>0</v>
      </c>
      <c r="K121" s="230" t="s">
        <v>1</v>
      </c>
      <c r="L121" s="45"/>
      <c r="M121" s="235" t="s">
        <v>1</v>
      </c>
      <c r="N121" s="236" t="s">
        <v>42</v>
      </c>
      <c r="O121" s="92"/>
      <c r="P121" s="237">
        <f>O121*H121</f>
        <v>0</v>
      </c>
      <c r="Q121" s="237">
        <v>0</v>
      </c>
      <c r="R121" s="237">
        <f>Q121*H121</f>
        <v>0</v>
      </c>
      <c r="S121" s="237">
        <v>0</v>
      </c>
      <c r="T121" s="238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9" t="s">
        <v>195</v>
      </c>
      <c r="AT121" s="239" t="s">
        <v>190</v>
      </c>
      <c r="AU121" s="239" t="s">
        <v>77</v>
      </c>
      <c r="AY121" s="18" t="s">
        <v>188</v>
      </c>
      <c r="BE121" s="240">
        <f>IF(N121="základní",J121,0)</f>
        <v>0</v>
      </c>
      <c r="BF121" s="240">
        <f>IF(N121="snížená",J121,0)</f>
        <v>0</v>
      </c>
      <c r="BG121" s="240">
        <f>IF(N121="zákl. přenesená",J121,0)</f>
        <v>0</v>
      </c>
      <c r="BH121" s="240">
        <f>IF(N121="sníž. přenesená",J121,0)</f>
        <v>0</v>
      </c>
      <c r="BI121" s="240">
        <f>IF(N121="nulová",J121,0)</f>
        <v>0</v>
      </c>
      <c r="BJ121" s="18" t="s">
        <v>84</v>
      </c>
      <c r="BK121" s="240">
        <f>ROUND(I121*H121,2)</f>
        <v>0</v>
      </c>
      <c r="BL121" s="18" t="s">
        <v>195</v>
      </c>
      <c r="BM121" s="239" t="s">
        <v>2749</v>
      </c>
    </row>
    <row r="122" spans="1:51" s="14" customFormat="1" ht="12">
      <c r="A122" s="14"/>
      <c r="B122" s="252"/>
      <c r="C122" s="253"/>
      <c r="D122" s="243" t="s">
        <v>197</v>
      </c>
      <c r="E122" s="254" t="s">
        <v>1</v>
      </c>
      <c r="F122" s="255" t="s">
        <v>2750</v>
      </c>
      <c r="G122" s="253"/>
      <c r="H122" s="256">
        <v>18</v>
      </c>
      <c r="I122" s="257"/>
      <c r="J122" s="253"/>
      <c r="K122" s="253"/>
      <c r="L122" s="258"/>
      <c r="M122" s="259"/>
      <c r="N122" s="260"/>
      <c r="O122" s="260"/>
      <c r="P122" s="260"/>
      <c r="Q122" s="260"/>
      <c r="R122" s="260"/>
      <c r="S122" s="260"/>
      <c r="T122" s="26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2" t="s">
        <v>197</v>
      </c>
      <c r="AU122" s="262" t="s">
        <v>77</v>
      </c>
      <c r="AV122" s="14" t="s">
        <v>86</v>
      </c>
      <c r="AW122" s="14" t="s">
        <v>32</v>
      </c>
      <c r="AX122" s="14" t="s">
        <v>77</v>
      </c>
      <c r="AY122" s="262" t="s">
        <v>188</v>
      </c>
    </row>
    <row r="123" spans="1:51" s="14" customFormat="1" ht="12">
      <c r="A123" s="14"/>
      <c r="B123" s="252"/>
      <c r="C123" s="253"/>
      <c r="D123" s="243" t="s">
        <v>197</v>
      </c>
      <c r="E123" s="254" t="s">
        <v>1</v>
      </c>
      <c r="F123" s="255" t="s">
        <v>2751</v>
      </c>
      <c r="G123" s="253"/>
      <c r="H123" s="256">
        <v>9</v>
      </c>
      <c r="I123" s="257"/>
      <c r="J123" s="253"/>
      <c r="K123" s="253"/>
      <c r="L123" s="258"/>
      <c r="M123" s="259"/>
      <c r="N123" s="260"/>
      <c r="O123" s="260"/>
      <c r="P123" s="260"/>
      <c r="Q123" s="260"/>
      <c r="R123" s="260"/>
      <c r="S123" s="260"/>
      <c r="T123" s="26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2" t="s">
        <v>197</v>
      </c>
      <c r="AU123" s="262" t="s">
        <v>77</v>
      </c>
      <c r="AV123" s="14" t="s">
        <v>86</v>
      </c>
      <c r="AW123" s="14" t="s">
        <v>32</v>
      </c>
      <c r="AX123" s="14" t="s">
        <v>77</v>
      </c>
      <c r="AY123" s="262" t="s">
        <v>188</v>
      </c>
    </row>
    <row r="124" spans="1:51" s="15" customFormat="1" ht="12">
      <c r="A124" s="15"/>
      <c r="B124" s="263"/>
      <c r="C124" s="264"/>
      <c r="D124" s="243" t="s">
        <v>197</v>
      </c>
      <c r="E124" s="265" t="s">
        <v>1</v>
      </c>
      <c r="F124" s="266" t="s">
        <v>215</v>
      </c>
      <c r="G124" s="264"/>
      <c r="H124" s="267">
        <v>27</v>
      </c>
      <c r="I124" s="268"/>
      <c r="J124" s="264"/>
      <c r="K124" s="264"/>
      <c r="L124" s="269"/>
      <c r="M124" s="270"/>
      <c r="N124" s="271"/>
      <c r="O124" s="271"/>
      <c r="P124" s="271"/>
      <c r="Q124" s="271"/>
      <c r="R124" s="271"/>
      <c r="S124" s="271"/>
      <c r="T124" s="272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73" t="s">
        <v>197</v>
      </c>
      <c r="AU124" s="273" t="s">
        <v>77</v>
      </c>
      <c r="AV124" s="15" t="s">
        <v>195</v>
      </c>
      <c r="AW124" s="15" t="s">
        <v>32</v>
      </c>
      <c r="AX124" s="15" t="s">
        <v>84</v>
      </c>
      <c r="AY124" s="273" t="s">
        <v>188</v>
      </c>
    </row>
    <row r="125" spans="1:65" s="2" customFormat="1" ht="24.15" customHeight="1">
      <c r="A125" s="39"/>
      <c r="B125" s="40"/>
      <c r="C125" s="228" t="s">
        <v>86</v>
      </c>
      <c r="D125" s="228" t="s">
        <v>190</v>
      </c>
      <c r="E125" s="229" t="s">
        <v>2752</v>
      </c>
      <c r="F125" s="230" t="s">
        <v>2753</v>
      </c>
      <c r="G125" s="231" t="s">
        <v>193</v>
      </c>
      <c r="H125" s="232">
        <v>20</v>
      </c>
      <c r="I125" s="233"/>
      <c r="J125" s="234">
        <f>ROUND(I125*H125,2)</f>
        <v>0</v>
      </c>
      <c r="K125" s="230" t="s">
        <v>1</v>
      </c>
      <c r="L125" s="45"/>
      <c r="M125" s="235" t="s">
        <v>1</v>
      </c>
      <c r="N125" s="236" t="s">
        <v>42</v>
      </c>
      <c r="O125" s="92"/>
      <c r="P125" s="237">
        <f>O125*H125</f>
        <v>0</v>
      </c>
      <c r="Q125" s="237">
        <v>0</v>
      </c>
      <c r="R125" s="237">
        <f>Q125*H125</f>
        <v>0</v>
      </c>
      <c r="S125" s="237">
        <v>0</v>
      </c>
      <c r="T125" s="23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9" t="s">
        <v>195</v>
      </c>
      <c r="AT125" s="239" t="s">
        <v>190</v>
      </c>
      <c r="AU125" s="239" t="s">
        <v>77</v>
      </c>
      <c r="AY125" s="18" t="s">
        <v>188</v>
      </c>
      <c r="BE125" s="240">
        <f>IF(N125="základní",J125,0)</f>
        <v>0</v>
      </c>
      <c r="BF125" s="240">
        <f>IF(N125="snížená",J125,0)</f>
        <v>0</v>
      </c>
      <c r="BG125" s="240">
        <f>IF(N125="zákl. přenesená",J125,0)</f>
        <v>0</v>
      </c>
      <c r="BH125" s="240">
        <f>IF(N125="sníž. přenesená",J125,0)</f>
        <v>0</v>
      </c>
      <c r="BI125" s="240">
        <f>IF(N125="nulová",J125,0)</f>
        <v>0</v>
      </c>
      <c r="BJ125" s="18" t="s">
        <v>84</v>
      </c>
      <c r="BK125" s="240">
        <f>ROUND(I125*H125,2)</f>
        <v>0</v>
      </c>
      <c r="BL125" s="18" t="s">
        <v>195</v>
      </c>
      <c r="BM125" s="239" t="s">
        <v>2754</v>
      </c>
    </row>
    <row r="126" spans="1:51" s="14" customFormat="1" ht="12">
      <c r="A126" s="14"/>
      <c r="B126" s="252"/>
      <c r="C126" s="253"/>
      <c r="D126" s="243" t="s">
        <v>197</v>
      </c>
      <c r="E126" s="254" t="s">
        <v>1</v>
      </c>
      <c r="F126" s="255" t="s">
        <v>394</v>
      </c>
      <c r="G126" s="253"/>
      <c r="H126" s="256">
        <v>20</v>
      </c>
      <c r="I126" s="257"/>
      <c r="J126" s="253"/>
      <c r="K126" s="253"/>
      <c r="L126" s="258"/>
      <c r="M126" s="259"/>
      <c r="N126" s="260"/>
      <c r="O126" s="260"/>
      <c r="P126" s="260"/>
      <c r="Q126" s="260"/>
      <c r="R126" s="260"/>
      <c r="S126" s="260"/>
      <c r="T126" s="26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2" t="s">
        <v>197</v>
      </c>
      <c r="AU126" s="262" t="s">
        <v>77</v>
      </c>
      <c r="AV126" s="14" t="s">
        <v>86</v>
      </c>
      <c r="AW126" s="14" t="s">
        <v>32</v>
      </c>
      <c r="AX126" s="14" t="s">
        <v>84</v>
      </c>
      <c r="AY126" s="262" t="s">
        <v>188</v>
      </c>
    </row>
    <row r="127" spans="1:65" s="2" customFormat="1" ht="24.15" customHeight="1">
      <c r="A127" s="39"/>
      <c r="B127" s="40"/>
      <c r="C127" s="228" t="s">
        <v>112</v>
      </c>
      <c r="D127" s="228" t="s">
        <v>190</v>
      </c>
      <c r="E127" s="229" t="s">
        <v>2755</v>
      </c>
      <c r="F127" s="230" t="s">
        <v>2756</v>
      </c>
      <c r="G127" s="231" t="s">
        <v>360</v>
      </c>
      <c r="H127" s="232">
        <v>1</v>
      </c>
      <c r="I127" s="233"/>
      <c r="J127" s="234">
        <f>ROUND(I127*H127,2)</f>
        <v>0</v>
      </c>
      <c r="K127" s="230" t="s">
        <v>1</v>
      </c>
      <c r="L127" s="45"/>
      <c r="M127" s="235" t="s">
        <v>1</v>
      </c>
      <c r="N127" s="236" t="s">
        <v>42</v>
      </c>
      <c r="O127" s="92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9" t="s">
        <v>195</v>
      </c>
      <c r="AT127" s="239" t="s">
        <v>190</v>
      </c>
      <c r="AU127" s="239" t="s">
        <v>77</v>
      </c>
      <c r="AY127" s="18" t="s">
        <v>188</v>
      </c>
      <c r="BE127" s="240">
        <f>IF(N127="základní",J127,0)</f>
        <v>0</v>
      </c>
      <c r="BF127" s="240">
        <f>IF(N127="snížená",J127,0)</f>
        <v>0</v>
      </c>
      <c r="BG127" s="240">
        <f>IF(N127="zákl. přenesená",J127,0)</f>
        <v>0</v>
      </c>
      <c r="BH127" s="240">
        <f>IF(N127="sníž. přenesená",J127,0)</f>
        <v>0</v>
      </c>
      <c r="BI127" s="240">
        <f>IF(N127="nulová",J127,0)</f>
        <v>0</v>
      </c>
      <c r="BJ127" s="18" t="s">
        <v>84</v>
      </c>
      <c r="BK127" s="240">
        <f>ROUND(I127*H127,2)</f>
        <v>0</v>
      </c>
      <c r="BL127" s="18" t="s">
        <v>195</v>
      </c>
      <c r="BM127" s="239" t="s">
        <v>2757</v>
      </c>
    </row>
    <row r="128" spans="1:51" s="14" customFormat="1" ht="12">
      <c r="A128" s="14"/>
      <c r="B128" s="252"/>
      <c r="C128" s="253"/>
      <c r="D128" s="243" t="s">
        <v>197</v>
      </c>
      <c r="E128" s="254" t="s">
        <v>1</v>
      </c>
      <c r="F128" s="255" t="s">
        <v>84</v>
      </c>
      <c r="G128" s="253"/>
      <c r="H128" s="256">
        <v>1</v>
      </c>
      <c r="I128" s="257"/>
      <c r="J128" s="253"/>
      <c r="K128" s="253"/>
      <c r="L128" s="258"/>
      <c r="M128" s="259"/>
      <c r="N128" s="260"/>
      <c r="O128" s="260"/>
      <c r="P128" s="260"/>
      <c r="Q128" s="260"/>
      <c r="R128" s="260"/>
      <c r="S128" s="260"/>
      <c r="T128" s="26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2" t="s">
        <v>197</v>
      </c>
      <c r="AU128" s="262" t="s">
        <v>77</v>
      </c>
      <c r="AV128" s="14" t="s">
        <v>86</v>
      </c>
      <c r="AW128" s="14" t="s">
        <v>32</v>
      </c>
      <c r="AX128" s="14" t="s">
        <v>84</v>
      </c>
      <c r="AY128" s="262" t="s">
        <v>188</v>
      </c>
    </row>
    <row r="129" spans="1:65" s="2" customFormat="1" ht="24.15" customHeight="1">
      <c r="A129" s="39"/>
      <c r="B129" s="40"/>
      <c r="C129" s="228" t="s">
        <v>195</v>
      </c>
      <c r="D129" s="228" t="s">
        <v>190</v>
      </c>
      <c r="E129" s="229" t="s">
        <v>2758</v>
      </c>
      <c r="F129" s="230" t="s">
        <v>2759</v>
      </c>
      <c r="G129" s="231" t="s">
        <v>360</v>
      </c>
      <c r="H129" s="232">
        <v>1</v>
      </c>
      <c r="I129" s="233"/>
      <c r="J129" s="234">
        <f>ROUND(I129*H129,2)</f>
        <v>0</v>
      </c>
      <c r="K129" s="230" t="s">
        <v>1</v>
      </c>
      <c r="L129" s="45"/>
      <c r="M129" s="235" t="s">
        <v>1</v>
      </c>
      <c r="N129" s="236" t="s">
        <v>42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195</v>
      </c>
      <c r="AT129" s="239" t="s">
        <v>190</v>
      </c>
      <c r="AU129" s="239" t="s">
        <v>77</v>
      </c>
      <c r="AY129" s="18" t="s">
        <v>188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84</v>
      </c>
      <c r="BK129" s="240">
        <f>ROUND(I129*H129,2)</f>
        <v>0</v>
      </c>
      <c r="BL129" s="18" t="s">
        <v>195</v>
      </c>
      <c r="BM129" s="239" t="s">
        <v>2760</v>
      </c>
    </row>
    <row r="130" spans="1:51" s="14" customFormat="1" ht="12">
      <c r="A130" s="14"/>
      <c r="B130" s="252"/>
      <c r="C130" s="253"/>
      <c r="D130" s="243" t="s">
        <v>197</v>
      </c>
      <c r="E130" s="254" t="s">
        <v>1</v>
      </c>
      <c r="F130" s="255" t="s">
        <v>84</v>
      </c>
      <c r="G130" s="253"/>
      <c r="H130" s="256">
        <v>1</v>
      </c>
      <c r="I130" s="257"/>
      <c r="J130" s="253"/>
      <c r="K130" s="253"/>
      <c r="L130" s="258"/>
      <c r="M130" s="302"/>
      <c r="N130" s="303"/>
      <c r="O130" s="303"/>
      <c r="P130" s="303"/>
      <c r="Q130" s="303"/>
      <c r="R130" s="303"/>
      <c r="S130" s="303"/>
      <c r="T130" s="30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2" t="s">
        <v>197</v>
      </c>
      <c r="AU130" s="262" t="s">
        <v>77</v>
      </c>
      <c r="AV130" s="14" t="s">
        <v>86</v>
      </c>
      <c r="AW130" s="14" t="s">
        <v>32</v>
      </c>
      <c r="AX130" s="14" t="s">
        <v>84</v>
      </c>
      <c r="AY130" s="262" t="s">
        <v>188</v>
      </c>
    </row>
    <row r="131" spans="1:31" s="2" customFormat="1" ht="6.95" customHeight="1">
      <c r="A131" s="39"/>
      <c r="B131" s="67"/>
      <c r="C131" s="68"/>
      <c r="D131" s="68"/>
      <c r="E131" s="68"/>
      <c r="F131" s="68"/>
      <c r="G131" s="68"/>
      <c r="H131" s="68"/>
      <c r="I131" s="68"/>
      <c r="J131" s="68"/>
      <c r="K131" s="68"/>
      <c r="L131" s="45"/>
      <c r="M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</sheetData>
  <sheetProtection password="CC35" sheet="1" objects="1" scenarios="1" formatColumns="0" formatRows="0" autoFilter="0"/>
  <autoFilter ref="C119:K13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146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150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Dětský domov a školní jídelna Sedloňov - Stavební úpravy objektu - II. ETAPA SO01</v>
      </c>
      <c r="F7" s="152"/>
      <c r="G7" s="152"/>
      <c r="H7" s="152"/>
      <c r="L7" s="21"/>
    </row>
    <row r="8" spans="2:12" s="1" customFormat="1" ht="12" customHeight="1">
      <c r="B8" s="21"/>
      <c r="D8" s="152" t="s">
        <v>151</v>
      </c>
      <c r="L8" s="21"/>
    </row>
    <row r="9" spans="1:31" s="2" customFormat="1" ht="16.5" customHeight="1">
      <c r="A9" s="39"/>
      <c r="B9" s="45"/>
      <c r="C9" s="39"/>
      <c r="D9" s="39"/>
      <c r="E9" s="153" t="s">
        <v>2745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153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2761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21. 7. 2023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ROUND(J120,2)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ROUND((SUM(BE120:BE136)),2)</f>
        <v>0</v>
      </c>
      <c r="G35" s="39"/>
      <c r="H35" s="39"/>
      <c r="I35" s="166">
        <v>0.21</v>
      </c>
      <c r="J35" s="165">
        <f>ROUND(((SUM(BE120:BE136))*I35),2)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ROUND((SUM(BF120:BF136)),2)</f>
        <v>0</v>
      </c>
      <c r="G36" s="39"/>
      <c r="H36" s="39"/>
      <c r="I36" s="166">
        <v>0.15</v>
      </c>
      <c r="J36" s="165">
        <f>ROUND(((SUM(BF120:BF136))*I36),2)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ROUND((SUM(BG120:BG136)),2)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ROUND((SUM(BH120:BH136)),2)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ROUND((SUM(BI120:BI136)),2)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Dětský domov a školní jídelna Sedloňov - Stavební úpravy objektu - II. ETAPA SO01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2745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01c1 - Oplocení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Sedloňov</v>
      </c>
      <c r="G91" s="41"/>
      <c r="H91" s="41"/>
      <c r="I91" s="33" t="s">
        <v>22</v>
      </c>
      <c r="J91" s="80" t="str">
        <f>IF(J14="","",J14)</f>
        <v>21. 7. 2023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40.05" customHeight="1">
      <c r="A93" s="39"/>
      <c r="B93" s="40"/>
      <c r="C93" s="33" t="s">
        <v>24</v>
      </c>
      <c r="D93" s="41"/>
      <c r="E93" s="41"/>
      <c r="F93" s="28" t="str">
        <f>E17</f>
        <v>Královéhradecký Kraj, Hradec Králové</v>
      </c>
      <c r="G93" s="41"/>
      <c r="H93" s="41"/>
      <c r="I93" s="33" t="s">
        <v>30</v>
      </c>
      <c r="J93" s="37" t="str">
        <f>E23</f>
        <v>OBCHODNÍ PROJEKT HRADEC KRÁLOVÉ v.o.s.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156</v>
      </c>
      <c r="D96" s="187"/>
      <c r="E96" s="187"/>
      <c r="F96" s="187"/>
      <c r="G96" s="187"/>
      <c r="H96" s="187"/>
      <c r="I96" s="187"/>
      <c r="J96" s="188" t="s">
        <v>157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158</v>
      </c>
      <c r="D98" s="41"/>
      <c r="E98" s="41"/>
      <c r="F98" s="41"/>
      <c r="G98" s="41"/>
      <c r="H98" s="41"/>
      <c r="I98" s="41"/>
      <c r="J98" s="111">
        <f>J120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159</v>
      </c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173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6.25" customHeight="1">
      <c r="A108" s="39"/>
      <c r="B108" s="40"/>
      <c r="C108" s="41"/>
      <c r="D108" s="41"/>
      <c r="E108" s="185" t="str">
        <f>E7</f>
        <v>Dětský domov a školní jídelna Sedloňov - Stavební úpravy objektu - II. ETAPA SO01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2:12" s="1" customFormat="1" ht="12" customHeight="1">
      <c r="B109" s="22"/>
      <c r="C109" s="33" t="s">
        <v>151</v>
      </c>
      <c r="D109" s="23"/>
      <c r="E109" s="23"/>
      <c r="F109" s="23"/>
      <c r="G109" s="23"/>
      <c r="H109" s="23"/>
      <c r="I109" s="23"/>
      <c r="J109" s="23"/>
      <c r="K109" s="23"/>
      <c r="L109" s="21"/>
    </row>
    <row r="110" spans="1:31" s="2" customFormat="1" ht="16.5" customHeight="1">
      <c r="A110" s="39"/>
      <c r="B110" s="40"/>
      <c r="C110" s="41"/>
      <c r="D110" s="41"/>
      <c r="E110" s="185" t="s">
        <v>2745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153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E11</f>
        <v>01c1 - Oplocení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F14</f>
        <v>Sedloňov</v>
      </c>
      <c r="G114" s="41"/>
      <c r="H114" s="41"/>
      <c r="I114" s="33" t="s">
        <v>22</v>
      </c>
      <c r="J114" s="80" t="str">
        <f>IF(J14="","",J14)</f>
        <v>21. 7. 2023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40.05" customHeight="1">
      <c r="A116" s="39"/>
      <c r="B116" s="40"/>
      <c r="C116" s="33" t="s">
        <v>24</v>
      </c>
      <c r="D116" s="41"/>
      <c r="E116" s="41"/>
      <c r="F116" s="28" t="str">
        <f>E17</f>
        <v>Královéhradecký Kraj, Hradec Králové</v>
      </c>
      <c r="G116" s="41"/>
      <c r="H116" s="41"/>
      <c r="I116" s="33" t="s">
        <v>30</v>
      </c>
      <c r="J116" s="37" t="str">
        <f>E23</f>
        <v>OBCHODNÍ PROJEKT HRADEC KRÁLOVÉ v.o.s.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IF(E20="","",E20)</f>
        <v>Vyplň údaj</v>
      </c>
      <c r="G117" s="41"/>
      <c r="H117" s="41"/>
      <c r="I117" s="33" t="s">
        <v>33</v>
      </c>
      <c r="J117" s="37" t="str">
        <f>E26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201"/>
      <c r="B119" s="202"/>
      <c r="C119" s="203" t="s">
        <v>174</v>
      </c>
      <c r="D119" s="204" t="s">
        <v>62</v>
      </c>
      <c r="E119" s="204" t="s">
        <v>58</v>
      </c>
      <c r="F119" s="204" t="s">
        <v>59</v>
      </c>
      <c r="G119" s="204" t="s">
        <v>175</v>
      </c>
      <c r="H119" s="204" t="s">
        <v>176</v>
      </c>
      <c r="I119" s="204" t="s">
        <v>177</v>
      </c>
      <c r="J119" s="204" t="s">
        <v>157</v>
      </c>
      <c r="K119" s="205" t="s">
        <v>178</v>
      </c>
      <c r="L119" s="206"/>
      <c r="M119" s="101" t="s">
        <v>1</v>
      </c>
      <c r="N119" s="102" t="s">
        <v>41</v>
      </c>
      <c r="O119" s="102" t="s">
        <v>179</v>
      </c>
      <c r="P119" s="102" t="s">
        <v>180</v>
      </c>
      <c r="Q119" s="102" t="s">
        <v>181</v>
      </c>
      <c r="R119" s="102" t="s">
        <v>182</v>
      </c>
      <c r="S119" s="102" t="s">
        <v>183</v>
      </c>
      <c r="T119" s="103" t="s">
        <v>184</v>
      </c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</row>
    <row r="120" spans="1:63" s="2" customFormat="1" ht="22.8" customHeight="1">
      <c r="A120" s="39"/>
      <c r="B120" s="40"/>
      <c r="C120" s="108" t="s">
        <v>185</v>
      </c>
      <c r="D120" s="41"/>
      <c r="E120" s="41"/>
      <c r="F120" s="41"/>
      <c r="G120" s="41"/>
      <c r="H120" s="41"/>
      <c r="I120" s="41"/>
      <c r="J120" s="207">
        <f>BK120</f>
        <v>0</v>
      </c>
      <c r="K120" s="41"/>
      <c r="L120" s="45"/>
      <c r="M120" s="104"/>
      <c r="N120" s="208"/>
      <c r="O120" s="105"/>
      <c r="P120" s="209">
        <f>SUM(P121:P136)</f>
        <v>0</v>
      </c>
      <c r="Q120" s="105"/>
      <c r="R120" s="209">
        <f>SUM(R121:R136)</f>
        <v>0.00288</v>
      </c>
      <c r="S120" s="105"/>
      <c r="T120" s="210">
        <f>SUM(T121:T136)</f>
        <v>0.11904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76</v>
      </c>
      <c r="AU120" s="18" t="s">
        <v>159</v>
      </c>
      <c r="BK120" s="211">
        <f>SUM(BK121:BK136)</f>
        <v>0</v>
      </c>
    </row>
    <row r="121" spans="1:65" s="2" customFormat="1" ht="24.15" customHeight="1">
      <c r="A121" s="39"/>
      <c r="B121" s="40"/>
      <c r="C121" s="228" t="s">
        <v>84</v>
      </c>
      <c r="D121" s="228" t="s">
        <v>190</v>
      </c>
      <c r="E121" s="229" t="s">
        <v>2762</v>
      </c>
      <c r="F121" s="230" t="s">
        <v>2763</v>
      </c>
      <c r="G121" s="231" t="s">
        <v>604</v>
      </c>
      <c r="H121" s="232">
        <v>102</v>
      </c>
      <c r="I121" s="233"/>
      <c r="J121" s="234">
        <f>ROUND(I121*H121,2)</f>
        <v>0</v>
      </c>
      <c r="K121" s="230" t="s">
        <v>1</v>
      </c>
      <c r="L121" s="45"/>
      <c r="M121" s="235" t="s">
        <v>1</v>
      </c>
      <c r="N121" s="236" t="s">
        <v>42</v>
      </c>
      <c r="O121" s="92"/>
      <c r="P121" s="237">
        <f>O121*H121</f>
        <v>0</v>
      </c>
      <c r="Q121" s="237">
        <v>0</v>
      </c>
      <c r="R121" s="237">
        <f>Q121*H121</f>
        <v>0</v>
      </c>
      <c r="S121" s="237">
        <v>0</v>
      </c>
      <c r="T121" s="238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9" t="s">
        <v>195</v>
      </c>
      <c r="AT121" s="239" t="s">
        <v>190</v>
      </c>
      <c r="AU121" s="239" t="s">
        <v>77</v>
      </c>
      <c r="AY121" s="18" t="s">
        <v>188</v>
      </c>
      <c r="BE121" s="240">
        <f>IF(N121="základní",J121,0)</f>
        <v>0</v>
      </c>
      <c r="BF121" s="240">
        <f>IF(N121="snížená",J121,0)</f>
        <v>0</v>
      </c>
      <c r="BG121" s="240">
        <f>IF(N121="zákl. přenesená",J121,0)</f>
        <v>0</v>
      </c>
      <c r="BH121" s="240">
        <f>IF(N121="sníž. přenesená",J121,0)</f>
        <v>0</v>
      </c>
      <c r="BI121" s="240">
        <f>IF(N121="nulová",J121,0)</f>
        <v>0</v>
      </c>
      <c r="BJ121" s="18" t="s">
        <v>84</v>
      </c>
      <c r="BK121" s="240">
        <f>ROUND(I121*H121,2)</f>
        <v>0</v>
      </c>
      <c r="BL121" s="18" t="s">
        <v>195</v>
      </c>
      <c r="BM121" s="239" t="s">
        <v>2764</v>
      </c>
    </row>
    <row r="122" spans="1:51" s="14" customFormat="1" ht="12">
      <c r="A122" s="14"/>
      <c r="B122" s="252"/>
      <c r="C122" s="253"/>
      <c r="D122" s="243" t="s">
        <v>197</v>
      </c>
      <c r="E122" s="254" t="s">
        <v>1</v>
      </c>
      <c r="F122" s="255" t="s">
        <v>1095</v>
      </c>
      <c r="G122" s="253"/>
      <c r="H122" s="256">
        <v>102</v>
      </c>
      <c r="I122" s="257"/>
      <c r="J122" s="253"/>
      <c r="K122" s="253"/>
      <c r="L122" s="258"/>
      <c r="M122" s="259"/>
      <c r="N122" s="260"/>
      <c r="O122" s="260"/>
      <c r="P122" s="260"/>
      <c r="Q122" s="260"/>
      <c r="R122" s="260"/>
      <c r="S122" s="260"/>
      <c r="T122" s="26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2" t="s">
        <v>197</v>
      </c>
      <c r="AU122" s="262" t="s">
        <v>77</v>
      </c>
      <c r="AV122" s="14" t="s">
        <v>86</v>
      </c>
      <c r="AW122" s="14" t="s">
        <v>32</v>
      </c>
      <c r="AX122" s="14" t="s">
        <v>84</v>
      </c>
      <c r="AY122" s="262" t="s">
        <v>188</v>
      </c>
    </row>
    <row r="123" spans="1:65" s="2" customFormat="1" ht="24.15" customHeight="1">
      <c r="A123" s="39"/>
      <c r="B123" s="40"/>
      <c r="C123" s="228" t="s">
        <v>86</v>
      </c>
      <c r="D123" s="228" t="s">
        <v>190</v>
      </c>
      <c r="E123" s="229" t="s">
        <v>2765</v>
      </c>
      <c r="F123" s="230" t="s">
        <v>2766</v>
      </c>
      <c r="G123" s="231" t="s">
        <v>360</v>
      </c>
      <c r="H123" s="232">
        <v>1</v>
      </c>
      <c r="I123" s="233"/>
      <c r="J123" s="234">
        <f>ROUND(I123*H123,2)</f>
        <v>0</v>
      </c>
      <c r="K123" s="230" t="s">
        <v>1</v>
      </c>
      <c r="L123" s="45"/>
      <c r="M123" s="235" t="s">
        <v>1</v>
      </c>
      <c r="N123" s="236" t="s">
        <v>42</v>
      </c>
      <c r="O123" s="92"/>
      <c r="P123" s="237">
        <f>O123*H123</f>
        <v>0</v>
      </c>
      <c r="Q123" s="237">
        <v>0</v>
      </c>
      <c r="R123" s="237">
        <f>Q123*H123</f>
        <v>0</v>
      </c>
      <c r="S123" s="237">
        <v>0</v>
      </c>
      <c r="T123" s="238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9" t="s">
        <v>195</v>
      </c>
      <c r="AT123" s="239" t="s">
        <v>190</v>
      </c>
      <c r="AU123" s="239" t="s">
        <v>77</v>
      </c>
      <c r="AY123" s="18" t="s">
        <v>188</v>
      </c>
      <c r="BE123" s="240">
        <f>IF(N123="základní",J123,0)</f>
        <v>0</v>
      </c>
      <c r="BF123" s="240">
        <f>IF(N123="snížená",J123,0)</f>
        <v>0</v>
      </c>
      <c r="BG123" s="240">
        <f>IF(N123="zákl. přenesená",J123,0)</f>
        <v>0</v>
      </c>
      <c r="BH123" s="240">
        <f>IF(N123="sníž. přenesená",J123,0)</f>
        <v>0</v>
      </c>
      <c r="BI123" s="240">
        <f>IF(N123="nulová",J123,0)</f>
        <v>0</v>
      </c>
      <c r="BJ123" s="18" t="s">
        <v>84</v>
      </c>
      <c r="BK123" s="240">
        <f>ROUND(I123*H123,2)</f>
        <v>0</v>
      </c>
      <c r="BL123" s="18" t="s">
        <v>195</v>
      </c>
      <c r="BM123" s="239" t="s">
        <v>2767</v>
      </c>
    </row>
    <row r="124" spans="1:51" s="14" customFormat="1" ht="12">
      <c r="A124" s="14"/>
      <c r="B124" s="252"/>
      <c r="C124" s="253"/>
      <c r="D124" s="243" t="s">
        <v>197</v>
      </c>
      <c r="E124" s="254" t="s">
        <v>1</v>
      </c>
      <c r="F124" s="255" t="s">
        <v>84</v>
      </c>
      <c r="G124" s="253"/>
      <c r="H124" s="256">
        <v>1</v>
      </c>
      <c r="I124" s="257"/>
      <c r="J124" s="253"/>
      <c r="K124" s="253"/>
      <c r="L124" s="258"/>
      <c r="M124" s="259"/>
      <c r="N124" s="260"/>
      <c r="O124" s="260"/>
      <c r="P124" s="260"/>
      <c r="Q124" s="260"/>
      <c r="R124" s="260"/>
      <c r="S124" s="260"/>
      <c r="T124" s="26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2" t="s">
        <v>197</v>
      </c>
      <c r="AU124" s="262" t="s">
        <v>77</v>
      </c>
      <c r="AV124" s="14" t="s">
        <v>86</v>
      </c>
      <c r="AW124" s="14" t="s">
        <v>32</v>
      </c>
      <c r="AX124" s="14" t="s">
        <v>84</v>
      </c>
      <c r="AY124" s="262" t="s">
        <v>188</v>
      </c>
    </row>
    <row r="125" spans="1:65" s="2" customFormat="1" ht="24.15" customHeight="1">
      <c r="A125" s="39"/>
      <c r="B125" s="40"/>
      <c r="C125" s="228" t="s">
        <v>112</v>
      </c>
      <c r="D125" s="228" t="s">
        <v>190</v>
      </c>
      <c r="E125" s="229" t="s">
        <v>2768</v>
      </c>
      <c r="F125" s="230" t="s">
        <v>2769</v>
      </c>
      <c r="G125" s="231" t="s">
        <v>604</v>
      </c>
      <c r="H125" s="232">
        <v>54</v>
      </c>
      <c r="I125" s="233"/>
      <c r="J125" s="234">
        <f>ROUND(I125*H125,2)</f>
        <v>0</v>
      </c>
      <c r="K125" s="230" t="s">
        <v>1</v>
      </c>
      <c r="L125" s="45"/>
      <c r="M125" s="235" t="s">
        <v>1</v>
      </c>
      <c r="N125" s="236" t="s">
        <v>42</v>
      </c>
      <c r="O125" s="92"/>
      <c r="P125" s="237">
        <f>O125*H125</f>
        <v>0</v>
      </c>
      <c r="Q125" s="237">
        <v>0</v>
      </c>
      <c r="R125" s="237">
        <f>Q125*H125</f>
        <v>0</v>
      </c>
      <c r="S125" s="237">
        <v>0</v>
      </c>
      <c r="T125" s="23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9" t="s">
        <v>195</v>
      </c>
      <c r="AT125" s="239" t="s">
        <v>190</v>
      </c>
      <c r="AU125" s="239" t="s">
        <v>77</v>
      </c>
      <c r="AY125" s="18" t="s">
        <v>188</v>
      </c>
      <c r="BE125" s="240">
        <f>IF(N125="základní",J125,0)</f>
        <v>0</v>
      </c>
      <c r="BF125" s="240">
        <f>IF(N125="snížená",J125,0)</f>
        <v>0</v>
      </c>
      <c r="BG125" s="240">
        <f>IF(N125="zákl. přenesená",J125,0)</f>
        <v>0</v>
      </c>
      <c r="BH125" s="240">
        <f>IF(N125="sníž. přenesená",J125,0)</f>
        <v>0</v>
      </c>
      <c r="BI125" s="240">
        <f>IF(N125="nulová",J125,0)</f>
        <v>0</v>
      </c>
      <c r="BJ125" s="18" t="s">
        <v>84</v>
      </c>
      <c r="BK125" s="240">
        <f>ROUND(I125*H125,2)</f>
        <v>0</v>
      </c>
      <c r="BL125" s="18" t="s">
        <v>195</v>
      </c>
      <c r="BM125" s="239" t="s">
        <v>2770</v>
      </c>
    </row>
    <row r="126" spans="1:51" s="14" customFormat="1" ht="12">
      <c r="A126" s="14"/>
      <c r="B126" s="252"/>
      <c r="C126" s="253"/>
      <c r="D126" s="243" t="s">
        <v>197</v>
      </c>
      <c r="E126" s="254" t="s">
        <v>1</v>
      </c>
      <c r="F126" s="255" t="s">
        <v>831</v>
      </c>
      <c r="G126" s="253"/>
      <c r="H126" s="256">
        <v>54</v>
      </c>
      <c r="I126" s="257"/>
      <c r="J126" s="253"/>
      <c r="K126" s="253"/>
      <c r="L126" s="258"/>
      <c r="M126" s="259"/>
      <c r="N126" s="260"/>
      <c r="O126" s="260"/>
      <c r="P126" s="260"/>
      <c r="Q126" s="260"/>
      <c r="R126" s="260"/>
      <c r="S126" s="260"/>
      <c r="T126" s="26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2" t="s">
        <v>197</v>
      </c>
      <c r="AU126" s="262" t="s">
        <v>77</v>
      </c>
      <c r="AV126" s="14" t="s">
        <v>86</v>
      </c>
      <c r="AW126" s="14" t="s">
        <v>32</v>
      </c>
      <c r="AX126" s="14" t="s">
        <v>84</v>
      </c>
      <c r="AY126" s="262" t="s">
        <v>188</v>
      </c>
    </row>
    <row r="127" spans="1:65" s="2" customFormat="1" ht="24.15" customHeight="1">
      <c r="A127" s="39"/>
      <c r="B127" s="40"/>
      <c r="C127" s="228" t="s">
        <v>195</v>
      </c>
      <c r="D127" s="228" t="s">
        <v>190</v>
      </c>
      <c r="E127" s="229" t="s">
        <v>2771</v>
      </c>
      <c r="F127" s="230" t="s">
        <v>2772</v>
      </c>
      <c r="G127" s="231" t="s">
        <v>360</v>
      </c>
      <c r="H127" s="232">
        <v>1</v>
      </c>
      <c r="I127" s="233"/>
      <c r="J127" s="234">
        <f>ROUND(I127*H127,2)</f>
        <v>0</v>
      </c>
      <c r="K127" s="230" t="s">
        <v>1</v>
      </c>
      <c r="L127" s="45"/>
      <c r="M127" s="235" t="s">
        <v>1</v>
      </c>
      <c r="N127" s="236" t="s">
        <v>42</v>
      </c>
      <c r="O127" s="92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9" t="s">
        <v>195</v>
      </c>
      <c r="AT127" s="239" t="s">
        <v>190</v>
      </c>
      <c r="AU127" s="239" t="s">
        <v>77</v>
      </c>
      <c r="AY127" s="18" t="s">
        <v>188</v>
      </c>
      <c r="BE127" s="240">
        <f>IF(N127="základní",J127,0)</f>
        <v>0</v>
      </c>
      <c r="BF127" s="240">
        <f>IF(N127="snížená",J127,0)</f>
        <v>0</v>
      </c>
      <c r="BG127" s="240">
        <f>IF(N127="zákl. přenesená",J127,0)</f>
        <v>0</v>
      </c>
      <c r="BH127" s="240">
        <f>IF(N127="sníž. přenesená",J127,0)</f>
        <v>0</v>
      </c>
      <c r="BI127" s="240">
        <f>IF(N127="nulová",J127,0)</f>
        <v>0</v>
      </c>
      <c r="BJ127" s="18" t="s">
        <v>84</v>
      </c>
      <c r="BK127" s="240">
        <f>ROUND(I127*H127,2)</f>
        <v>0</v>
      </c>
      <c r="BL127" s="18" t="s">
        <v>195</v>
      </c>
      <c r="BM127" s="239" t="s">
        <v>2773</v>
      </c>
    </row>
    <row r="128" spans="1:51" s="14" customFormat="1" ht="12">
      <c r="A128" s="14"/>
      <c r="B128" s="252"/>
      <c r="C128" s="253"/>
      <c r="D128" s="243" t="s">
        <v>197</v>
      </c>
      <c r="E128" s="254" t="s">
        <v>1</v>
      </c>
      <c r="F128" s="255" t="s">
        <v>84</v>
      </c>
      <c r="G128" s="253"/>
      <c r="H128" s="256">
        <v>1</v>
      </c>
      <c r="I128" s="257"/>
      <c r="J128" s="253"/>
      <c r="K128" s="253"/>
      <c r="L128" s="258"/>
      <c r="M128" s="259"/>
      <c r="N128" s="260"/>
      <c r="O128" s="260"/>
      <c r="P128" s="260"/>
      <c r="Q128" s="260"/>
      <c r="R128" s="260"/>
      <c r="S128" s="260"/>
      <c r="T128" s="26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2" t="s">
        <v>197</v>
      </c>
      <c r="AU128" s="262" t="s">
        <v>77</v>
      </c>
      <c r="AV128" s="14" t="s">
        <v>86</v>
      </c>
      <c r="AW128" s="14" t="s">
        <v>32</v>
      </c>
      <c r="AX128" s="14" t="s">
        <v>84</v>
      </c>
      <c r="AY128" s="262" t="s">
        <v>188</v>
      </c>
    </row>
    <row r="129" spans="1:65" s="2" customFormat="1" ht="24.15" customHeight="1">
      <c r="A129" s="39"/>
      <c r="B129" s="40"/>
      <c r="C129" s="228" t="s">
        <v>268</v>
      </c>
      <c r="D129" s="228" t="s">
        <v>190</v>
      </c>
      <c r="E129" s="229" t="s">
        <v>2774</v>
      </c>
      <c r="F129" s="230" t="s">
        <v>2775</v>
      </c>
      <c r="G129" s="231" t="s">
        <v>360</v>
      </c>
      <c r="H129" s="232">
        <v>1</v>
      </c>
      <c r="I129" s="233"/>
      <c r="J129" s="234">
        <f>ROUND(I129*H129,2)</f>
        <v>0</v>
      </c>
      <c r="K129" s="230" t="s">
        <v>1</v>
      </c>
      <c r="L129" s="45"/>
      <c r="M129" s="235" t="s">
        <v>1</v>
      </c>
      <c r="N129" s="236" t="s">
        <v>42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195</v>
      </c>
      <c r="AT129" s="239" t="s">
        <v>190</v>
      </c>
      <c r="AU129" s="239" t="s">
        <v>77</v>
      </c>
      <c r="AY129" s="18" t="s">
        <v>188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84</v>
      </c>
      <c r="BK129" s="240">
        <f>ROUND(I129*H129,2)</f>
        <v>0</v>
      </c>
      <c r="BL129" s="18" t="s">
        <v>195</v>
      </c>
      <c r="BM129" s="239" t="s">
        <v>2776</v>
      </c>
    </row>
    <row r="130" spans="1:51" s="14" customFormat="1" ht="12">
      <c r="A130" s="14"/>
      <c r="B130" s="252"/>
      <c r="C130" s="253"/>
      <c r="D130" s="243" t="s">
        <v>197</v>
      </c>
      <c r="E130" s="254" t="s">
        <v>1</v>
      </c>
      <c r="F130" s="255" t="s">
        <v>84</v>
      </c>
      <c r="G130" s="253"/>
      <c r="H130" s="256">
        <v>1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2" t="s">
        <v>197</v>
      </c>
      <c r="AU130" s="262" t="s">
        <v>77</v>
      </c>
      <c r="AV130" s="14" t="s">
        <v>86</v>
      </c>
      <c r="AW130" s="14" t="s">
        <v>32</v>
      </c>
      <c r="AX130" s="14" t="s">
        <v>84</v>
      </c>
      <c r="AY130" s="262" t="s">
        <v>188</v>
      </c>
    </row>
    <row r="131" spans="1:65" s="2" customFormat="1" ht="37.8" customHeight="1">
      <c r="A131" s="39"/>
      <c r="B131" s="40"/>
      <c r="C131" s="228" t="s">
        <v>272</v>
      </c>
      <c r="D131" s="228" t="s">
        <v>190</v>
      </c>
      <c r="E131" s="229" t="s">
        <v>2777</v>
      </c>
      <c r="F131" s="230" t="s">
        <v>2778</v>
      </c>
      <c r="G131" s="231" t="s">
        <v>604</v>
      </c>
      <c r="H131" s="232">
        <v>48</v>
      </c>
      <c r="I131" s="233"/>
      <c r="J131" s="234">
        <f>ROUND(I131*H131,2)</f>
        <v>0</v>
      </c>
      <c r="K131" s="230" t="s">
        <v>1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0.00248</v>
      </c>
      <c r="T131" s="238">
        <f>S131*H131</f>
        <v>0.11904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195</v>
      </c>
      <c r="AT131" s="239" t="s">
        <v>190</v>
      </c>
      <c r="AU131" s="239" t="s">
        <v>77</v>
      </c>
      <c r="AY131" s="18" t="s">
        <v>188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195</v>
      </c>
      <c r="BM131" s="239" t="s">
        <v>2779</v>
      </c>
    </row>
    <row r="132" spans="1:47" s="2" customFormat="1" ht="12">
      <c r="A132" s="39"/>
      <c r="B132" s="40"/>
      <c r="C132" s="41"/>
      <c r="D132" s="243" t="s">
        <v>560</v>
      </c>
      <c r="E132" s="41"/>
      <c r="F132" s="288" t="s">
        <v>561</v>
      </c>
      <c r="G132" s="41"/>
      <c r="H132" s="41"/>
      <c r="I132" s="289"/>
      <c r="J132" s="41"/>
      <c r="K132" s="41"/>
      <c r="L132" s="45"/>
      <c r="M132" s="290"/>
      <c r="N132" s="291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560</v>
      </c>
      <c r="AU132" s="18" t="s">
        <v>77</v>
      </c>
    </row>
    <row r="133" spans="1:51" s="14" customFormat="1" ht="12">
      <c r="A133" s="14"/>
      <c r="B133" s="252"/>
      <c r="C133" s="253"/>
      <c r="D133" s="243" t="s">
        <v>197</v>
      </c>
      <c r="E133" s="254" t="s">
        <v>1</v>
      </c>
      <c r="F133" s="255" t="s">
        <v>801</v>
      </c>
      <c r="G133" s="253"/>
      <c r="H133" s="256">
        <v>48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2" t="s">
        <v>197</v>
      </c>
      <c r="AU133" s="262" t="s">
        <v>77</v>
      </c>
      <c r="AV133" s="14" t="s">
        <v>86</v>
      </c>
      <c r="AW133" s="14" t="s">
        <v>32</v>
      </c>
      <c r="AX133" s="14" t="s">
        <v>84</v>
      </c>
      <c r="AY133" s="262" t="s">
        <v>188</v>
      </c>
    </row>
    <row r="134" spans="1:65" s="2" customFormat="1" ht="21.75" customHeight="1">
      <c r="A134" s="39"/>
      <c r="B134" s="40"/>
      <c r="C134" s="228" t="s">
        <v>277</v>
      </c>
      <c r="D134" s="228" t="s">
        <v>190</v>
      </c>
      <c r="E134" s="229" t="s">
        <v>2780</v>
      </c>
      <c r="F134" s="230" t="s">
        <v>2781</v>
      </c>
      <c r="G134" s="231" t="s">
        <v>193</v>
      </c>
      <c r="H134" s="232">
        <v>96</v>
      </c>
      <c r="I134" s="233"/>
      <c r="J134" s="234">
        <f>ROUND(I134*H134,2)</f>
        <v>0</v>
      </c>
      <c r="K134" s="230" t="s">
        <v>194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195</v>
      </c>
      <c r="AT134" s="239" t="s">
        <v>190</v>
      </c>
      <c r="AU134" s="239" t="s">
        <v>77</v>
      </c>
      <c r="AY134" s="18" t="s">
        <v>188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195</v>
      </c>
      <c r="BM134" s="239" t="s">
        <v>2782</v>
      </c>
    </row>
    <row r="135" spans="1:65" s="2" customFormat="1" ht="16.5" customHeight="1">
      <c r="A135" s="39"/>
      <c r="B135" s="40"/>
      <c r="C135" s="228" t="s">
        <v>297</v>
      </c>
      <c r="D135" s="228" t="s">
        <v>190</v>
      </c>
      <c r="E135" s="229" t="s">
        <v>2783</v>
      </c>
      <c r="F135" s="230" t="s">
        <v>2784</v>
      </c>
      <c r="G135" s="231" t="s">
        <v>193</v>
      </c>
      <c r="H135" s="232">
        <v>96</v>
      </c>
      <c r="I135" s="233"/>
      <c r="J135" s="234">
        <f>ROUND(I135*H135,2)</f>
        <v>0</v>
      </c>
      <c r="K135" s="230" t="s">
        <v>194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3E-05</v>
      </c>
      <c r="R135" s="237">
        <f>Q135*H135</f>
        <v>0.00288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891</v>
      </c>
      <c r="AT135" s="239" t="s">
        <v>190</v>
      </c>
      <c r="AU135" s="239" t="s">
        <v>77</v>
      </c>
      <c r="AY135" s="18" t="s">
        <v>188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891</v>
      </c>
      <c r="BM135" s="239" t="s">
        <v>2785</v>
      </c>
    </row>
    <row r="136" spans="1:51" s="14" customFormat="1" ht="12">
      <c r="A136" s="14"/>
      <c r="B136" s="252"/>
      <c r="C136" s="253"/>
      <c r="D136" s="243" t="s">
        <v>197</v>
      </c>
      <c r="E136" s="254" t="s">
        <v>1</v>
      </c>
      <c r="F136" s="255" t="s">
        <v>2786</v>
      </c>
      <c r="G136" s="253"/>
      <c r="H136" s="256">
        <v>96</v>
      </c>
      <c r="I136" s="257"/>
      <c r="J136" s="253"/>
      <c r="K136" s="253"/>
      <c r="L136" s="258"/>
      <c r="M136" s="302"/>
      <c r="N136" s="303"/>
      <c r="O136" s="303"/>
      <c r="P136" s="303"/>
      <c r="Q136" s="303"/>
      <c r="R136" s="303"/>
      <c r="S136" s="303"/>
      <c r="T136" s="30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2" t="s">
        <v>197</v>
      </c>
      <c r="AU136" s="262" t="s">
        <v>77</v>
      </c>
      <c r="AV136" s="14" t="s">
        <v>86</v>
      </c>
      <c r="AW136" s="14" t="s">
        <v>32</v>
      </c>
      <c r="AX136" s="14" t="s">
        <v>84</v>
      </c>
      <c r="AY136" s="262" t="s">
        <v>188</v>
      </c>
    </row>
    <row r="137" spans="1:31" s="2" customFormat="1" ht="6.95" customHeight="1">
      <c r="A137" s="39"/>
      <c r="B137" s="67"/>
      <c r="C137" s="68"/>
      <c r="D137" s="68"/>
      <c r="E137" s="68"/>
      <c r="F137" s="68"/>
      <c r="G137" s="68"/>
      <c r="H137" s="68"/>
      <c r="I137" s="68"/>
      <c r="J137" s="68"/>
      <c r="K137" s="68"/>
      <c r="L137" s="45"/>
      <c r="M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</sheetData>
  <sheetProtection password="CC35" sheet="1" objects="1" scenarios="1" formatColumns="0" formatRows="0" autoFilter="0"/>
  <autoFilter ref="C119:K13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150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Dětský domov a školní jídelna Sedloňov - Stavební úpravy objektu - II. ETAPA SO01</v>
      </c>
      <c r="F7" s="152"/>
      <c r="G7" s="152"/>
      <c r="H7" s="152"/>
      <c r="L7" s="21"/>
    </row>
    <row r="8" spans="2:12" s="1" customFormat="1" ht="12" customHeight="1">
      <c r="B8" s="21"/>
      <c r="D8" s="152" t="s">
        <v>151</v>
      </c>
      <c r="L8" s="21"/>
    </row>
    <row r="9" spans="1:31" s="2" customFormat="1" ht="16.5" customHeight="1">
      <c r="A9" s="39"/>
      <c r="B9" s="45"/>
      <c r="C9" s="39"/>
      <c r="D9" s="39"/>
      <c r="E9" s="153" t="s">
        <v>152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153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154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21. 7. 2023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ROUND(J133,2)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ROUND((SUM(BE133:BE614)),2)</f>
        <v>0</v>
      </c>
      <c r="G35" s="39"/>
      <c r="H35" s="39"/>
      <c r="I35" s="166">
        <v>0.21</v>
      </c>
      <c r="J35" s="165">
        <f>ROUND(((SUM(BE133:BE614))*I35),2)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ROUND((SUM(BF133:BF614)),2)</f>
        <v>0</v>
      </c>
      <c r="G36" s="39"/>
      <c r="H36" s="39"/>
      <c r="I36" s="166">
        <v>0.15</v>
      </c>
      <c r="J36" s="165">
        <f>ROUND(((SUM(BF133:BF614))*I36),2)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ROUND((SUM(BG133:BG614)),2)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ROUND((SUM(BH133:BH614)),2)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ROUND((SUM(BI133:BI614)),2)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Dětský domov a školní jídelna Sedloňov - Stavební úpravy objektu - II. ETAPA SO01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152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01 - Bourací práce 1NP a 2NP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Sedloňov</v>
      </c>
      <c r="G91" s="41"/>
      <c r="H91" s="41"/>
      <c r="I91" s="33" t="s">
        <v>22</v>
      </c>
      <c r="J91" s="80" t="str">
        <f>IF(J14="","",J14)</f>
        <v>21. 7. 2023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40.05" customHeight="1">
      <c r="A93" s="39"/>
      <c r="B93" s="40"/>
      <c r="C93" s="33" t="s">
        <v>24</v>
      </c>
      <c r="D93" s="41"/>
      <c r="E93" s="41"/>
      <c r="F93" s="28" t="str">
        <f>E17</f>
        <v>Královéhradecký Kraj, Hradec Králové</v>
      </c>
      <c r="G93" s="41"/>
      <c r="H93" s="41"/>
      <c r="I93" s="33" t="s">
        <v>30</v>
      </c>
      <c r="J93" s="37" t="str">
        <f>E23</f>
        <v>OBCHODNÍ PROJEKT HRADEC KRÁLOVÉ v.o.s.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156</v>
      </c>
      <c r="D96" s="187"/>
      <c r="E96" s="187"/>
      <c r="F96" s="187"/>
      <c r="G96" s="187"/>
      <c r="H96" s="187"/>
      <c r="I96" s="187"/>
      <c r="J96" s="188" t="s">
        <v>157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158</v>
      </c>
      <c r="D98" s="41"/>
      <c r="E98" s="41"/>
      <c r="F98" s="41"/>
      <c r="G98" s="41"/>
      <c r="H98" s="41"/>
      <c r="I98" s="41"/>
      <c r="J98" s="111">
        <f>J133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159</v>
      </c>
    </row>
    <row r="99" spans="1:31" s="9" customFormat="1" ht="24.95" customHeight="1">
      <c r="A99" s="9"/>
      <c r="B99" s="190"/>
      <c r="C99" s="191"/>
      <c r="D99" s="192" t="s">
        <v>160</v>
      </c>
      <c r="E99" s="193"/>
      <c r="F99" s="193"/>
      <c r="G99" s="193"/>
      <c r="H99" s="193"/>
      <c r="I99" s="193"/>
      <c r="J99" s="194">
        <f>J134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161</v>
      </c>
      <c r="E100" s="198"/>
      <c r="F100" s="198"/>
      <c r="G100" s="198"/>
      <c r="H100" s="198"/>
      <c r="I100" s="198"/>
      <c r="J100" s="199">
        <f>J135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162</v>
      </c>
      <c r="E101" s="198"/>
      <c r="F101" s="198"/>
      <c r="G101" s="198"/>
      <c r="H101" s="198"/>
      <c r="I101" s="198"/>
      <c r="J101" s="199">
        <f>J139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163</v>
      </c>
      <c r="E102" s="198"/>
      <c r="F102" s="198"/>
      <c r="G102" s="198"/>
      <c r="H102" s="198"/>
      <c r="I102" s="198"/>
      <c r="J102" s="199">
        <f>J335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164</v>
      </c>
      <c r="E103" s="198"/>
      <c r="F103" s="198"/>
      <c r="G103" s="198"/>
      <c r="H103" s="198"/>
      <c r="I103" s="198"/>
      <c r="J103" s="199">
        <f>J341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0"/>
      <c r="C104" s="191"/>
      <c r="D104" s="192" t="s">
        <v>165</v>
      </c>
      <c r="E104" s="193"/>
      <c r="F104" s="193"/>
      <c r="G104" s="193"/>
      <c r="H104" s="193"/>
      <c r="I104" s="193"/>
      <c r="J104" s="194">
        <f>J343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6"/>
      <c r="C105" s="134"/>
      <c r="D105" s="197" t="s">
        <v>166</v>
      </c>
      <c r="E105" s="198"/>
      <c r="F105" s="198"/>
      <c r="G105" s="198"/>
      <c r="H105" s="198"/>
      <c r="I105" s="198"/>
      <c r="J105" s="199">
        <f>J344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167</v>
      </c>
      <c r="E106" s="198"/>
      <c r="F106" s="198"/>
      <c r="G106" s="198"/>
      <c r="H106" s="198"/>
      <c r="I106" s="198"/>
      <c r="J106" s="199">
        <f>J356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168</v>
      </c>
      <c r="E107" s="198"/>
      <c r="F107" s="198"/>
      <c r="G107" s="198"/>
      <c r="H107" s="198"/>
      <c r="I107" s="198"/>
      <c r="J107" s="199">
        <f>J382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6"/>
      <c r="C108" s="134"/>
      <c r="D108" s="197" t="s">
        <v>169</v>
      </c>
      <c r="E108" s="198"/>
      <c r="F108" s="198"/>
      <c r="G108" s="198"/>
      <c r="H108" s="198"/>
      <c r="I108" s="198"/>
      <c r="J108" s="199">
        <f>J406</f>
        <v>0</v>
      </c>
      <c r="K108" s="134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6"/>
      <c r="C109" s="134"/>
      <c r="D109" s="197" t="s">
        <v>170</v>
      </c>
      <c r="E109" s="198"/>
      <c r="F109" s="198"/>
      <c r="G109" s="198"/>
      <c r="H109" s="198"/>
      <c r="I109" s="198"/>
      <c r="J109" s="199">
        <f>J464</f>
        <v>0</v>
      </c>
      <c r="K109" s="134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6"/>
      <c r="C110" s="134"/>
      <c r="D110" s="197" t="s">
        <v>171</v>
      </c>
      <c r="E110" s="198"/>
      <c r="F110" s="198"/>
      <c r="G110" s="198"/>
      <c r="H110" s="198"/>
      <c r="I110" s="198"/>
      <c r="J110" s="199">
        <f>J497</f>
        <v>0</v>
      </c>
      <c r="K110" s="134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6"/>
      <c r="C111" s="134"/>
      <c r="D111" s="197" t="s">
        <v>172</v>
      </c>
      <c r="E111" s="198"/>
      <c r="F111" s="198"/>
      <c r="G111" s="198"/>
      <c r="H111" s="198"/>
      <c r="I111" s="198"/>
      <c r="J111" s="199">
        <f>J526</f>
        <v>0</v>
      </c>
      <c r="K111" s="134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4" t="s">
        <v>173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6.25" customHeight="1">
      <c r="A121" s="39"/>
      <c r="B121" s="40"/>
      <c r="C121" s="41"/>
      <c r="D121" s="41"/>
      <c r="E121" s="185" t="str">
        <f>E7</f>
        <v>Dětský domov a školní jídelna Sedloňov - Stavební úpravy objektu - II. ETAPA SO01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2:12" s="1" customFormat="1" ht="12" customHeight="1">
      <c r="B122" s="22"/>
      <c r="C122" s="33" t="s">
        <v>151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pans="1:31" s="2" customFormat="1" ht="16.5" customHeight="1">
      <c r="A123" s="39"/>
      <c r="B123" s="40"/>
      <c r="C123" s="41"/>
      <c r="D123" s="41"/>
      <c r="E123" s="185" t="s">
        <v>152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153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E11</f>
        <v>01 - Bourací práce 1NP a 2NP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20</v>
      </c>
      <c r="D127" s="41"/>
      <c r="E127" s="41"/>
      <c r="F127" s="28" t="str">
        <f>F14</f>
        <v>Sedloňov</v>
      </c>
      <c r="G127" s="41"/>
      <c r="H127" s="41"/>
      <c r="I127" s="33" t="s">
        <v>22</v>
      </c>
      <c r="J127" s="80" t="str">
        <f>IF(J14="","",J14)</f>
        <v>21. 7. 2023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40.05" customHeight="1">
      <c r="A129" s="39"/>
      <c r="B129" s="40"/>
      <c r="C129" s="33" t="s">
        <v>24</v>
      </c>
      <c r="D129" s="41"/>
      <c r="E129" s="41"/>
      <c r="F129" s="28" t="str">
        <f>E17</f>
        <v>Královéhradecký Kraj, Hradec Králové</v>
      </c>
      <c r="G129" s="41"/>
      <c r="H129" s="41"/>
      <c r="I129" s="33" t="s">
        <v>30</v>
      </c>
      <c r="J129" s="37" t="str">
        <f>E23</f>
        <v>OBCHODNÍ PROJEKT HRADEC KRÁLOVÉ v.o.s.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28</v>
      </c>
      <c r="D130" s="41"/>
      <c r="E130" s="41"/>
      <c r="F130" s="28" t="str">
        <f>IF(E20="","",E20)</f>
        <v>Vyplň údaj</v>
      </c>
      <c r="G130" s="41"/>
      <c r="H130" s="41"/>
      <c r="I130" s="33" t="s">
        <v>33</v>
      </c>
      <c r="J130" s="37" t="str">
        <f>E26</f>
        <v xml:space="preserve"> 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201"/>
      <c r="B132" s="202"/>
      <c r="C132" s="203" t="s">
        <v>174</v>
      </c>
      <c r="D132" s="204" t="s">
        <v>62</v>
      </c>
      <c r="E132" s="204" t="s">
        <v>58</v>
      </c>
      <c r="F132" s="204" t="s">
        <v>59</v>
      </c>
      <c r="G132" s="204" t="s">
        <v>175</v>
      </c>
      <c r="H132" s="204" t="s">
        <v>176</v>
      </c>
      <c r="I132" s="204" t="s">
        <v>177</v>
      </c>
      <c r="J132" s="204" t="s">
        <v>157</v>
      </c>
      <c r="K132" s="205" t="s">
        <v>178</v>
      </c>
      <c r="L132" s="206"/>
      <c r="M132" s="101" t="s">
        <v>1</v>
      </c>
      <c r="N132" s="102" t="s">
        <v>41</v>
      </c>
      <c r="O132" s="102" t="s">
        <v>179</v>
      </c>
      <c r="P132" s="102" t="s">
        <v>180</v>
      </c>
      <c r="Q132" s="102" t="s">
        <v>181</v>
      </c>
      <c r="R132" s="102" t="s">
        <v>182</v>
      </c>
      <c r="S132" s="102" t="s">
        <v>183</v>
      </c>
      <c r="T132" s="103" t="s">
        <v>184</v>
      </c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</row>
    <row r="133" spans="1:63" s="2" customFormat="1" ht="22.8" customHeight="1">
      <c r="A133" s="39"/>
      <c r="B133" s="40"/>
      <c r="C133" s="108" t="s">
        <v>185</v>
      </c>
      <c r="D133" s="41"/>
      <c r="E133" s="41"/>
      <c r="F133" s="41"/>
      <c r="G133" s="41"/>
      <c r="H133" s="41"/>
      <c r="I133" s="41"/>
      <c r="J133" s="207">
        <f>BK133</f>
        <v>0</v>
      </c>
      <c r="K133" s="41"/>
      <c r="L133" s="45"/>
      <c r="M133" s="104"/>
      <c r="N133" s="208"/>
      <c r="O133" s="105"/>
      <c r="P133" s="209">
        <f>P134+P343</f>
        <v>0</v>
      </c>
      <c r="Q133" s="105"/>
      <c r="R133" s="209">
        <f>R134+R343</f>
        <v>1.376729</v>
      </c>
      <c r="S133" s="105"/>
      <c r="T133" s="210">
        <f>T134+T343</f>
        <v>192.56193103999996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76</v>
      </c>
      <c r="AU133" s="18" t="s">
        <v>159</v>
      </c>
      <c r="BK133" s="211">
        <f>BK134+BK343</f>
        <v>0</v>
      </c>
    </row>
    <row r="134" spans="1:63" s="12" customFormat="1" ht="25.9" customHeight="1">
      <c r="A134" s="12"/>
      <c r="B134" s="212"/>
      <c r="C134" s="213"/>
      <c r="D134" s="214" t="s">
        <v>76</v>
      </c>
      <c r="E134" s="215" t="s">
        <v>186</v>
      </c>
      <c r="F134" s="215" t="s">
        <v>187</v>
      </c>
      <c r="G134" s="213"/>
      <c r="H134" s="213"/>
      <c r="I134" s="216"/>
      <c r="J134" s="217">
        <f>BK134</f>
        <v>0</v>
      </c>
      <c r="K134" s="213"/>
      <c r="L134" s="218"/>
      <c r="M134" s="219"/>
      <c r="N134" s="220"/>
      <c r="O134" s="220"/>
      <c r="P134" s="221">
        <f>P135+P139+P335+P341</f>
        <v>0</v>
      </c>
      <c r="Q134" s="220"/>
      <c r="R134" s="221">
        <f>R135+R139+R335+R341</f>
        <v>0.37877400000000006</v>
      </c>
      <c r="S134" s="220"/>
      <c r="T134" s="222">
        <f>T135+T139+T335+T341</f>
        <v>120.83657499999998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84</v>
      </c>
      <c r="AT134" s="224" t="s">
        <v>76</v>
      </c>
      <c r="AU134" s="224" t="s">
        <v>77</v>
      </c>
      <c r="AY134" s="223" t="s">
        <v>188</v>
      </c>
      <c r="BK134" s="225">
        <f>BK135+BK139+BK335+BK341</f>
        <v>0</v>
      </c>
    </row>
    <row r="135" spans="1:63" s="12" customFormat="1" ht="22.8" customHeight="1">
      <c r="A135" s="12"/>
      <c r="B135" s="212"/>
      <c r="C135" s="213"/>
      <c r="D135" s="214" t="s">
        <v>76</v>
      </c>
      <c r="E135" s="226" t="s">
        <v>112</v>
      </c>
      <c r="F135" s="226" t="s">
        <v>189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SUM(P136:P138)</f>
        <v>0</v>
      </c>
      <c r="Q135" s="220"/>
      <c r="R135" s="221">
        <f>SUM(R136:R138)</f>
        <v>0.37877400000000006</v>
      </c>
      <c r="S135" s="220"/>
      <c r="T135" s="222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84</v>
      </c>
      <c r="AT135" s="224" t="s">
        <v>76</v>
      </c>
      <c r="AU135" s="224" t="s">
        <v>84</v>
      </c>
      <c r="AY135" s="223" t="s">
        <v>188</v>
      </c>
      <c r="BK135" s="225">
        <f>SUM(BK136:BK138)</f>
        <v>0</v>
      </c>
    </row>
    <row r="136" spans="1:65" s="2" customFormat="1" ht="24.15" customHeight="1">
      <c r="A136" s="39"/>
      <c r="B136" s="40"/>
      <c r="C136" s="228" t="s">
        <v>84</v>
      </c>
      <c r="D136" s="228" t="s">
        <v>190</v>
      </c>
      <c r="E136" s="229" t="s">
        <v>191</v>
      </c>
      <c r="F136" s="230" t="s">
        <v>192</v>
      </c>
      <c r="G136" s="231" t="s">
        <v>193</v>
      </c>
      <c r="H136" s="232">
        <v>19.8</v>
      </c>
      <c r="I136" s="233"/>
      <c r="J136" s="234">
        <f>ROUND(I136*H136,2)</f>
        <v>0</v>
      </c>
      <c r="K136" s="230" t="s">
        <v>194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0.01913</v>
      </c>
      <c r="R136" s="237">
        <f>Q136*H136</f>
        <v>0.37877400000000006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195</v>
      </c>
      <c r="AT136" s="239" t="s">
        <v>190</v>
      </c>
      <c r="AU136" s="239" t="s">
        <v>86</v>
      </c>
      <c r="AY136" s="18" t="s">
        <v>188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195</v>
      </c>
      <c r="BM136" s="239" t="s">
        <v>196</v>
      </c>
    </row>
    <row r="137" spans="1:51" s="13" customFormat="1" ht="12">
      <c r="A137" s="13"/>
      <c r="B137" s="241"/>
      <c r="C137" s="242"/>
      <c r="D137" s="243" t="s">
        <v>197</v>
      </c>
      <c r="E137" s="244" t="s">
        <v>1</v>
      </c>
      <c r="F137" s="245" t="s">
        <v>198</v>
      </c>
      <c r="G137" s="242"/>
      <c r="H137" s="244" t="s">
        <v>1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197</v>
      </c>
      <c r="AU137" s="251" t="s">
        <v>86</v>
      </c>
      <c r="AV137" s="13" t="s">
        <v>84</v>
      </c>
      <c r="AW137" s="13" t="s">
        <v>32</v>
      </c>
      <c r="AX137" s="13" t="s">
        <v>77</v>
      </c>
      <c r="AY137" s="251" t="s">
        <v>188</v>
      </c>
    </row>
    <row r="138" spans="1:51" s="14" customFormat="1" ht="12">
      <c r="A138" s="14"/>
      <c r="B138" s="252"/>
      <c r="C138" s="253"/>
      <c r="D138" s="243" t="s">
        <v>197</v>
      </c>
      <c r="E138" s="254" t="s">
        <v>1</v>
      </c>
      <c r="F138" s="255" t="s">
        <v>199</v>
      </c>
      <c r="G138" s="253"/>
      <c r="H138" s="256">
        <v>19.8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2" t="s">
        <v>197</v>
      </c>
      <c r="AU138" s="262" t="s">
        <v>86</v>
      </c>
      <c r="AV138" s="14" t="s">
        <v>86</v>
      </c>
      <c r="AW138" s="14" t="s">
        <v>32</v>
      </c>
      <c r="AX138" s="14" t="s">
        <v>84</v>
      </c>
      <c r="AY138" s="262" t="s">
        <v>188</v>
      </c>
    </row>
    <row r="139" spans="1:63" s="12" customFormat="1" ht="22.8" customHeight="1">
      <c r="A139" s="12"/>
      <c r="B139" s="212"/>
      <c r="C139" s="213"/>
      <c r="D139" s="214" t="s">
        <v>76</v>
      </c>
      <c r="E139" s="226" t="s">
        <v>200</v>
      </c>
      <c r="F139" s="226" t="s">
        <v>201</v>
      </c>
      <c r="G139" s="213"/>
      <c r="H139" s="213"/>
      <c r="I139" s="216"/>
      <c r="J139" s="227">
        <f>BK139</f>
        <v>0</v>
      </c>
      <c r="K139" s="213"/>
      <c r="L139" s="218"/>
      <c r="M139" s="219"/>
      <c r="N139" s="220"/>
      <c r="O139" s="220"/>
      <c r="P139" s="221">
        <f>SUM(P140:P334)</f>
        <v>0</v>
      </c>
      <c r="Q139" s="220"/>
      <c r="R139" s="221">
        <f>SUM(R140:R334)</f>
        <v>0</v>
      </c>
      <c r="S139" s="220"/>
      <c r="T139" s="222">
        <f>SUM(T140:T334)</f>
        <v>120.83657499999998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84</v>
      </c>
      <c r="AT139" s="224" t="s">
        <v>76</v>
      </c>
      <c r="AU139" s="224" t="s">
        <v>84</v>
      </c>
      <c r="AY139" s="223" t="s">
        <v>188</v>
      </c>
      <c r="BK139" s="225">
        <f>SUM(BK140:BK334)</f>
        <v>0</v>
      </c>
    </row>
    <row r="140" spans="1:65" s="2" customFormat="1" ht="37.8" customHeight="1">
      <c r="A140" s="39"/>
      <c r="B140" s="40"/>
      <c r="C140" s="228" t="s">
        <v>86</v>
      </c>
      <c r="D140" s="228" t="s">
        <v>190</v>
      </c>
      <c r="E140" s="229" t="s">
        <v>202</v>
      </c>
      <c r="F140" s="230" t="s">
        <v>203</v>
      </c>
      <c r="G140" s="231" t="s">
        <v>204</v>
      </c>
      <c r="H140" s="232">
        <v>23.33</v>
      </c>
      <c r="I140" s="233"/>
      <c r="J140" s="234">
        <f>ROUND(I140*H140,2)</f>
        <v>0</v>
      </c>
      <c r="K140" s="230" t="s">
        <v>194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2.2</v>
      </c>
      <c r="T140" s="238">
        <f>S140*H140</f>
        <v>51.326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195</v>
      </c>
      <c r="AT140" s="239" t="s">
        <v>190</v>
      </c>
      <c r="AU140" s="239" t="s">
        <v>86</v>
      </c>
      <c r="AY140" s="18" t="s">
        <v>188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195</v>
      </c>
      <c r="BM140" s="239" t="s">
        <v>205</v>
      </c>
    </row>
    <row r="141" spans="1:51" s="13" customFormat="1" ht="12">
      <c r="A141" s="13"/>
      <c r="B141" s="241"/>
      <c r="C141" s="242"/>
      <c r="D141" s="243" t="s">
        <v>197</v>
      </c>
      <c r="E141" s="244" t="s">
        <v>1</v>
      </c>
      <c r="F141" s="245" t="s">
        <v>206</v>
      </c>
      <c r="G141" s="242"/>
      <c r="H141" s="244" t="s">
        <v>1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197</v>
      </c>
      <c r="AU141" s="251" t="s">
        <v>86</v>
      </c>
      <c r="AV141" s="13" t="s">
        <v>84</v>
      </c>
      <c r="AW141" s="13" t="s">
        <v>32</v>
      </c>
      <c r="AX141" s="13" t="s">
        <v>77</v>
      </c>
      <c r="AY141" s="251" t="s">
        <v>188</v>
      </c>
    </row>
    <row r="142" spans="1:51" s="13" customFormat="1" ht="12">
      <c r="A142" s="13"/>
      <c r="B142" s="241"/>
      <c r="C142" s="242"/>
      <c r="D142" s="243" t="s">
        <v>197</v>
      </c>
      <c r="E142" s="244" t="s">
        <v>1</v>
      </c>
      <c r="F142" s="245" t="s">
        <v>207</v>
      </c>
      <c r="G142" s="242"/>
      <c r="H142" s="244" t="s">
        <v>1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197</v>
      </c>
      <c r="AU142" s="251" t="s">
        <v>86</v>
      </c>
      <c r="AV142" s="13" t="s">
        <v>84</v>
      </c>
      <c r="AW142" s="13" t="s">
        <v>32</v>
      </c>
      <c r="AX142" s="13" t="s">
        <v>77</v>
      </c>
      <c r="AY142" s="251" t="s">
        <v>188</v>
      </c>
    </row>
    <row r="143" spans="1:51" s="14" customFormat="1" ht="12">
      <c r="A143" s="14"/>
      <c r="B143" s="252"/>
      <c r="C143" s="253"/>
      <c r="D143" s="243" t="s">
        <v>197</v>
      </c>
      <c r="E143" s="254" t="s">
        <v>1</v>
      </c>
      <c r="F143" s="255" t="s">
        <v>208</v>
      </c>
      <c r="G143" s="253"/>
      <c r="H143" s="256">
        <v>76.56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197</v>
      </c>
      <c r="AU143" s="262" t="s">
        <v>86</v>
      </c>
      <c r="AV143" s="14" t="s">
        <v>86</v>
      </c>
      <c r="AW143" s="14" t="s">
        <v>32</v>
      </c>
      <c r="AX143" s="14" t="s">
        <v>77</v>
      </c>
      <c r="AY143" s="262" t="s">
        <v>188</v>
      </c>
    </row>
    <row r="144" spans="1:51" s="13" customFormat="1" ht="12">
      <c r="A144" s="13"/>
      <c r="B144" s="241"/>
      <c r="C144" s="242"/>
      <c r="D144" s="243" t="s">
        <v>197</v>
      </c>
      <c r="E144" s="244" t="s">
        <v>1</v>
      </c>
      <c r="F144" s="245" t="s">
        <v>209</v>
      </c>
      <c r="G144" s="242"/>
      <c r="H144" s="244" t="s">
        <v>1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1" t="s">
        <v>197</v>
      </c>
      <c r="AU144" s="251" t="s">
        <v>86</v>
      </c>
      <c r="AV144" s="13" t="s">
        <v>84</v>
      </c>
      <c r="AW144" s="13" t="s">
        <v>32</v>
      </c>
      <c r="AX144" s="13" t="s">
        <v>77</v>
      </c>
      <c r="AY144" s="251" t="s">
        <v>188</v>
      </c>
    </row>
    <row r="145" spans="1:51" s="14" customFormat="1" ht="12">
      <c r="A145" s="14"/>
      <c r="B145" s="252"/>
      <c r="C145" s="253"/>
      <c r="D145" s="243" t="s">
        <v>197</v>
      </c>
      <c r="E145" s="254" t="s">
        <v>1</v>
      </c>
      <c r="F145" s="255" t="s">
        <v>210</v>
      </c>
      <c r="G145" s="253"/>
      <c r="H145" s="256">
        <v>52.27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2" t="s">
        <v>197</v>
      </c>
      <c r="AU145" s="262" t="s">
        <v>86</v>
      </c>
      <c r="AV145" s="14" t="s">
        <v>86</v>
      </c>
      <c r="AW145" s="14" t="s">
        <v>32</v>
      </c>
      <c r="AX145" s="14" t="s">
        <v>77</v>
      </c>
      <c r="AY145" s="262" t="s">
        <v>188</v>
      </c>
    </row>
    <row r="146" spans="1:51" s="13" customFormat="1" ht="12">
      <c r="A146" s="13"/>
      <c r="B146" s="241"/>
      <c r="C146" s="242"/>
      <c r="D146" s="243" t="s">
        <v>197</v>
      </c>
      <c r="E146" s="244" t="s">
        <v>1</v>
      </c>
      <c r="F146" s="245" t="s">
        <v>211</v>
      </c>
      <c r="G146" s="242"/>
      <c r="H146" s="244" t="s">
        <v>1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197</v>
      </c>
      <c r="AU146" s="251" t="s">
        <v>86</v>
      </c>
      <c r="AV146" s="13" t="s">
        <v>84</v>
      </c>
      <c r="AW146" s="13" t="s">
        <v>32</v>
      </c>
      <c r="AX146" s="13" t="s">
        <v>77</v>
      </c>
      <c r="AY146" s="251" t="s">
        <v>188</v>
      </c>
    </row>
    <row r="147" spans="1:51" s="14" customFormat="1" ht="12">
      <c r="A147" s="14"/>
      <c r="B147" s="252"/>
      <c r="C147" s="253"/>
      <c r="D147" s="243" t="s">
        <v>197</v>
      </c>
      <c r="E147" s="254" t="s">
        <v>1</v>
      </c>
      <c r="F147" s="255" t="s">
        <v>212</v>
      </c>
      <c r="G147" s="253"/>
      <c r="H147" s="256">
        <v>20.04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2" t="s">
        <v>197</v>
      </c>
      <c r="AU147" s="262" t="s">
        <v>86</v>
      </c>
      <c r="AV147" s="14" t="s">
        <v>86</v>
      </c>
      <c r="AW147" s="14" t="s">
        <v>32</v>
      </c>
      <c r="AX147" s="14" t="s">
        <v>77</v>
      </c>
      <c r="AY147" s="262" t="s">
        <v>188</v>
      </c>
    </row>
    <row r="148" spans="1:51" s="13" customFormat="1" ht="12">
      <c r="A148" s="13"/>
      <c r="B148" s="241"/>
      <c r="C148" s="242"/>
      <c r="D148" s="243" t="s">
        <v>197</v>
      </c>
      <c r="E148" s="244" t="s">
        <v>1</v>
      </c>
      <c r="F148" s="245" t="s">
        <v>213</v>
      </c>
      <c r="G148" s="242"/>
      <c r="H148" s="244" t="s">
        <v>1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197</v>
      </c>
      <c r="AU148" s="251" t="s">
        <v>86</v>
      </c>
      <c r="AV148" s="13" t="s">
        <v>84</v>
      </c>
      <c r="AW148" s="13" t="s">
        <v>32</v>
      </c>
      <c r="AX148" s="13" t="s">
        <v>77</v>
      </c>
      <c r="AY148" s="251" t="s">
        <v>188</v>
      </c>
    </row>
    <row r="149" spans="1:51" s="14" customFormat="1" ht="12">
      <c r="A149" s="14"/>
      <c r="B149" s="252"/>
      <c r="C149" s="253"/>
      <c r="D149" s="243" t="s">
        <v>197</v>
      </c>
      <c r="E149" s="254" t="s">
        <v>1</v>
      </c>
      <c r="F149" s="255" t="s">
        <v>214</v>
      </c>
      <c r="G149" s="253"/>
      <c r="H149" s="256">
        <v>6.66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2" t="s">
        <v>197</v>
      </c>
      <c r="AU149" s="262" t="s">
        <v>86</v>
      </c>
      <c r="AV149" s="14" t="s">
        <v>86</v>
      </c>
      <c r="AW149" s="14" t="s">
        <v>32</v>
      </c>
      <c r="AX149" s="14" t="s">
        <v>77</v>
      </c>
      <c r="AY149" s="262" t="s">
        <v>188</v>
      </c>
    </row>
    <row r="150" spans="1:51" s="15" customFormat="1" ht="12">
      <c r="A150" s="15"/>
      <c r="B150" s="263"/>
      <c r="C150" s="264"/>
      <c r="D150" s="243" t="s">
        <v>197</v>
      </c>
      <c r="E150" s="265" t="s">
        <v>1</v>
      </c>
      <c r="F150" s="266" t="s">
        <v>215</v>
      </c>
      <c r="G150" s="264"/>
      <c r="H150" s="267">
        <v>155.53</v>
      </c>
      <c r="I150" s="268"/>
      <c r="J150" s="264"/>
      <c r="K150" s="264"/>
      <c r="L150" s="269"/>
      <c r="M150" s="270"/>
      <c r="N150" s="271"/>
      <c r="O150" s="271"/>
      <c r="P150" s="271"/>
      <c r="Q150" s="271"/>
      <c r="R150" s="271"/>
      <c r="S150" s="271"/>
      <c r="T150" s="272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3" t="s">
        <v>197</v>
      </c>
      <c r="AU150" s="273" t="s">
        <v>86</v>
      </c>
      <c r="AV150" s="15" t="s">
        <v>195</v>
      </c>
      <c r="AW150" s="15" t="s">
        <v>32</v>
      </c>
      <c r="AX150" s="15" t="s">
        <v>77</v>
      </c>
      <c r="AY150" s="273" t="s">
        <v>188</v>
      </c>
    </row>
    <row r="151" spans="1:51" s="14" customFormat="1" ht="12">
      <c r="A151" s="14"/>
      <c r="B151" s="252"/>
      <c r="C151" s="253"/>
      <c r="D151" s="243" t="s">
        <v>197</v>
      </c>
      <c r="E151" s="254" t="s">
        <v>1</v>
      </c>
      <c r="F151" s="255" t="s">
        <v>216</v>
      </c>
      <c r="G151" s="253"/>
      <c r="H151" s="256">
        <v>23.33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2" t="s">
        <v>197</v>
      </c>
      <c r="AU151" s="262" t="s">
        <v>86</v>
      </c>
      <c r="AV151" s="14" t="s">
        <v>86</v>
      </c>
      <c r="AW151" s="14" t="s">
        <v>32</v>
      </c>
      <c r="AX151" s="14" t="s">
        <v>84</v>
      </c>
      <c r="AY151" s="262" t="s">
        <v>188</v>
      </c>
    </row>
    <row r="152" spans="1:65" s="2" customFormat="1" ht="21.75" customHeight="1">
      <c r="A152" s="39"/>
      <c r="B152" s="40"/>
      <c r="C152" s="228" t="s">
        <v>112</v>
      </c>
      <c r="D152" s="228" t="s">
        <v>190</v>
      </c>
      <c r="E152" s="229" t="s">
        <v>217</v>
      </c>
      <c r="F152" s="230" t="s">
        <v>218</v>
      </c>
      <c r="G152" s="231" t="s">
        <v>193</v>
      </c>
      <c r="H152" s="232">
        <v>524.65</v>
      </c>
      <c r="I152" s="233"/>
      <c r="J152" s="234">
        <f>ROUND(I152*H152,2)</f>
        <v>0</v>
      </c>
      <c r="K152" s="230" t="s">
        <v>219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195</v>
      </c>
      <c r="AT152" s="239" t="s">
        <v>190</v>
      </c>
      <c r="AU152" s="239" t="s">
        <v>86</v>
      </c>
      <c r="AY152" s="18" t="s">
        <v>188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195</v>
      </c>
      <c r="BM152" s="239" t="s">
        <v>220</v>
      </c>
    </row>
    <row r="153" spans="1:51" s="13" customFormat="1" ht="12">
      <c r="A153" s="13"/>
      <c r="B153" s="241"/>
      <c r="C153" s="242"/>
      <c r="D153" s="243" t="s">
        <v>197</v>
      </c>
      <c r="E153" s="244" t="s">
        <v>1</v>
      </c>
      <c r="F153" s="245" t="s">
        <v>221</v>
      </c>
      <c r="G153" s="242"/>
      <c r="H153" s="244" t="s">
        <v>1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197</v>
      </c>
      <c r="AU153" s="251" t="s">
        <v>86</v>
      </c>
      <c r="AV153" s="13" t="s">
        <v>84</v>
      </c>
      <c r="AW153" s="13" t="s">
        <v>32</v>
      </c>
      <c r="AX153" s="13" t="s">
        <v>77</v>
      </c>
      <c r="AY153" s="251" t="s">
        <v>188</v>
      </c>
    </row>
    <row r="154" spans="1:51" s="13" customFormat="1" ht="12">
      <c r="A154" s="13"/>
      <c r="B154" s="241"/>
      <c r="C154" s="242"/>
      <c r="D154" s="243" t="s">
        <v>197</v>
      </c>
      <c r="E154" s="244" t="s">
        <v>1</v>
      </c>
      <c r="F154" s="245" t="s">
        <v>222</v>
      </c>
      <c r="G154" s="242"/>
      <c r="H154" s="244" t="s">
        <v>1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197</v>
      </c>
      <c r="AU154" s="251" t="s">
        <v>86</v>
      </c>
      <c r="AV154" s="13" t="s">
        <v>84</v>
      </c>
      <c r="AW154" s="13" t="s">
        <v>32</v>
      </c>
      <c r="AX154" s="13" t="s">
        <v>77</v>
      </c>
      <c r="AY154" s="251" t="s">
        <v>188</v>
      </c>
    </row>
    <row r="155" spans="1:51" s="13" customFormat="1" ht="12">
      <c r="A155" s="13"/>
      <c r="B155" s="241"/>
      <c r="C155" s="242"/>
      <c r="D155" s="243" t="s">
        <v>197</v>
      </c>
      <c r="E155" s="244" t="s">
        <v>1</v>
      </c>
      <c r="F155" s="245" t="s">
        <v>223</v>
      </c>
      <c r="G155" s="242"/>
      <c r="H155" s="244" t="s">
        <v>1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197</v>
      </c>
      <c r="AU155" s="251" t="s">
        <v>86</v>
      </c>
      <c r="AV155" s="13" t="s">
        <v>84</v>
      </c>
      <c r="AW155" s="13" t="s">
        <v>32</v>
      </c>
      <c r="AX155" s="13" t="s">
        <v>77</v>
      </c>
      <c r="AY155" s="251" t="s">
        <v>188</v>
      </c>
    </row>
    <row r="156" spans="1:51" s="14" customFormat="1" ht="12">
      <c r="A156" s="14"/>
      <c r="B156" s="252"/>
      <c r="C156" s="253"/>
      <c r="D156" s="243" t="s">
        <v>197</v>
      </c>
      <c r="E156" s="254" t="s">
        <v>1</v>
      </c>
      <c r="F156" s="255" t="s">
        <v>224</v>
      </c>
      <c r="G156" s="253"/>
      <c r="H156" s="256">
        <v>6.04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2" t="s">
        <v>197</v>
      </c>
      <c r="AU156" s="262" t="s">
        <v>86</v>
      </c>
      <c r="AV156" s="14" t="s">
        <v>86</v>
      </c>
      <c r="AW156" s="14" t="s">
        <v>32</v>
      </c>
      <c r="AX156" s="14" t="s">
        <v>77</v>
      </c>
      <c r="AY156" s="262" t="s">
        <v>188</v>
      </c>
    </row>
    <row r="157" spans="1:51" s="13" customFormat="1" ht="12">
      <c r="A157" s="13"/>
      <c r="B157" s="241"/>
      <c r="C157" s="242"/>
      <c r="D157" s="243" t="s">
        <v>197</v>
      </c>
      <c r="E157" s="244" t="s">
        <v>1</v>
      </c>
      <c r="F157" s="245" t="s">
        <v>225</v>
      </c>
      <c r="G157" s="242"/>
      <c r="H157" s="244" t="s">
        <v>1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197</v>
      </c>
      <c r="AU157" s="251" t="s">
        <v>86</v>
      </c>
      <c r="AV157" s="13" t="s">
        <v>84</v>
      </c>
      <c r="AW157" s="13" t="s">
        <v>32</v>
      </c>
      <c r="AX157" s="13" t="s">
        <v>77</v>
      </c>
      <c r="AY157" s="251" t="s">
        <v>188</v>
      </c>
    </row>
    <row r="158" spans="1:51" s="14" customFormat="1" ht="12">
      <c r="A158" s="14"/>
      <c r="B158" s="252"/>
      <c r="C158" s="253"/>
      <c r="D158" s="243" t="s">
        <v>197</v>
      </c>
      <c r="E158" s="254" t="s">
        <v>1</v>
      </c>
      <c r="F158" s="255" t="s">
        <v>226</v>
      </c>
      <c r="G158" s="253"/>
      <c r="H158" s="256">
        <v>25.99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2" t="s">
        <v>197</v>
      </c>
      <c r="AU158" s="262" t="s">
        <v>86</v>
      </c>
      <c r="AV158" s="14" t="s">
        <v>86</v>
      </c>
      <c r="AW158" s="14" t="s">
        <v>32</v>
      </c>
      <c r="AX158" s="14" t="s">
        <v>77</v>
      </c>
      <c r="AY158" s="262" t="s">
        <v>188</v>
      </c>
    </row>
    <row r="159" spans="1:51" s="13" customFormat="1" ht="12">
      <c r="A159" s="13"/>
      <c r="B159" s="241"/>
      <c r="C159" s="242"/>
      <c r="D159" s="243" t="s">
        <v>197</v>
      </c>
      <c r="E159" s="244" t="s">
        <v>1</v>
      </c>
      <c r="F159" s="245" t="s">
        <v>227</v>
      </c>
      <c r="G159" s="242"/>
      <c r="H159" s="244" t="s">
        <v>1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1" t="s">
        <v>197</v>
      </c>
      <c r="AU159" s="251" t="s">
        <v>86</v>
      </c>
      <c r="AV159" s="13" t="s">
        <v>84</v>
      </c>
      <c r="AW159" s="13" t="s">
        <v>32</v>
      </c>
      <c r="AX159" s="13" t="s">
        <v>77</v>
      </c>
      <c r="AY159" s="251" t="s">
        <v>188</v>
      </c>
    </row>
    <row r="160" spans="1:51" s="14" customFormat="1" ht="12">
      <c r="A160" s="14"/>
      <c r="B160" s="252"/>
      <c r="C160" s="253"/>
      <c r="D160" s="243" t="s">
        <v>197</v>
      </c>
      <c r="E160" s="254" t="s">
        <v>1</v>
      </c>
      <c r="F160" s="255" t="s">
        <v>228</v>
      </c>
      <c r="G160" s="253"/>
      <c r="H160" s="256">
        <v>27.03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2" t="s">
        <v>197</v>
      </c>
      <c r="AU160" s="262" t="s">
        <v>86</v>
      </c>
      <c r="AV160" s="14" t="s">
        <v>86</v>
      </c>
      <c r="AW160" s="14" t="s">
        <v>32</v>
      </c>
      <c r="AX160" s="14" t="s">
        <v>77</v>
      </c>
      <c r="AY160" s="262" t="s">
        <v>188</v>
      </c>
    </row>
    <row r="161" spans="1:51" s="13" customFormat="1" ht="12">
      <c r="A161" s="13"/>
      <c r="B161" s="241"/>
      <c r="C161" s="242"/>
      <c r="D161" s="243" t="s">
        <v>197</v>
      </c>
      <c r="E161" s="244" t="s">
        <v>1</v>
      </c>
      <c r="F161" s="245" t="s">
        <v>229</v>
      </c>
      <c r="G161" s="242"/>
      <c r="H161" s="244" t="s">
        <v>1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197</v>
      </c>
      <c r="AU161" s="251" t="s">
        <v>86</v>
      </c>
      <c r="AV161" s="13" t="s">
        <v>84</v>
      </c>
      <c r="AW161" s="13" t="s">
        <v>32</v>
      </c>
      <c r="AX161" s="13" t="s">
        <v>77</v>
      </c>
      <c r="AY161" s="251" t="s">
        <v>188</v>
      </c>
    </row>
    <row r="162" spans="1:51" s="14" customFormat="1" ht="12">
      <c r="A162" s="14"/>
      <c r="B162" s="252"/>
      <c r="C162" s="253"/>
      <c r="D162" s="243" t="s">
        <v>197</v>
      </c>
      <c r="E162" s="254" t="s">
        <v>1</v>
      </c>
      <c r="F162" s="255" t="s">
        <v>230</v>
      </c>
      <c r="G162" s="253"/>
      <c r="H162" s="256">
        <v>45.69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2" t="s">
        <v>197</v>
      </c>
      <c r="AU162" s="262" t="s">
        <v>86</v>
      </c>
      <c r="AV162" s="14" t="s">
        <v>86</v>
      </c>
      <c r="AW162" s="14" t="s">
        <v>32</v>
      </c>
      <c r="AX162" s="14" t="s">
        <v>77</v>
      </c>
      <c r="AY162" s="262" t="s">
        <v>188</v>
      </c>
    </row>
    <row r="163" spans="1:51" s="13" customFormat="1" ht="12">
      <c r="A163" s="13"/>
      <c r="B163" s="241"/>
      <c r="C163" s="242"/>
      <c r="D163" s="243" t="s">
        <v>197</v>
      </c>
      <c r="E163" s="244" t="s">
        <v>1</v>
      </c>
      <c r="F163" s="245" t="s">
        <v>207</v>
      </c>
      <c r="G163" s="242"/>
      <c r="H163" s="244" t="s">
        <v>1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197</v>
      </c>
      <c r="AU163" s="251" t="s">
        <v>86</v>
      </c>
      <c r="AV163" s="13" t="s">
        <v>84</v>
      </c>
      <c r="AW163" s="13" t="s">
        <v>32</v>
      </c>
      <c r="AX163" s="13" t="s">
        <v>77</v>
      </c>
      <c r="AY163" s="251" t="s">
        <v>188</v>
      </c>
    </row>
    <row r="164" spans="1:51" s="13" customFormat="1" ht="12">
      <c r="A164" s="13"/>
      <c r="B164" s="241"/>
      <c r="C164" s="242"/>
      <c r="D164" s="243" t="s">
        <v>197</v>
      </c>
      <c r="E164" s="244" t="s">
        <v>1</v>
      </c>
      <c r="F164" s="245" t="s">
        <v>231</v>
      </c>
      <c r="G164" s="242"/>
      <c r="H164" s="244" t="s">
        <v>1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197</v>
      </c>
      <c r="AU164" s="251" t="s">
        <v>86</v>
      </c>
      <c r="AV164" s="13" t="s">
        <v>84</v>
      </c>
      <c r="AW164" s="13" t="s">
        <v>32</v>
      </c>
      <c r="AX164" s="13" t="s">
        <v>77</v>
      </c>
      <c r="AY164" s="251" t="s">
        <v>188</v>
      </c>
    </row>
    <row r="165" spans="1:51" s="13" customFormat="1" ht="12">
      <c r="A165" s="13"/>
      <c r="B165" s="241"/>
      <c r="C165" s="242"/>
      <c r="D165" s="243" t="s">
        <v>197</v>
      </c>
      <c r="E165" s="244" t="s">
        <v>1</v>
      </c>
      <c r="F165" s="245" t="s">
        <v>209</v>
      </c>
      <c r="G165" s="242"/>
      <c r="H165" s="244" t="s">
        <v>1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1" t="s">
        <v>197</v>
      </c>
      <c r="AU165" s="251" t="s">
        <v>86</v>
      </c>
      <c r="AV165" s="13" t="s">
        <v>84</v>
      </c>
      <c r="AW165" s="13" t="s">
        <v>32</v>
      </c>
      <c r="AX165" s="13" t="s">
        <v>77</v>
      </c>
      <c r="AY165" s="251" t="s">
        <v>188</v>
      </c>
    </row>
    <row r="166" spans="1:51" s="14" customFormat="1" ht="12">
      <c r="A166" s="14"/>
      <c r="B166" s="252"/>
      <c r="C166" s="253"/>
      <c r="D166" s="243" t="s">
        <v>197</v>
      </c>
      <c r="E166" s="254" t="s">
        <v>1</v>
      </c>
      <c r="F166" s="255" t="s">
        <v>210</v>
      </c>
      <c r="G166" s="253"/>
      <c r="H166" s="256">
        <v>52.27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2" t="s">
        <v>197</v>
      </c>
      <c r="AU166" s="262" t="s">
        <v>86</v>
      </c>
      <c r="AV166" s="14" t="s">
        <v>86</v>
      </c>
      <c r="AW166" s="14" t="s">
        <v>32</v>
      </c>
      <c r="AX166" s="14" t="s">
        <v>77</v>
      </c>
      <c r="AY166" s="262" t="s">
        <v>188</v>
      </c>
    </row>
    <row r="167" spans="1:51" s="13" customFormat="1" ht="12">
      <c r="A167" s="13"/>
      <c r="B167" s="241"/>
      <c r="C167" s="242"/>
      <c r="D167" s="243" t="s">
        <v>197</v>
      </c>
      <c r="E167" s="244" t="s">
        <v>1</v>
      </c>
      <c r="F167" s="245" t="s">
        <v>211</v>
      </c>
      <c r="G167" s="242"/>
      <c r="H167" s="244" t="s">
        <v>1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1" t="s">
        <v>197</v>
      </c>
      <c r="AU167" s="251" t="s">
        <v>86</v>
      </c>
      <c r="AV167" s="13" t="s">
        <v>84</v>
      </c>
      <c r="AW167" s="13" t="s">
        <v>32</v>
      </c>
      <c r="AX167" s="13" t="s">
        <v>77</v>
      </c>
      <c r="AY167" s="251" t="s">
        <v>188</v>
      </c>
    </row>
    <row r="168" spans="1:51" s="14" customFormat="1" ht="12">
      <c r="A168" s="14"/>
      <c r="B168" s="252"/>
      <c r="C168" s="253"/>
      <c r="D168" s="243" t="s">
        <v>197</v>
      </c>
      <c r="E168" s="254" t="s">
        <v>1</v>
      </c>
      <c r="F168" s="255" t="s">
        <v>212</v>
      </c>
      <c r="G168" s="253"/>
      <c r="H168" s="256">
        <v>20.04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2" t="s">
        <v>197</v>
      </c>
      <c r="AU168" s="262" t="s">
        <v>86</v>
      </c>
      <c r="AV168" s="14" t="s">
        <v>86</v>
      </c>
      <c r="AW168" s="14" t="s">
        <v>32</v>
      </c>
      <c r="AX168" s="14" t="s">
        <v>77</v>
      </c>
      <c r="AY168" s="262" t="s">
        <v>188</v>
      </c>
    </row>
    <row r="169" spans="1:51" s="13" customFormat="1" ht="12">
      <c r="A169" s="13"/>
      <c r="B169" s="241"/>
      <c r="C169" s="242"/>
      <c r="D169" s="243" t="s">
        <v>197</v>
      </c>
      <c r="E169" s="244" t="s">
        <v>1</v>
      </c>
      <c r="F169" s="245" t="s">
        <v>213</v>
      </c>
      <c r="G169" s="242"/>
      <c r="H169" s="244" t="s">
        <v>1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1" t="s">
        <v>197</v>
      </c>
      <c r="AU169" s="251" t="s">
        <v>86</v>
      </c>
      <c r="AV169" s="13" t="s">
        <v>84</v>
      </c>
      <c r="AW169" s="13" t="s">
        <v>32</v>
      </c>
      <c r="AX169" s="13" t="s">
        <v>77</v>
      </c>
      <c r="AY169" s="251" t="s">
        <v>188</v>
      </c>
    </row>
    <row r="170" spans="1:51" s="14" customFormat="1" ht="12">
      <c r="A170" s="14"/>
      <c r="B170" s="252"/>
      <c r="C170" s="253"/>
      <c r="D170" s="243" t="s">
        <v>197</v>
      </c>
      <c r="E170" s="254" t="s">
        <v>1</v>
      </c>
      <c r="F170" s="255" t="s">
        <v>214</v>
      </c>
      <c r="G170" s="253"/>
      <c r="H170" s="256">
        <v>6.66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2" t="s">
        <v>197</v>
      </c>
      <c r="AU170" s="262" t="s">
        <v>86</v>
      </c>
      <c r="AV170" s="14" t="s">
        <v>86</v>
      </c>
      <c r="AW170" s="14" t="s">
        <v>32</v>
      </c>
      <c r="AX170" s="14" t="s">
        <v>77</v>
      </c>
      <c r="AY170" s="262" t="s">
        <v>188</v>
      </c>
    </row>
    <row r="171" spans="1:51" s="16" customFormat="1" ht="12">
      <c r="A171" s="16"/>
      <c r="B171" s="274"/>
      <c r="C171" s="275"/>
      <c r="D171" s="243" t="s">
        <v>197</v>
      </c>
      <c r="E171" s="276" t="s">
        <v>1</v>
      </c>
      <c r="F171" s="277" t="s">
        <v>232</v>
      </c>
      <c r="G171" s="275"/>
      <c r="H171" s="278">
        <v>183.72</v>
      </c>
      <c r="I171" s="279"/>
      <c r="J171" s="275"/>
      <c r="K171" s="275"/>
      <c r="L171" s="280"/>
      <c r="M171" s="281"/>
      <c r="N171" s="282"/>
      <c r="O171" s="282"/>
      <c r="P171" s="282"/>
      <c r="Q171" s="282"/>
      <c r="R171" s="282"/>
      <c r="S171" s="282"/>
      <c r="T171" s="283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T171" s="284" t="s">
        <v>197</v>
      </c>
      <c r="AU171" s="284" t="s">
        <v>86</v>
      </c>
      <c r="AV171" s="16" t="s">
        <v>112</v>
      </c>
      <c r="AW171" s="16" t="s">
        <v>32</v>
      </c>
      <c r="AX171" s="16" t="s">
        <v>77</v>
      </c>
      <c r="AY171" s="284" t="s">
        <v>188</v>
      </c>
    </row>
    <row r="172" spans="1:51" s="13" customFormat="1" ht="12">
      <c r="A172" s="13"/>
      <c r="B172" s="241"/>
      <c r="C172" s="242"/>
      <c r="D172" s="243" t="s">
        <v>197</v>
      </c>
      <c r="E172" s="244" t="s">
        <v>1</v>
      </c>
      <c r="F172" s="245" t="s">
        <v>233</v>
      </c>
      <c r="G172" s="242"/>
      <c r="H172" s="244" t="s">
        <v>1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1" t="s">
        <v>197</v>
      </c>
      <c r="AU172" s="251" t="s">
        <v>86</v>
      </c>
      <c r="AV172" s="13" t="s">
        <v>84</v>
      </c>
      <c r="AW172" s="13" t="s">
        <v>32</v>
      </c>
      <c r="AX172" s="13" t="s">
        <v>77</v>
      </c>
      <c r="AY172" s="251" t="s">
        <v>188</v>
      </c>
    </row>
    <row r="173" spans="1:51" s="13" customFormat="1" ht="12">
      <c r="A173" s="13"/>
      <c r="B173" s="241"/>
      <c r="C173" s="242"/>
      <c r="D173" s="243" t="s">
        <v>197</v>
      </c>
      <c r="E173" s="244" t="s">
        <v>1</v>
      </c>
      <c r="F173" s="245" t="s">
        <v>234</v>
      </c>
      <c r="G173" s="242"/>
      <c r="H173" s="244" t="s">
        <v>1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1" t="s">
        <v>197</v>
      </c>
      <c r="AU173" s="251" t="s">
        <v>86</v>
      </c>
      <c r="AV173" s="13" t="s">
        <v>84</v>
      </c>
      <c r="AW173" s="13" t="s">
        <v>32</v>
      </c>
      <c r="AX173" s="13" t="s">
        <v>77</v>
      </c>
      <c r="AY173" s="251" t="s">
        <v>188</v>
      </c>
    </row>
    <row r="174" spans="1:51" s="14" customFormat="1" ht="12">
      <c r="A174" s="14"/>
      <c r="B174" s="252"/>
      <c r="C174" s="253"/>
      <c r="D174" s="243" t="s">
        <v>197</v>
      </c>
      <c r="E174" s="254" t="s">
        <v>1</v>
      </c>
      <c r="F174" s="255" t="s">
        <v>235</v>
      </c>
      <c r="G174" s="253"/>
      <c r="H174" s="256">
        <v>18.13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2" t="s">
        <v>197</v>
      </c>
      <c r="AU174" s="262" t="s">
        <v>86</v>
      </c>
      <c r="AV174" s="14" t="s">
        <v>86</v>
      </c>
      <c r="AW174" s="14" t="s">
        <v>32</v>
      </c>
      <c r="AX174" s="14" t="s">
        <v>77</v>
      </c>
      <c r="AY174" s="262" t="s">
        <v>188</v>
      </c>
    </row>
    <row r="175" spans="1:51" s="13" customFormat="1" ht="12">
      <c r="A175" s="13"/>
      <c r="B175" s="241"/>
      <c r="C175" s="242"/>
      <c r="D175" s="243" t="s">
        <v>197</v>
      </c>
      <c r="E175" s="244" t="s">
        <v>1</v>
      </c>
      <c r="F175" s="245" t="s">
        <v>236</v>
      </c>
      <c r="G175" s="242"/>
      <c r="H175" s="244" t="s">
        <v>1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1" t="s">
        <v>197</v>
      </c>
      <c r="AU175" s="251" t="s">
        <v>86</v>
      </c>
      <c r="AV175" s="13" t="s">
        <v>84</v>
      </c>
      <c r="AW175" s="13" t="s">
        <v>32</v>
      </c>
      <c r="AX175" s="13" t="s">
        <v>77</v>
      </c>
      <c r="AY175" s="251" t="s">
        <v>188</v>
      </c>
    </row>
    <row r="176" spans="1:51" s="14" customFormat="1" ht="12">
      <c r="A176" s="14"/>
      <c r="B176" s="252"/>
      <c r="C176" s="253"/>
      <c r="D176" s="243" t="s">
        <v>197</v>
      </c>
      <c r="E176" s="254" t="s">
        <v>1</v>
      </c>
      <c r="F176" s="255" t="s">
        <v>237</v>
      </c>
      <c r="G176" s="253"/>
      <c r="H176" s="256">
        <v>5.92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197</v>
      </c>
      <c r="AU176" s="262" t="s">
        <v>86</v>
      </c>
      <c r="AV176" s="14" t="s">
        <v>86</v>
      </c>
      <c r="AW176" s="14" t="s">
        <v>32</v>
      </c>
      <c r="AX176" s="14" t="s">
        <v>77</v>
      </c>
      <c r="AY176" s="262" t="s">
        <v>188</v>
      </c>
    </row>
    <row r="177" spans="1:51" s="13" customFormat="1" ht="12">
      <c r="A177" s="13"/>
      <c r="B177" s="241"/>
      <c r="C177" s="242"/>
      <c r="D177" s="243" t="s">
        <v>197</v>
      </c>
      <c r="E177" s="244" t="s">
        <v>1</v>
      </c>
      <c r="F177" s="245" t="s">
        <v>238</v>
      </c>
      <c r="G177" s="242"/>
      <c r="H177" s="244" t="s">
        <v>1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1" t="s">
        <v>197</v>
      </c>
      <c r="AU177" s="251" t="s">
        <v>86</v>
      </c>
      <c r="AV177" s="13" t="s">
        <v>84</v>
      </c>
      <c r="AW177" s="13" t="s">
        <v>32</v>
      </c>
      <c r="AX177" s="13" t="s">
        <v>77</v>
      </c>
      <c r="AY177" s="251" t="s">
        <v>188</v>
      </c>
    </row>
    <row r="178" spans="1:51" s="14" customFormat="1" ht="12">
      <c r="A178" s="14"/>
      <c r="B178" s="252"/>
      <c r="C178" s="253"/>
      <c r="D178" s="243" t="s">
        <v>197</v>
      </c>
      <c r="E178" s="254" t="s">
        <v>1</v>
      </c>
      <c r="F178" s="255" t="s">
        <v>239</v>
      </c>
      <c r="G178" s="253"/>
      <c r="H178" s="256">
        <v>5.91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2" t="s">
        <v>197</v>
      </c>
      <c r="AU178" s="262" t="s">
        <v>86</v>
      </c>
      <c r="AV178" s="14" t="s">
        <v>86</v>
      </c>
      <c r="AW178" s="14" t="s">
        <v>32</v>
      </c>
      <c r="AX178" s="14" t="s">
        <v>77</v>
      </c>
      <c r="AY178" s="262" t="s">
        <v>188</v>
      </c>
    </row>
    <row r="179" spans="1:51" s="13" customFormat="1" ht="12">
      <c r="A179" s="13"/>
      <c r="B179" s="241"/>
      <c r="C179" s="242"/>
      <c r="D179" s="243" t="s">
        <v>197</v>
      </c>
      <c r="E179" s="244" t="s">
        <v>1</v>
      </c>
      <c r="F179" s="245" t="s">
        <v>240</v>
      </c>
      <c r="G179" s="242"/>
      <c r="H179" s="244" t="s">
        <v>1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1" t="s">
        <v>197</v>
      </c>
      <c r="AU179" s="251" t="s">
        <v>86</v>
      </c>
      <c r="AV179" s="13" t="s">
        <v>84</v>
      </c>
      <c r="AW179" s="13" t="s">
        <v>32</v>
      </c>
      <c r="AX179" s="13" t="s">
        <v>77</v>
      </c>
      <c r="AY179" s="251" t="s">
        <v>188</v>
      </c>
    </row>
    <row r="180" spans="1:51" s="14" customFormat="1" ht="12">
      <c r="A180" s="14"/>
      <c r="B180" s="252"/>
      <c r="C180" s="253"/>
      <c r="D180" s="243" t="s">
        <v>197</v>
      </c>
      <c r="E180" s="254" t="s">
        <v>1</v>
      </c>
      <c r="F180" s="255" t="s">
        <v>241</v>
      </c>
      <c r="G180" s="253"/>
      <c r="H180" s="256">
        <v>7.79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2" t="s">
        <v>197</v>
      </c>
      <c r="AU180" s="262" t="s">
        <v>86</v>
      </c>
      <c r="AV180" s="14" t="s">
        <v>86</v>
      </c>
      <c r="AW180" s="14" t="s">
        <v>32</v>
      </c>
      <c r="AX180" s="14" t="s">
        <v>77</v>
      </c>
      <c r="AY180" s="262" t="s">
        <v>188</v>
      </c>
    </row>
    <row r="181" spans="1:51" s="13" customFormat="1" ht="12">
      <c r="A181" s="13"/>
      <c r="B181" s="241"/>
      <c r="C181" s="242"/>
      <c r="D181" s="243" t="s">
        <v>197</v>
      </c>
      <c r="E181" s="244" t="s">
        <v>1</v>
      </c>
      <c r="F181" s="245" t="s">
        <v>242</v>
      </c>
      <c r="G181" s="242"/>
      <c r="H181" s="244" t="s">
        <v>1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1" t="s">
        <v>197</v>
      </c>
      <c r="AU181" s="251" t="s">
        <v>86</v>
      </c>
      <c r="AV181" s="13" t="s">
        <v>84</v>
      </c>
      <c r="AW181" s="13" t="s">
        <v>32</v>
      </c>
      <c r="AX181" s="13" t="s">
        <v>77</v>
      </c>
      <c r="AY181" s="251" t="s">
        <v>188</v>
      </c>
    </row>
    <row r="182" spans="1:51" s="14" customFormat="1" ht="12">
      <c r="A182" s="14"/>
      <c r="B182" s="252"/>
      <c r="C182" s="253"/>
      <c r="D182" s="243" t="s">
        <v>197</v>
      </c>
      <c r="E182" s="254" t="s">
        <v>1</v>
      </c>
      <c r="F182" s="255" t="s">
        <v>243</v>
      </c>
      <c r="G182" s="253"/>
      <c r="H182" s="256">
        <v>3.96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2" t="s">
        <v>197</v>
      </c>
      <c r="AU182" s="262" t="s">
        <v>86</v>
      </c>
      <c r="AV182" s="14" t="s">
        <v>86</v>
      </c>
      <c r="AW182" s="14" t="s">
        <v>32</v>
      </c>
      <c r="AX182" s="14" t="s">
        <v>77</v>
      </c>
      <c r="AY182" s="262" t="s">
        <v>188</v>
      </c>
    </row>
    <row r="183" spans="1:51" s="13" customFormat="1" ht="12">
      <c r="A183" s="13"/>
      <c r="B183" s="241"/>
      <c r="C183" s="242"/>
      <c r="D183" s="243" t="s">
        <v>197</v>
      </c>
      <c r="E183" s="244" t="s">
        <v>1</v>
      </c>
      <c r="F183" s="245" t="s">
        <v>244</v>
      </c>
      <c r="G183" s="242"/>
      <c r="H183" s="244" t="s">
        <v>1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1" t="s">
        <v>197</v>
      </c>
      <c r="AU183" s="251" t="s">
        <v>86</v>
      </c>
      <c r="AV183" s="13" t="s">
        <v>84</v>
      </c>
      <c r="AW183" s="13" t="s">
        <v>32</v>
      </c>
      <c r="AX183" s="13" t="s">
        <v>77</v>
      </c>
      <c r="AY183" s="251" t="s">
        <v>188</v>
      </c>
    </row>
    <row r="184" spans="1:51" s="14" customFormat="1" ht="12">
      <c r="A184" s="14"/>
      <c r="B184" s="252"/>
      <c r="C184" s="253"/>
      <c r="D184" s="243" t="s">
        <v>197</v>
      </c>
      <c r="E184" s="254" t="s">
        <v>1</v>
      </c>
      <c r="F184" s="255" t="s">
        <v>245</v>
      </c>
      <c r="G184" s="253"/>
      <c r="H184" s="256">
        <v>1.77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2" t="s">
        <v>197</v>
      </c>
      <c r="AU184" s="262" t="s">
        <v>86</v>
      </c>
      <c r="AV184" s="14" t="s">
        <v>86</v>
      </c>
      <c r="AW184" s="14" t="s">
        <v>32</v>
      </c>
      <c r="AX184" s="14" t="s">
        <v>77</v>
      </c>
      <c r="AY184" s="262" t="s">
        <v>188</v>
      </c>
    </row>
    <row r="185" spans="1:51" s="13" customFormat="1" ht="12">
      <c r="A185" s="13"/>
      <c r="B185" s="241"/>
      <c r="C185" s="242"/>
      <c r="D185" s="243" t="s">
        <v>197</v>
      </c>
      <c r="E185" s="244" t="s">
        <v>1</v>
      </c>
      <c r="F185" s="245" t="s">
        <v>246</v>
      </c>
      <c r="G185" s="242"/>
      <c r="H185" s="244" t="s">
        <v>1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1" t="s">
        <v>197</v>
      </c>
      <c r="AU185" s="251" t="s">
        <v>86</v>
      </c>
      <c r="AV185" s="13" t="s">
        <v>84</v>
      </c>
      <c r="AW185" s="13" t="s">
        <v>32</v>
      </c>
      <c r="AX185" s="13" t="s">
        <v>77</v>
      </c>
      <c r="AY185" s="251" t="s">
        <v>188</v>
      </c>
    </row>
    <row r="186" spans="1:51" s="14" customFormat="1" ht="12">
      <c r="A186" s="14"/>
      <c r="B186" s="252"/>
      <c r="C186" s="253"/>
      <c r="D186" s="243" t="s">
        <v>197</v>
      </c>
      <c r="E186" s="254" t="s">
        <v>1</v>
      </c>
      <c r="F186" s="255" t="s">
        <v>247</v>
      </c>
      <c r="G186" s="253"/>
      <c r="H186" s="256">
        <v>31.88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2" t="s">
        <v>197</v>
      </c>
      <c r="AU186" s="262" t="s">
        <v>86</v>
      </c>
      <c r="AV186" s="14" t="s">
        <v>86</v>
      </c>
      <c r="AW186" s="14" t="s">
        <v>32</v>
      </c>
      <c r="AX186" s="14" t="s">
        <v>77</v>
      </c>
      <c r="AY186" s="262" t="s">
        <v>188</v>
      </c>
    </row>
    <row r="187" spans="1:51" s="13" customFormat="1" ht="12">
      <c r="A187" s="13"/>
      <c r="B187" s="241"/>
      <c r="C187" s="242"/>
      <c r="D187" s="243" t="s">
        <v>197</v>
      </c>
      <c r="E187" s="244" t="s">
        <v>1</v>
      </c>
      <c r="F187" s="245" t="s">
        <v>248</v>
      </c>
      <c r="G187" s="242"/>
      <c r="H187" s="244" t="s">
        <v>1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1" t="s">
        <v>197</v>
      </c>
      <c r="AU187" s="251" t="s">
        <v>86</v>
      </c>
      <c r="AV187" s="13" t="s">
        <v>84</v>
      </c>
      <c r="AW187" s="13" t="s">
        <v>32</v>
      </c>
      <c r="AX187" s="13" t="s">
        <v>77</v>
      </c>
      <c r="AY187" s="251" t="s">
        <v>188</v>
      </c>
    </row>
    <row r="188" spans="1:51" s="14" customFormat="1" ht="12">
      <c r="A188" s="14"/>
      <c r="B188" s="252"/>
      <c r="C188" s="253"/>
      <c r="D188" s="243" t="s">
        <v>197</v>
      </c>
      <c r="E188" s="254" t="s">
        <v>1</v>
      </c>
      <c r="F188" s="255" t="s">
        <v>249</v>
      </c>
      <c r="G188" s="253"/>
      <c r="H188" s="256">
        <v>46.28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2" t="s">
        <v>197</v>
      </c>
      <c r="AU188" s="262" t="s">
        <v>86</v>
      </c>
      <c r="AV188" s="14" t="s">
        <v>86</v>
      </c>
      <c r="AW188" s="14" t="s">
        <v>32</v>
      </c>
      <c r="AX188" s="14" t="s">
        <v>77</v>
      </c>
      <c r="AY188" s="262" t="s">
        <v>188</v>
      </c>
    </row>
    <row r="189" spans="1:51" s="13" customFormat="1" ht="12">
      <c r="A189" s="13"/>
      <c r="B189" s="241"/>
      <c r="C189" s="242"/>
      <c r="D189" s="243" t="s">
        <v>197</v>
      </c>
      <c r="E189" s="244" t="s">
        <v>1</v>
      </c>
      <c r="F189" s="245" t="s">
        <v>250</v>
      </c>
      <c r="G189" s="242"/>
      <c r="H189" s="244" t="s">
        <v>1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1" t="s">
        <v>197</v>
      </c>
      <c r="AU189" s="251" t="s">
        <v>86</v>
      </c>
      <c r="AV189" s="13" t="s">
        <v>84</v>
      </c>
      <c r="AW189" s="13" t="s">
        <v>32</v>
      </c>
      <c r="AX189" s="13" t="s">
        <v>77</v>
      </c>
      <c r="AY189" s="251" t="s">
        <v>188</v>
      </c>
    </row>
    <row r="190" spans="1:51" s="14" customFormat="1" ht="12">
      <c r="A190" s="14"/>
      <c r="B190" s="252"/>
      <c r="C190" s="253"/>
      <c r="D190" s="243" t="s">
        <v>197</v>
      </c>
      <c r="E190" s="254" t="s">
        <v>1</v>
      </c>
      <c r="F190" s="255" t="s">
        <v>251</v>
      </c>
      <c r="G190" s="253"/>
      <c r="H190" s="256">
        <v>35.62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197</v>
      </c>
      <c r="AU190" s="262" t="s">
        <v>86</v>
      </c>
      <c r="AV190" s="14" t="s">
        <v>86</v>
      </c>
      <c r="AW190" s="14" t="s">
        <v>32</v>
      </c>
      <c r="AX190" s="14" t="s">
        <v>77</v>
      </c>
      <c r="AY190" s="262" t="s">
        <v>188</v>
      </c>
    </row>
    <row r="191" spans="1:51" s="13" customFormat="1" ht="12">
      <c r="A191" s="13"/>
      <c r="B191" s="241"/>
      <c r="C191" s="242"/>
      <c r="D191" s="243" t="s">
        <v>197</v>
      </c>
      <c r="E191" s="244" t="s">
        <v>1</v>
      </c>
      <c r="F191" s="245" t="s">
        <v>252</v>
      </c>
      <c r="G191" s="242"/>
      <c r="H191" s="244" t="s">
        <v>1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1" t="s">
        <v>197</v>
      </c>
      <c r="AU191" s="251" t="s">
        <v>86</v>
      </c>
      <c r="AV191" s="13" t="s">
        <v>84</v>
      </c>
      <c r="AW191" s="13" t="s">
        <v>32</v>
      </c>
      <c r="AX191" s="13" t="s">
        <v>77</v>
      </c>
      <c r="AY191" s="251" t="s">
        <v>188</v>
      </c>
    </row>
    <row r="192" spans="1:51" s="14" customFormat="1" ht="12">
      <c r="A192" s="14"/>
      <c r="B192" s="252"/>
      <c r="C192" s="253"/>
      <c r="D192" s="243" t="s">
        <v>197</v>
      </c>
      <c r="E192" s="254" t="s">
        <v>1</v>
      </c>
      <c r="F192" s="255" t="s">
        <v>253</v>
      </c>
      <c r="G192" s="253"/>
      <c r="H192" s="256">
        <v>3.82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2" t="s">
        <v>197</v>
      </c>
      <c r="AU192" s="262" t="s">
        <v>86</v>
      </c>
      <c r="AV192" s="14" t="s">
        <v>86</v>
      </c>
      <c r="AW192" s="14" t="s">
        <v>32</v>
      </c>
      <c r="AX192" s="14" t="s">
        <v>77</v>
      </c>
      <c r="AY192" s="262" t="s">
        <v>188</v>
      </c>
    </row>
    <row r="193" spans="1:51" s="13" customFormat="1" ht="12">
      <c r="A193" s="13"/>
      <c r="B193" s="241"/>
      <c r="C193" s="242"/>
      <c r="D193" s="243" t="s">
        <v>197</v>
      </c>
      <c r="E193" s="244" t="s">
        <v>1</v>
      </c>
      <c r="F193" s="245" t="s">
        <v>254</v>
      </c>
      <c r="G193" s="242"/>
      <c r="H193" s="244" t="s">
        <v>1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1" t="s">
        <v>197</v>
      </c>
      <c r="AU193" s="251" t="s">
        <v>86</v>
      </c>
      <c r="AV193" s="13" t="s">
        <v>84</v>
      </c>
      <c r="AW193" s="13" t="s">
        <v>32</v>
      </c>
      <c r="AX193" s="13" t="s">
        <v>77</v>
      </c>
      <c r="AY193" s="251" t="s">
        <v>188</v>
      </c>
    </row>
    <row r="194" spans="1:51" s="14" customFormat="1" ht="12">
      <c r="A194" s="14"/>
      <c r="B194" s="252"/>
      <c r="C194" s="253"/>
      <c r="D194" s="243" t="s">
        <v>197</v>
      </c>
      <c r="E194" s="254" t="s">
        <v>1</v>
      </c>
      <c r="F194" s="255" t="s">
        <v>255</v>
      </c>
      <c r="G194" s="253"/>
      <c r="H194" s="256">
        <v>12.97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2" t="s">
        <v>197</v>
      </c>
      <c r="AU194" s="262" t="s">
        <v>86</v>
      </c>
      <c r="AV194" s="14" t="s">
        <v>86</v>
      </c>
      <c r="AW194" s="14" t="s">
        <v>32</v>
      </c>
      <c r="AX194" s="14" t="s">
        <v>77</v>
      </c>
      <c r="AY194" s="262" t="s">
        <v>188</v>
      </c>
    </row>
    <row r="195" spans="1:51" s="13" customFormat="1" ht="12">
      <c r="A195" s="13"/>
      <c r="B195" s="241"/>
      <c r="C195" s="242"/>
      <c r="D195" s="243" t="s">
        <v>197</v>
      </c>
      <c r="E195" s="244" t="s">
        <v>1</v>
      </c>
      <c r="F195" s="245" t="s">
        <v>256</v>
      </c>
      <c r="G195" s="242"/>
      <c r="H195" s="244" t="s">
        <v>1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1" t="s">
        <v>197</v>
      </c>
      <c r="AU195" s="251" t="s">
        <v>86</v>
      </c>
      <c r="AV195" s="13" t="s">
        <v>84</v>
      </c>
      <c r="AW195" s="13" t="s">
        <v>32</v>
      </c>
      <c r="AX195" s="13" t="s">
        <v>77</v>
      </c>
      <c r="AY195" s="251" t="s">
        <v>188</v>
      </c>
    </row>
    <row r="196" spans="1:51" s="14" customFormat="1" ht="12">
      <c r="A196" s="14"/>
      <c r="B196" s="252"/>
      <c r="C196" s="253"/>
      <c r="D196" s="243" t="s">
        <v>197</v>
      </c>
      <c r="E196" s="254" t="s">
        <v>1</v>
      </c>
      <c r="F196" s="255" t="s">
        <v>257</v>
      </c>
      <c r="G196" s="253"/>
      <c r="H196" s="256">
        <v>58.1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2" t="s">
        <v>197</v>
      </c>
      <c r="AU196" s="262" t="s">
        <v>86</v>
      </c>
      <c r="AV196" s="14" t="s">
        <v>86</v>
      </c>
      <c r="AW196" s="14" t="s">
        <v>32</v>
      </c>
      <c r="AX196" s="14" t="s">
        <v>77</v>
      </c>
      <c r="AY196" s="262" t="s">
        <v>188</v>
      </c>
    </row>
    <row r="197" spans="1:51" s="13" customFormat="1" ht="12">
      <c r="A197" s="13"/>
      <c r="B197" s="241"/>
      <c r="C197" s="242"/>
      <c r="D197" s="243" t="s">
        <v>197</v>
      </c>
      <c r="E197" s="244" t="s">
        <v>1</v>
      </c>
      <c r="F197" s="245" t="s">
        <v>258</v>
      </c>
      <c r="G197" s="242"/>
      <c r="H197" s="244" t="s">
        <v>1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197</v>
      </c>
      <c r="AU197" s="251" t="s">
        <v>86</v>
      </c>
      <c r="AV197" s="13" t="s">
        <v>84</v>
      </c>
      <c r="AW197" s="13" t="s">
        <v>32</v>
      </c>
      <c r="AX197" s="13" t="s">
        <v>77</v>
      </c>
      <c r="AY197" s="251" t="s">
        <v>188</v>
      </c>
    </row>
    <row r="198" spans="1:51" s="14" customFormat="1" ht="12">
      <c r="A198" s="14"/>
      <c r="B198" s="252"/>
      <c r="C198" s="253"/>
      <c r="D198" s="243" t="s">
        <v>197</v>
      </c>
      <c r="E198" s="254" t="s">
        <v>1</v>
      </c>
      <c r="F198" s="255" t="s">
        <v>259</v>
      </c>
      <c r="G198" s="253"/>
      <c r="H198" s="256">
        <v>22.26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2" t="s">
        <v>197</v>
      </c>
      <c r="AU198" s="262" t="s">
        <v>86</v>
      </c>
      <c r="AV198" s="14" t="s">
        <v>86</v>
      </c>
      <c r="AW198" s="14" t="s">
        <v>32</v>
      </c>
      <c r="AX198" s="14" t="s">
        <v>77</v>
      </c>
      <c r="AY198" s="262" t="s">
        <v>188</v>
      </c>
    </row>
    <row r="199" spans="1:51" s="13" customFormat="1" ht="12">
      <c r="A199" s="13"/>
      <c r="B199" s="241"/>
      <c r="C199" s="242"/>
      <c r="D199" s="243" t="s">
        <v>197</v>
      </c>
      <c r="E199" s="244" t="s">
        <v>1</v>
      </c>
      <c r="F199" s="245" t="s">
        <v>260</v>
      </c>
      <c r="G199" s="242"/>
      <c r="H199" s="244" t="s">
        <v>1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1" t="s">
        <v>197</v>
      </c>
      <c r="AU199" s="251" t="s">
        <v>86</v>
      </c>
      <c r="AV199" s="13" t="s">
        <v>84</v>
      </c>
      <c r="AW199" s="13" t="s">
        <v>32</v>
      </c>
      <c r="AX199" s="13" t="s">
        <v>77</v>
      </c>
      <c r="AY199" s="251" t="s">
        <v>188</v>
      </c>
    </row>
    <row r="200" spans="1:51" s="14" customFormat="1" ht="12">
      <c r="A200" s="14"/>
      <c r="B200" s="252"/>
      <c r="C200" s="253"/>
      <c r="D200" s="243" t="s">
        <v>197</v>
      </c>
      <c r="E200" s="254" t="s">
        <v>1</v>
      </c>
      <c r="F200" s="255" t="s">
        <v>261</v>
      </c>
      <c r="G200" s="253"/>
      <c r="H200" s="256">
        <v>40.89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2" t="s">
        <v>197</v>
      </c>
      <c r="AU200" s="262" t="s">
        <v>86</v>
      </c>
      <c r="AV200" s="14" t="s">
        <v>86</v>
      </c>
      <c r="AW200" s="14" t="s">
        <v>32</v>
      </c>
      <c r="AX200" s="14" t="s">
        <v>77</v>
      </c>
      <c r="AY200" s="262" t="s">
        <v>188</v>
      </c>
    </row>
    <row r="201" spans="1:51" s="13" customFormat="1" ht="12">
      <c r="A201" s="13"/>
      <c r="B201" s="241"/>
      <c r="C201" s="242"/>
      <c r="D201" s="243" t="s">
        <v>197</v>
      </c>
      <c r="E201" s="244" t="s">
        <v>1</v>
      </c>
      <c r="F201" s="245" t="s">
        <v>262</v>
      </c>
      <c r="G201" s="242"/>
      <c r="H201" s="244" t="s">
        <v>1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1" t="s">
        <v>197</v>
      </c>
      <c r="AU201" s="251" t="s">
        <v>86</v>
      </c>
      <c r="AV201" s="13" t="s">
        <v>84</v>
      </c>
      <c r="AW201" s="13" t="s">
        <v>32</v>
      </c>
      <c r="AX201" s="13" t="s">
        <v>77</v>
      </c>
      <c r="AY201" s="251" t="s">
        <v>188</v>
      </c>
    </row>
    <row r="202" spans="1:51" s="14" customFormat="1" ht="12">
      <c r="A202" s="14"/>
      <c r="B202" s="252"/>
      <c r="C202" s="253"/>
      <c r="D202" s="243" t="s">
        <v>197</v>
      </c>
      <c r="E202" s="254" t="s">
        <v>1</v>
      </c>
      <c r="F202" s="255" t="s">
        <v>263</v>
      </c>
      <c r="G202" s="253"/>
      <c r="H202" s="256">
        <v>9.45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2" t="s">
        <v>197</v>
      </c>
      <c r="AU202" s="262" t="s">
        <v>86</v>
      </c>
      <c r="AV202" s="14" t="s">
        <v>86</v>
      </c>
      <c r="AW202" s="14" t="s">
        <v>32</v>
      </c>
      <c r="AX202" s="14" t="s">
        <v>77</v>
      </c>
      <c r="AY202" s="262" t="s">
        <v>188</v>
      </c>
    </row>
    <row r="203" spans="1:51" s="13" customFormat="1" ht="12">
      <c r="A203" s="13"/>
      <c r="B203" s="241"/>
      <c r="C203" s="242"/>
      <c r="D203" s="243" t="s">
        <v>197</v>
      </c>
      <c r="E203" s="244" t="s">
        <v>1</v>
      </c>
      <c r="F203" s="245" t="s">
        <v>264</v>
      </c>
      <c r="G203" s="242"/>
      <c r="H203" s="244" t="s">
        <v>1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1" t="s">
        <v>197</v>
      </c>
      <c r="AU203" s="251" t="s">
        <v>86</v>
      </c>
      <c r="AV203" s="13" t="s">
        <v>84</v>
      </c>
      <c r="AW203" s="13" t="s">
        <v>32</v>
      </c>
      <c r="AX203" s="13" t="s">
        <v>77</v>
      </c>
      <c r="AY203" s="251" t="s">
        <v>188</v>
      </c>
    </row>
    <row r="204" spans="1:51" s="14" customFormat="1" ht="12">
      <c r="A204" s="14"/>
      <c r="B204" s="252"/>
      <c r="C204" s="253"/>
      <c r="D204" s="243" t="s">
        <v>197</v>
      </c>
      <c r="E204" s="254" t="s">
        <v>1</v>
      </c>
      <c r="F204" s="255" t="s">
        <v>265</v>
      </c>
      <c r="G204" s="253"/>
      <c r="H204" s="256">
        <v>32.08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2" t="s">
        <v>197</v>
      </c>
      <c r="AU204" s="262" t="s">
        <v>86</v>
      </c>
      <c r="AV204" s="14" t="s">
        <v>86</v>
      </c>
      <c r="AW204" s="14" t="s">
        <v>32</v>
      </c>
      <c r="AX204" s="14" t="s">
        <v>77</v>
      </c>
      <c r="AY204" s="262" t="s">
        <v>188</v>
      </c>
    </row>
    <row r="205" spans="1:51" s="13" customFormat="1" ht="12">
      <c r="A205" s="13"/>
      <c r="B205" s="241"/>
      <c r="C205" s="242"/>
      <c r="D205" s="243" t="s">
        <v>197</v>
      </c>
      <c r="E205" s="244" t="s">
        <v>1</v>
      </c>
      <c r="F205" s="245" t="s">
        <v>266</v>
      </c>
      <c r="G205" s="242"/>
      <c r="H205" s="244" t="s">
        <v>1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1" t="s">
        <v>197</v>
      </c>
      <c r="AU205" s="251" t="s">
        <v>86</v>
      </c>
      <c r="AV205" s="13" t="s">
        <v>84</v>
      </c>
      <c r="AW205" s="13" t="s">
        <v>32</v>
      </c>
      <c r="AX205" s="13" t="s">
        <v>77</v>
      </c>
      <c r="AY205" s="251" t="s">
        <v>188</v>
      </c>
    </row>
    <row r="206" spans="1:51" s="14" customFormat="1" ht="12">
      <c r="A206" s="14"/>
      <c r="B206" s="252"/>
      <c r="C206" s="253"/>
      <c r="D206" s="243" t="s">
        <v>197</v>
      </c>
      <c r="E206" s="254" t="s">
        <v>1</v>
      </c>
      <c r="F206" s="255" t="s">
        <v>267</v>
      </c>
      <c r="G206" s="253"/>
      <c r="H206" s="256">
        <v>4.1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2" t="s">
        <v>197</v>
      </c>
      <c r="AU206" s="262" t="s">
        <v>86</v>
      </c>
      <c r="AV206" s="14" t="s">
        <v>86</v>
      </c>
      <c r="AW206" s="14" t="s">
        <v>32</v>
      </c>
      <c r="AX206" s="14" t="s">
        <v>77</v>
      </c>
      <c r="AY206" s="262" t="s">
        <v>188</v>
      </c>
    </row>
    <row r="207" spans="1:51" s="16" customFormat="1" ht="12">
      <c r="A207" s="16"/>
      <c r="B207" s="274"/>
      <c r="C207" s="275"/>
      <c r="D207" s="243" t="s">
        <v>197</v>
      </c>
      <c r="E207" s="276" t="s">
        <v>1</v>
      </c>
      <c r="F207" s="277" t="s">
        <v>232</v>
      </c>
      <c r="G207" s="275"/>
      <c r="H207" s="278">
        <v>340.92999999999995</v>
      </c>
      <c r="I207" s="279"/>
      <c r="J207" s="275"/>
      <c r="K207" s="275"/>
      <c r="L207" s="280"/>
      <c r="M207" s="281"/>
      <c r="N207" s="282"/>
      <c r="O207" s="282"/>
      <c r="P207" s="282"/>
      <c r="Q207" s="282"/>
      <c r="R207" s="282"/>
      <c r="S207" s="282"/>
      <c r="T207" s="283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284" t="s">
        <v>197</v>
      </c>
      <c r="AU207" s="284" t="s">
        <v>86</v>
      </c>
      <c r="AV207" s="16" t="s">
        <v>112</v>
      </c>
      <c r="AW207" s="16" t="s">
        <v>32</v>
      </c>
      <c r="AX207" s="16" t="s">
        <v>77</v>
      </c>
      <c r="AY207" s="284" t="s">
        <v>188</v>
      </c>
    </row>
    <row r="208" spans="1:51" s="15" customFormat="1" ht="12">
      <c r="A208" s="15"/>
      <c r="B208" s="263"/>
      <c r="C208" s="264"/>
      <c r="D208" s="243" t="s">
        <v>197</v>
      </c>
      <c r="E208" s="265" t="s">
        <v>1</v>
      </c>
      <c r="F208" s="266" t="s">
        <v>215</v>
      </c>
      <c r="G208" s="264"/>
      <c r="H208" s="267">
        <v>524.6500000000001</v>
      </c>
      <c r="I208" s="268"/>
      <c r="J208" s="264"/>
      <c r="K208" s="264"/>
      <c r="L208" s="269"/>
      <c r="M208" s="270"/>
      <c r="N208" s="271"/>
      <c r="O208" s="271"/>
      <c r="P208" s="271"/>
      <c r="Q208" s="271"/>
      <c r="R208" s="271"/>
      <c r="S208" s="271"/>
      <c r="T208" s="272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3" t="s">
        <v>197</v>
      </c>
      <c r="AU208" s="273" t="s">
        <v>86</v>
      </c>
      <c r="AV208" s="15" t="s">
        <v>195</v>
      </c>
      <c r="AW208" s="15" t="s">
        <v>32</v>
      </c>
      <c r="AX208" s="15" t="s">
        <v>84</v>
      </c>
      <c r="AY208" s="273" t="s">
        <v>188</v>
      </c>
    </row>
    <row r="209" spans="1:65" s="2" customFormat="1" ht="33" customHeight="1">
      <c r="A209" s="39"/>
      <c r="B209" s="40"/>
      <c r="C209" s="228" t="s">
        <v>268</v>
      </c>
      <c r="D209" s="228" t="s">
        <v>190</v>
      </c>
      <c r="E209" s="229" t="s">
        <v>269</v>
      </c>
      <c r="F209" s="230" t="s">
        <v>270</v>
      </c>
      <c r="G209" s="231" t="s">
        <v>204</v>
      </c>
      <c r="H209" s="232">
        <v>23.33</v>
      </c>
      <c r="I209" s="233"/>
      <c r="J209" s="234">
        <f>ROUND(I209*H209,2)</f>
        <v>0</v>
      </c>
      <c r="K209" s="230" t="s">
        <v>194</v>
      </c>
      <c r="L209" s="45"/>
      <c r="M209" s="235" t="s">
        <v>1</v>
      </c>
      <c r="N209" s="236" t="s">
        <v>42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0.029</v>
      </c>
      <c r="T209" s="238">
        <f>S209*H209</f>
        <v>0.67657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195</v>
      </c>
      <c r="AT209" s="239" t="s">
        <v>190</v>
      </c>
      <c r="AU209" s="239" t="s">
        <v>86</v>
      </c>
      <c r="AY209" s="18" t="s">
        <v>188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84</v>
      </c>
      <c r="BK209" s="240">
        <f>ROUND(I209*H209,2)</f>
        <v>0</v>
      </c>
      <c r="BL209" s="18" t="s">
        <v>195</v>
      </c>
      <c r="BM209" s="239" t="s">
        <v>271</v>
      </c>
    </row>
    <row r="210" spans="1:65" s="2" customFormat="1" ht="24.15" customHeight="1">
      <c r="A210" s="39"/>
      <c r="B210" s="40"/>
      <c r="C210" s="228" t="s">
        <v>272</v>
      </c>
      <c r="D210" s="228" t="s">
        <v>190</v>
      </c>
      <c r="E210" s="229" t="s">
        <v>273</v>
      </c>
      <c r="F210" s="230" t="s">
        <v>274</v>
      </c>
      <c r="G210" s="231" t="s">
        <v>193</v>
      </c>
      <c r="H210" s="232">
        <v>0.893</v>
      </c>
      <c r="I210" s="233"/>
      <c r="J210" s="234">
        <f>ROUND(I210*H210,2)</f>
        <v>0</v>
      </c>
      <c r="K210" s="230" t="s">
        <v>219</v>
      </c>
      <c r="L210" s="45"/>
      <c r="M210" s="235" t="s">
        <v>1</v>
      </c>
      <c r="N210" s="236" t="s">
        <v>42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0.089</v>
      </c>
      <c r="T210" s="238">
        <f>S210*H210</f>
        <v>0.07947699999999999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195</v>
      </c>
      <c r="AT210" s="239" t="s">
        <v>190</v>
      </c>
      <c r="AU210" s="239" t="s">
        <v>86</v>
      </c>
      <c r="AY210" s="18" t="s">
        <v>188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84</v>
      </c>
      <c r="BK210" s="240">
        <f>ROUND(I210*H210,2)</f>
        <v>0</v>
      </c>
      <c r="BL210" s="18" t="s">
        <v>195</v>
      </c>
      <c r="BM210" s="239" t="s">
        <v>275</v>
      </c>
    </row>
    <row r="211" spans="1:51" s="13" customFormat="1" ht="12">
      <c r="A211" s="13"/>
      <c r="B211" s="241"/>
      <c r="C211" s="242"/>
      <c r="D211" s="243" t="s">
        <v>197</v>
      </c>
      <c r="E211" s="244" t="s">
        <v>1</v>
      </c>
      <c r="F211" s="245" t="s">
        <v>198</v>
      </c>
      <c r="G211" s="242"/>
      <c r="H211" s="244" t="s">
        <v>1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1" t="s">
        <v>197</v>
      </c>
      <c r="AU211" s="251" t="s">
        <v>86</v>
      </c>
      <c r="AV211" s="13" t="s">
        <v>84</v>
      </c>
      <c r="AW211" s="13" t="s">
        <v>32</v>
      </c>
      <c r="AX211" s="13" t="s">
        <v>77</v>
      </c>
      <c r="AY211" s="251" t="s">
        <v>188</v>
      </c>
    </row>
    <row r="212" spans="1:51" s="13" customFormat="1" ht="12">
      <c r="A212" s="13"/>
      <c r="B212" s="241"/>
      <c r="C212" s="242"/>
      <c r="D212" s="243" t="s">
        <v>197</v>
      </c>
      <c r="E212" s="244" t="s">
        <v>1</v>
      </c>
      <c r="F212" s="245" t="s">
        <v>233</v>
      </c>
      <c r="G212" s="242"/>
      <c r="H212" s="244" t="s">
        <v>1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1" t="s">
        <v>197</v>
      </c>
      <c r="AU212" s="251" t="s">
        <v>86</v>
      </c>
      <c r="AV212" s="13" t="s">
        <v>84</v>
      </c>
      <c r="AW212" s="13" t="s">
        <v>32</v>
      </c>
      <c r="AX212" s="13" t="s">
        <v>77</v>
      </c>
      <c r="AY212" s="251" t="s">
        <v>188</v>
      </c>
    </row>
    <row r="213" spans="1:51" s="14" customFormat="1" ht="12">
      <c r="A213" s="14"/>
      <c r="B213" s="252"/>
      <c r="C213" s="253"/>
      <c r="D213" s="243" t="s">
        <v>197</v>
      </c>
      <c r="E213" s="254" t="s">
        <v>1</v>
      </c>
      <c r="F213" s="255" t="s">
        <v>276</v>
      </c>
      <c r="G213" s="253"/>
      <c r="H213" s="256">
        <v>0.893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2" t="s">
        <v>197</v>
      </c>
      <c r="AU213" s="262" t="s">
        <v>86</v>
      </c>
      <c r="AV213" s="14" t="s">
        <v>86</v>
      </c>
      <c r="AW213" s="14" t="s">
        <v>32</v>
      </c>
      <c r="AX213" s="14" t="s">
        <v>84</v>
      </c>
      <c r="AY213" s="262" t="s">
        <v>188</v>
      </c>
    </row>
    <row r="214" spans="1:65" s="2" customFormat="1" ht="37.8" customHeight="1">
      <c r="A214" s="39"/>
      <c r="B214" s="40"/>
      <c r="C214" s="228" t="s">
        <v>277</v>
      </c>
      <c r="D214" s="228" t="s">
        <v>190</v>
      </c>
      <c r="E214" s="229" t="s">
        <v>278</v>
      </c>
      <c r="F214" s="230" t="s">
        <v>279</v>
      </c>
      <c r="G214" s="231" t="s">
        <v>193</v>
      </c>
      <c r="H214" s="232">
        <v>170.17</v>
      </c>
      <c r="I214" s="233"/>
      <c r="J214" s="234">
        <f>ROUND(I214*H214,2)</f>
        <v>0</v>
      </c>
      <c r="K214" s="230" t="s">
        <v>219</v>
      </c>
      <c r="L214" s="45"/>
      <c r="M214" s="235" t="s">
        <v>1</v>
      </c>
      <c r="N214" s="236" t="s">
        <v>42</v>
      </c>
      <c r="O214" s="92"/>
      <c r="P214" s="237">
        <f>O214*H214</f>
        <v>0</v>
      </c>
      <c r="Q214" s="237">
        <v>0</v>
      </c>
      <c r="R214" s="237">
        <f>Q214*H214</f>
        <v>0</v>
      </c>
      <c r="S214" s="237">
        <v>0.01</v>
      </c>
      <c r="T214" s="238">
        <f>S214*H214</f>
        <v>1.7017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195</v>
      </c>
      <c r="AT214" s="239" t="s">
        <v>190</v>
      </c>
      <c r="AU214" s="239" t="s">
        <v>86</v>
      </c>
      <c r="AY214" s="18" t="s">
        <v>188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84</v>
      </c>
      <c r="BK214" s="240">
        <f>ROUND(I214*H214,2)</f>
        <v>0</v>
      </c>
      <c r="BL214" s="18" t="s">
        <v>195</v>
      </c>
      <c r="BM214" s="239" t="s">
        <v>280</v>
      </c>
    </row>
    <row r="215" spans="1:51" s="13" customFormat="1" ht="12">
      <c r="A215" s="13"/>
      <c r="B215" s="241"/>
      <c r="C215" s="242"/>
      <c r="D215" s="243" t="s">
        <v>197</v>
      </c>
      <c r="E215" s="244" t="s">
        <v>1</v>
      </c>
      <c r="F215" s="245" t="s">
        <v>198</v>
      </c>
      <c r="G215" s="242"/>
      <c r="H215" s="244" t="s">
        <v>1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1" t="s">
        <v>197</v>
      </c>
      <c r="AU215" s="251" t="s">
        <v>86</v>
      </c>
      <c r="AV215" s="13" t="s">
        <v>84</v>
      </c>
      <c r="AW215" s="13" t="s">
        <v>32</v>
      </c>
      <c r="AX215" s="13" t="s">
        <v>77</v>
      </c>
      <c r="AY215" s="251" t="s">
        <v>188</v>
      </c>
    </row>
    <row r="216" spans="1:51" s="13" customFormat="1" ht="12">
      <c r="A216" s="13"/>
      <c r="B216" s="241"/>
      <c r="C216" s="242"/>
      <c r="D216" s="243" t="s">
        <v>197</v>
      </c>
      <c r="E216" s="244" t="s">
        <v>1</v>
      </c>
      <c r="F216" s="245" t="s">
        <v>222</v>
      </c>
      <c r="G216" s="242"/>
      <c r="H216" s="244" t="s">
        <v>1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1" t="s">
        <v>197</v>
      </c>
      <c r="AU216" s="251" t="s">
        <v>86</v>
      </c>
      <c r="AV216" s="13" t="s">
        <v>84</v>
      </c>
      <c r="AW216" s="13" t="s">
        <v>32</v>
      </c>
      <c r="AX216" s="13" t="s">
        <v>77</v>
      </c>
      <c r="AY216" s="251" t="s">
        <v>188</v>
      </c>
    </row>
    <row r="217" spans="1:51" s="13" customFormat="1" ht="12">
      <c r="A217" s="13"/>
      <c r="B217" s="241"/>
      <c r="C217" s="242"/>
      <c r="D217" s="243" t="s">
        <v>197</v>
      </c>
      <c r="E217" s="244" t="s">
        <v>1</v>
      </c>
      <c r="F217" s="245" t="s">
        <v>223</v>
      </c>
      <c r="G217" s="242"/>
      <c r="H217" s="244" t="s">
        <v>1</v>
      </c>
      <c r="I217" s="246"/>
      <c r="J217" s="242"/>
      <c r="K217" s="242"/>
      <c r="L217" s="247"/>
      <c r="M217" s="248"/>
      <c r="N217" s="249"/>
      <c r="O217" s="249"/>
      <c r="P217" s="249"/>
      <c r="Q217" s="249"/>
      <c r="R217" s="249"/>
      <c r="S217" s="249"/>
      <c r="T217" s="25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1" t="s">
        <v>197</v>
      </c>
      <c r="AU217" s="251" t="s">
        <v>86</v>
      </c>
      <c r="AV217" s="13" t="s">
        <v>84</v>
      </c>
      <c r="AW217" s="13" t="s">
        <v>32</v>
      </c>
      <c r="AX217" s="13" t="s">
        <v>77</v>
      </c>
      <c r="AY217" s="251" t="s">
        <v>188</v>
      </c>
    </row>
    <row r="218" spans="1:51" s="14" customFormat="1" ht="12">
      <c r="A218" s="14"/>
      <c r="B218" s="252"/>
      <c r="C218" s="253"/>
      <c r="D218" s="243" t="s">
        <v>197</v>
      </c>
      <c r="E218" s="254" t="s">
        <v>1</v>
      </c>
      <c r="F218" s="255" t="s">
        <v>224</v>
      </c>
      <c r="G218" s="253"/>
      <c r="H218" s="256">
        <v>6.04</v>
      </c>
      <c r="I218" s="257"/>
      <c r="J218" s="253"/>
      <c r="K218" s="253"/>
      <c r="L218" s="258"/>
      <c r="M218" s="259"/>
      <c r="N218" s="260"/>
      <c r="O218" s="260"/>
      <c r="P218" s="260"/>
      <c r="Q218" s="260"/>
      <c r="R218" s="260"/>
      <c r="S218" s="260"/>
      <c r="T218" s="26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2" t="s">
        <v>197</v>
      </c>
      <c r="AU218" s="262" t="s">
        <v>86</v>
      </c>
      <c r="AV218" s="14" t="s">
        <v>86</v>
      </c>
      <c r="AW218" s="14" t="s">
        <v>32</v>
      </c>
      <c r="AX218" s="14" t="s">
        <v>77</v>
      </c>
      <c r="AY218" s="262" t="s">
        <v>188</v>
      </c>
    </row>
    <row r="219" spans="1:51" s="13" customFormat="1" ht="12">
      <c r="A219" s="13"/>
      <c r="B219" s="241"/>
      <c r="C219" s="242"/>
      <c r="D219" s="243" t="s">
        <v>197</v>
      </c>
      <c r="E219" s="244" t="s">
        <v>1</v>
      </c>
      <c r="F219" s="245" t="s">
        <v>225</v>
      </c>
      <c r="G219" s="242"/>
      <c r="H219" s="244" t="s">
        <v>1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1" t="s">
        <v>197</v>
      </c>
      <c r="AU219" s="251" t="s">
        <v>86</v>
      </c>
      <c r="AV219" s="13" t="s">
        <v>84</v>
      </c>
      <c r="AW219" s="13" t="s">
        <v>32</v>
      </c>
      <c r="AX219" s="13" t="s">
        <v>77</v>
      </c>
      <c r="AY219" s="251" t="s">
        <v>188</v>
      </c>
    </row>
    <row r="220" spans="1:51" s="14" customFormat="1" ht="12">
      <c r="A220" s="14"/>
      <c r="B220" s="252"/>
      <c r="C220" s="253"/>
      <c r="D220" s="243" t="s">
        <v>197</v>
      </c>
      <c r="E220" s="254" t="s">
        <v>1</v>
      </c>
      <c r="F220" s="255" t="s">
        <v>226</v>
      </c>
      <c r="G220" s="253"/>
      <c r="H220" s="256">
        <v>25.99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2" t="s">
        <v>197</v>
      </c>
      <c r="AU220" s="262" t="s">
        <v>86</v>
      </c>
      <c r="AV220" s="14" t="s">
        <v>86</v>
      </c>
      <c r="AW220" s="14" t="s">
        <v>32</v>
      </c>
      <c r="AX220" s="14" t="s">
        <v>77</v>
      </c>
      <c r="AY220" s="262" t="s">
        <v>188</v>
      </c>
    </row>
    <row r="221" spans="1:51" s="13" customFormat="1" ht="12">
      <c r="A221" s="13"/>
      <c r="B221" s="241"/>
      <c r="C221" s="242"/>
      <c r="D221" s="243" t="s">
        <v>197</v>
      </c>
      <c r="E221" s="244" t="s">
        <v>1</v>
      </c>
      <c r="F221" s="245" t="s">
        <v>227</v>
      </c>
      <c r="G221" s="242"/>
      <c r="H221" s="244" t="s">
        <v>1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1" t="s">
        <v>197</v>
      </c>
      <c r="AU221" s="251" t="s">
        <v>86</v>
      </c>
      <c r="AV221" s="13" t="s">
        <v>84</v>
      </c>
      <c r="AW221" s="13" t="s">
        <v>32</v>
      </c>
      <c r="AX221" s="13" t="s">
        <v>77</v>
      </c>
      <c r="AY221" s="251" t="s">
        <v>188</v>
      </c>
    </row>
    <row r="222" spans="1:51" s="14" customFormat="1" ht="12">
      <c r="A222" s="14"/>
      <c r="B222" s="252"/>
      <c r="C222" s="253"/>
      <c r="D222" s="243" t="s">
        <v>197</v>
      </c>
      <c r="E222" s="254" t="s">
        <v>1</v>
      </c>
      <c r="F222" s="255" t="s">
        <v>228</v>
      </c>
      <c r="G222" s="253"/>
      <c r="H222" s="256">
        <v>27.03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2" t="s">
        <v>197</v>
      </c>
      <c r="AU222" s="262" t="s">
        <v>86</v>
      </c>
      <c r="AV222" s="14" t="s">
        <v>86</v>
      </c>
      <c r="AW222" s="14" t="s">
        <v>32</v>
      </c>
      <c r="AX222" s="14" t="s">
        <v>77</v>
      </c>
      <c r="AY222" s="262" t="s">
        <v>188</v>
      </c>
    </row>
    <row r="223" spans="1:51" s="13" customFormat="1" ht="12">
      <c r="A223" s="13"/>
      <c r="B223" s="241"/>
      <c r="C223" s="242"/>
      <c r="D223" s="243" t="s">
        <v>197</v>
      </c>
      <c r="E223" s="244" t="s">
        <v>1</v>
      </c>
      <c r="F223" s="245" t="s">
        <v>229</v>
      </c>
      <c r="G223" s="242"/>
      <c r="H223" s="244" t="s">
        <v>1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1" t="s">
        <v>197</v>
      </c>
      <c r="AU223" s="251" t="s">
        <v>86</v>
      </c>
      <c r="AV223" s="13" t="s">
        <v>84</v>
      </c>
      <c r="AW223" s="13" t="s">
        <v>32</v>
      </c>
      <c r="AX223" s="13" t="s">
        <v>77</v>
      </c>
      <c r="AY223" s="251" t="s">
        <v>188</v>
      </c>
    </row>
    <row r="224" spans="1:51" s="14" customFormat="1" ht="12">
      <c r="A224" s="14"/>
      <c r="B224" s="252"/>
      <c r="C224" s="253"/>
      <c r="D224" s="243" t="s">
        <v>197</v>
      </c>
      <c r="E224" s="254" t="s">
        <v>1</v>
      </c>
      <c r="F224" s="255" t="s">
        <v>281</v>
      </c>
      <c r="G224" s="253"/>
      <c r="H224" s="256">
        <v>28.94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2" t="s">
        <v>197</v>
      </c>
      <c r="AU224" s="262" t="s">
        <v>86</v>
      </c>
      <c r="AV224" s="14" t="s">
        <v>86</v>
      </c>
      <c r="AW224" s="14" t="s">
        <v>32</v>
      </c>
      <c r="AX224" s="14" t="s">
        <v>77</v>
      </c>
      <c r="AY224" s="262" t="s">
        <v>188</v>
      </c>
    </row>
    <row r="225" spans="1:51" s="13" customFormat="1" ht="12">
      <c r="A225" s="13"/>
      <c r="B225" s="241"/>
      <c r="C225" s="242"/>
      <c r="D225" s="243" t="s">
        <v>197</v>
      </c>
      <c r="E225" s="244" t="s">
        <v>1</v>
      </c>
      <c r="F225" s="245" t="s">
        <v>282</v>
      </c>
      <c r="G225" s="242"/>
      <c r="H225" s="244" t="s">
        <v>1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1" t="s">
        <v>197</v>
      </c>
      <c r="AU225" s="251" t="s">
        <v>86</v>
      </c>
      <c r="AV225" s="13" t="s">
        <v>84</v>
      </c>
      <c r="AW225" s="13" t="s">
        <v>32</v>
      </c>
      <c r="AX225" s="13" t="s">
        <v>77</v>
      </c>
      <c r="AY225" s="251" t="s">
        <v>188</v>
      </c>
    </row>
    <row r="226" spans="1:51" s="14" customFormat="1" ht="12">
      <c r="A226" s="14"/>
      <c r="B226" s="252"/>
      <c r="C226" s="253"/>
      <c r="D226" s="243" t="s">
        <v>197</v>
      </c>
      <c r="E226" s="254" t="s">
        <v>1</v>
      </c>
      <c r="F226" s="255" t="s">
        <v>283</v>
      </c>
      <c r="G226" s="253"/>
      <c r="H226" s="256">
        <v>21.44</v>
      </c>
      <c r="I226" s="257"/>
      <c r="J226" s="253"/>
      <c r="K226" s="253"/>
      <c r="L226" s="258"/>
      <c r="M226" s="259"/>
      <c r="N226" s="260"/>
      <c r="O226" s="260"/>
      <c r="P226" s="260"/>
      <c r="Q226" s="260"/>
      <c r="R226" s="260"/>
      <c r="S226" s="260"/>
      <c r="T226" s="26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2" t="s">
        <v>197</v>
      </c>
      <c r="AU226" s="262" t="s">
        <v>86</v>
      </c>
      <c r="AV226" s="14" t="s">
        <v>86</v>
      </c>
      <c r="AW226" s="14" t="s">
        <v>32</v>
      </c>
      <c r="AX226" s="14" t="s">
        <v>77</v>
      </c>
      <c r="AY226" s="262" t="s">
        <v>188</v>
      </c>
    </row>
    <row r="227" spans="1:51" s="13" customFormat="1" ht="12">
      <c r="A227" s="13"/>
      <c r="B227" s="241"/>
      <c r="C227" s="242"/>
      <c r="D227" s="243" t="s">
        <v>197</v>
      </c>
      <c r="E227" s="244" t="s">
        <v>1</v>
      </c>
      <c r="F227" s="245" t="s">
        <v>284</v>
      </c>
      <c r="G227" s="242"/>
      <c r="H227" s="244" t="s">
        <v>1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1" t="s">
        <v>197</v>
      </c>
      <c r="AU227" s="251" t="s">
        <v>86</v>
      </c>
      <c r="AV227" s="13" t="s">
        <v>84</v>
      </c>
      <c r="AW227" s="13" t="s">
        <v>32</v>
      </c>
      <c r="AX227" s="13" t="s">
        <v>77</v>
      </c>
      <c r="AY227" s="251" t="s">
        <v>188</v>
      </c>
    </row>
    <row r="228" spans="1:51" s="14" customFormat="1" ht="12">
      <c r="A228" s="14"/>
      <c r="B228" s="252"/>
      <c r="C228" s="253"/>
      <c r="D228" s="243" t="s">
        <v>197</v>
      </c>
      <c r="E228" s="254" t="s">
        <v>1</v>
      </c>
      <c r="F228" s="255" t="s">
        <v>285</v>
      </c>
      <c r="G228" s="253"/>
      <c r="H228" s="256">
        <v>6.67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2" t="s">
        <v>197</v>
      </c>
      <c r="AU228" s="262" t="s">
        <v>86</v>
      </c>
      <c r="AV228" s="14" t="s">
        <v>86</v>
      </c>
      <c r="AW228" s="14" t="s">
        <v>32</v>
      </c>
      <c r="AX228" s="14" t="s">
        <v>77</v>
      </c>
      <c r="AY228" s="262" t="s">
        <v>188</v>
      </c>
    </row>
    <row r="229" spans="1:51" s="13" customFormat="1" ht="12">
      <c r="A229" s="13"/>
      <c r="B229" s="241"/>
      <c r="C229" s="242"/>
      <c r="D229" s="243" t="s">
        <v>197</v>
      </c>
      <c r="E229" s="244" t="s">
        <v>1</v>
      </c>
      <c r="F229" s="245" t="s">
        <v>286</v>
      </c>
      <c r="G229" s="242"/>
      <c r="H229" s="244" t="s">
        <v>1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197</v>
      </c>
      <c r="AU229" s="251" t="s">
        <v>86</v>
      </c>
      <c r="AV229" s="13" t="s">
        <v>84</v>
      </c>
      <c r="AW229" s="13" t="s">
        <v>32</v>
      </c>
      <c r="AX229" s="13" t="s">
        <v>77</v>
      </c>
      <c r="AY229" s="251" t="s">
        <v>188</v>
      </c>
    </row>
    <row r="230" spans="1:51" s="14" customFormat="1" ht="12">
      <c r="A230" s="14"/>
      <c r="B230" s="252"/>
      <c r="C230" s="253"/>
      <c r="D230" s="243" t="s">
        <v>197</v>
      </c>
      <c r="E230" s="254" t="s">
        <v>1</v>
      </c>
      <c r="F230" s="255" t="s">
        <v>287</v>
      </c>
      <c r="G230" s="253"/>
      <c r="H230" s="256">
        <v>7.11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2" t="s">
        <v>197</v>
      </c>
      <c r="AU230" s="262" t="s">
        <v>86</v>
      </c>
      <c r="AV230" s="14" t="s">
        <v>86</v>
      </c>
      <c r="AW230" s="14" t="s">
        <v>32</v>
      </c>
      <c r="AX230" s="14" t="s">
        <v>77</v>
      </c>
      <c r="AY230" s="262" t="s">
        <v>188</v>
      </c>
    </row>
    <row r="231" spans="1:51" s="13" customFormat="1" ht="12">
      <c r="A231" s="13"/>
      <c r="B231" s="241"/>
      <c r="C231" s="242"/>
      <c r="D231" s="243" t="s">
        <v>197</v>
      </c>
      <c r="E231" s="244" t="s">
        <v>1</v>
      </c>
      <c r="F231" s="245" t="s">
        <v>288</v>
      </c>
      <c r="G231" s="242"/>
      <c r="H231" s="244" t="s">
        <v>1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1" t="s">
        <v>197</v>
      </c>
      <c r="AU231" s="251" t="s">
        <v>86</v>
      </c>
      <c r="AV231" s="13" t="s">
        <v>84</v>
      </c>
      <c r="AW231" s="13" t="s">
        <v>32</v>
      </c>
      <c r="AX231" s="13" t="s">
        <v>77</v>
      </c>
      <c r="AY231" s="251" t="s">
        <v>188</v>
      </c>
    </row>
    <row r="232" spans="1:51" s="14" customFormat="1" ht="12">
      <c r="A232" s="14"/>
      <c r="B232" s="252"/>
      <c r="C232" s="253"/>
      <c r="D232" s="243" t="s">
        <v>197</v>
      </c>
      <c r="E232" s="254" t="s">
        <v>1</v>
      </c>
      <c r="F232" s="255" t="s">
        <v>289</v>
      </c>
      <c r="G232" s="253"/>
      <c r="H232" s="256">
        <v>2.14</v>
      </c>
      <c r="I232" s="257"/>
      <c r="J232" s="253"/>
      <c r="K232" s="253"/>
      <c r="L232" s="258"/>
      <c r="M232" s="259"/>
      <c r="N232" s="260"/>
      <c r="O232" s="260"/>
      <c r="P232" s="260"/>
      <c r="Q232" s="260"/>
      <c r="R232" s="260"/>
      <c r="S232" s="260"/>
      <c r="T232" s="26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2" t="s">
        <v>197</v>
      </c>
      <c r="AU232" s="262" t="s">
        <v>86</v>
      </c>
      <c r="AV232" s="14" t="s">
        <v>86</v>
      </c>
      <c r="AW232" s="14" t="s">
        <v>32</v>
      </c>
      <c r="AX232" s="14" t="s">
        <v>77</v>
      </c>
      <c r="AY232" s="262" t="s">
        <v>188</v>
      </c>
    </row>
    <row r="233" spans="1:51" s="13" customFormat="1" ht="12">
      <c r="A233" s="13"/>
      <c r="B233" s="241"/>
      <c r="C233" s="242"/>
      <c r="D233" s="243" t="s">
        <v>197</v>
      </c>
      <c r="E233" s="244" t="s">
        <v>1</v>
      </c>
      <c r="F233" s="245" t="s">
        <v>290</v>
      </c>
      <c r="G233" s="242"/>
      <c r="H233" s="244" t="s">
        <v>1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1" t="s">
        <v>197</v>
      </c>
      <c r="AU233" s="251" t="s">
        <v>86</v>
      </c>
      <c r="AV233" s="13" t="s">
        <v>84</v>
      </c>
      <c r="AW233" s="13" t="s">
        <v>32</v>
      </c>
      <c r="AX233" s="13" t="s">
        <v>77</v>
      </c>
      <c r="AY233" s="251" t="s">
        <v>188</v>
      </c>
    </row>
    <row r="234" spans="1:51" s="14" customFormat="1" ht="12">
      <c r="A234" s="14"/>
      <c r="B234" s="252"/>
      <c r="C234" s="253"/>
      <c r="D234" s="243" t="s">
        <v>197</v>
      </c>
      <c r="E234" s="254" t="s">
        <v>1</v>
      </c>
      <c r="F234" s="255" t="s">
        <v>291</v>
      </c>
      <c r="G234" s="253"/>
      <c r="H234" s="256">
        <v>17.32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2" t="s">
        <v>197</v>
      </c>
      <c r="AU234" s="262" t="s">
        <v>86</v>
      </c>
      <c r="AV234" s="14" t="s">
        <v>86</v>
      </c>
      <c r="AW234" s="14" t="s">
        <v>32</v>
      </c>
      <c r="AX234" s="14" t="s">
        <v>77</v>
      </c>
      <c r="AY234" s="262" t="s">
        <v>188</v>
      </c>
    </row>
    <row r="235" spans="1:51" s="13" customFormat="1" ht="12">
      <c r="A235" s="13"/>
      <c r="B235" s="241"/>
      <c r="C235" s="242"/>
      <c r="D235" s="243" t="s">
        <v>197</v>
      </c>
      <c r="E235" s="244" t="s">
        <v>1</v>
      </c>
      <c r="F235" s="245" t="s">
        <v>292</v>
      </c>
      <c r="G235" s="242"/>
      <c r="H235" s="244" t="s">
        <v>1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197</v>
      </c>
      <c r="AU235" s="251" t="s">
        <v>86</v>
      </c>
      <c r="AV235" s="13" t="s">
        <v>84</v>
      </c>
      <c r="AW235" s="13" t="s">
        <v>32</v>
      </c>
      <c r="AX235" s="13" t="s">
        <v>77</v>
      </c>
      <c r="AY235" s="251" t="s">
        <v>188</v>
      </c>
    </row>
    <row r="236" spans="1:51" s="14" customFormat="1" ht="12">
      <c r="A236" s="14"/>
      <c r="B236" s="252"/>
      <c r="C236" s="253"/>
      <c r="D236" s="243" t="s">
        <v>197</v>
      </c>
      <c r="E236" s="254" t="s">
        <v>1</v>
      </c>
      <c r="F236" s="255" t="s">
        <v>253</v>
      </c>
      <c r="G236" s="253"/>
      <c r="H236" s="256">
        <v>3.82</v>
      </c>
      <c r="I236" s="257"/>
      <c r="J236" s="253"/>
      <c r="K236" s="253"/>
      <c r="L236" s="258"/>
      <c r="M236" s="259"/>
      <c r="N236" s="260"/>
      <c r="O236" s="260"/>
      <c r="P236" s="260"/>
      <c r="Q236" s="260"/>
      <c r="R236" s="260"/>
      <c r="S236" s="260"/>
      <c r="T236" s="26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2" t="s">
        <v>197</v>
      </c>
      <c r="AU236" s="262" t="s">
        <v>86</v>
      </c>
      <c r="AV236" s="14" t="s">
        <v>86</v>
      </c>
      <c r="AW236" s="14" t="s">
        <v>32</v>
      </c>
      <c r="AX236" s="14" t="s">
        <v>77</v>
      </c>
      <c r="AY236" s="262" t="s">
        <v>188</v>
      </c>
    </row>
    <row r="237" spans="1:51" s="16" customFormat="1" ht="12">
      <c r="A237" s="16"/>
      <c r="B237" s="274"/>
      <c r="C237" s="275"/>
      <c r="D237" s="243" t="s">
        <v>197</v>
      </c>
      <c r="E237" s="276" t="s">
        <v>1</v>
      </c>
      <c r="F237" s="277" t="s">
        <v>232</v>
      </c>
      <c r="G237" s="275"/>
      <c r="H237" s="278">
        <v>146.5</v>
      </c>
      <c r="I237" s="279"/>
      <c r="J237" s="275"/>
      <c r="K237" s="275"/>
      <c r="L237" s="280"/>
      <c r="M237" s="281"/>
      <c r="N237" s="282"/>
      <c r="O237" s="282"/>
      <c r="P237" s="282"/>
      <c r="Q237" s="282"/>
      <c r="R237" s="282"/>
      <c r="S237" s="282"/>
      <c r="T237" s="283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T237" s="284" t="s">
        <v>197</v>
      </c>
      <c r="AU237" s="284" t="s">
        <v>86</v>
      </c>
      <c r="AV237" s="16" t="s">
        <v>112</v>
      </c>
      <c r="AW237" s="16" t="s">
        <v>32</v>
      </c>
      <c r="AX237" s="16" t="s">
        <v>77</v>
      </c>
      <c r="AY237" s="284" t="s">
        <v>188</v>
      </c>
    </row>
    <row r="238" spans="1:51" s="13" customFormat="1" ht="12">
      <c r="A238" s="13"/>
      <c r="B238" s="241"/>
      <c r="C238" s="242"/>
      <c r="D238" s="243" t="s">
        <v>197</v>
      </c>
      <c r="E238" s="244" t="s">
        <v>1</v>
      </c>
      <c r="F238" s="245" t="s">
        <v>233</v>
      </c>
      <c r="G238" s="242"/>
      <c r="H238" s="244" t="s">
        <v>1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1" t="s">
        <v>197</v>
      </c>
      <c r="AU238" s="251" t="s">
        <v>86</v>
      </c>
      <c r="AV238" s="13" t="s">
        <v>84</v>
      </c>
      <c r="AW238" s="13" t="s">
        <v>32</v>
      </c>
      <c r="AX238" s="13" t="s">
        <v>77</v>
      </c>
      <c r="AY238" s="251" t="s">
        <v>188</v>
      </c>
    </row>
    <row r="239" spans="1:51" s="13" customFormat="1" ht="12">
      <c r="A239" s="13"/>
      <c r="B239" s="241"/>
      <c r="C239" s="242"/>
      <c r="D239" s="243" t="s">
        <v>197</v>
      </c>
      <c r="E239" s="244" t="s">
        <v>1</v>
      </c>
      <c r="F239" s="245" t="s">
        <v>293</v>
      </c>
      <c r="G239" s="242"/>
      <c r="H239" s="244" t="s">
        <v>1</v>
      </c>
      <c r="I239" s="246"/>
      <c r="J239" s="242"/>
      <c r="K239" s="242"/>
      <c r="L239" s="247"/>
      <c r="M239" s="248"/>
      <c r="N239" s="249"/>
      <c r="O239" s="249"/>
      <c r="P239" s="249"/>
      <c r="Q239" s="249"/>
      <c r="R239" s="249"/>
      <c r="S239" s="249"/>
      <c r="T239" s="25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1" t="s">
        <v>197</v>
      </c>
      <c r="AU239" s="251" t="s">
        <v>86</v>
      </c>
      <c r="AV239" s="13" t="s">
        <v>84</v>
      </c>
      <c r="AW239" s="13" t="s">
        <v>32</v>
      </c>
      <c r="AX239" s="13" t="s">
        <v>77</v>
      </c>
      <c r="AY239" s="251" t="s">
        <v>188</v>
      </c>
    </row>
    <row r="240" spans="1:51" s="14" customFormat="1" ht="12">
      <c r="A240" s="14"/>
      <c r="B240" s="252"/>
      <c r="C240" s="253"/>
      <c r="D240" s="243" t="s">
        <v>197</v>
      </c>
      <c r="E240" s="254" t="s">
        <v>1</v>
      </c>
      <c r="F240" s="255" t="s">
        <v>294</v>
      </c>
      <c r="G240" s="253"/>
      <c r="H240" s="256">
        <v>20.66</v>
      </c>
      <c r="I240" s="257"/>
      <c r="J240" s="253"/>
      <c r="K240" s="253"/>
      <c r="L240" s="258"/>
      <c r="M240" s="259"/>
      <c r="N240" s="260"/>
      <c r="O240" s="260"/>
      <c r="P240" s="260"/>
      <c r="Q240" s="260"/>
      <c r="R240" s="260"/>
      <c r="S240" s="260"/>
      <c r="T240" s="26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2" t="s">
        <v>197</v>
      </c>
      <c r="AU240" s="262" t="s">
        <v>86</v>
      </c>
      <c r="AV240" s="14" t="s">
        <v>86</v>
      </c>
      <c r="AW240" s="14" t="s">
        <v>32</v>
      </c>
      <c r="AX240" s="14" t="s">
        <v>77</v>
      </c>
      <c r="AY240" s="262" t="s">
        <v>188</v>
      </c>
    </row>
    <row r="241" spans="1:51" s="13" customFormat="1" ht="12">
      <c r="A241" s="13"/>
      <c r="B241" s="241"/>
      <c r="C241" s="242"/>
      <c r="D241" s="243" t="s">
        <v>197</v>
      </c>
      <c r="E241" s="244" t="s">
        <v>1</v>
      </c>
      <c r="F241" s="245" t="s">
        <v>295</v>
      </c>
      <c r="G241" s="242"/>
      <c r="H241" s="244" t="s">
        <v>1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1" t="s">
        <v>197</v>
      </c>
      <c r="AU241" s="251" t="s">
        <v>86</v>
      </c>
      <c r="AV241" s="13" t="s">
        <v>84</v>
      </c>
      <c r="AW241" s="13" t="s">
        <v>32</v>
      </c>
      <c r="AX241" s="13" t="s">
        <v>77</v>
      </c>
      <c r="AY241" s="251" t="s">
        <v>188</v>
      </c>
    </row>
    <row r="242" spans="1:51" s="14" customFormat="1" ht="12">
      <c r="A242" s="14"/>
      <c r="B242" s="252"/>
      <c r="C242" s="253"/>
      <c r="D242" s="243" t="s">
        <v>197</v>
      </c>
      <c r="E242" s="254" t="s">
        <v>1</v>
      </c>
      <c r="F242" s="255" t="s">
        <v>296</v>
      </c>
      <c r="G242" s="253"/>
      <c r="H242" s="256">
        <v>3.01</v>
      </c>
      <c r="I242" s="257"/>
      <c r="J242" s="253"/>
      <c r="K242" s="253"/>
      <c r="L242" s="258"/>
      <c r="M242" s="259"/>
      <c r="N242" s="260"/>
      <c r="O242" s="260"/>
      <c r="P242" s="260"/>
      <c r="Q242" s="260"/>
      <c r="R242" s="260"/>
      <c r="S242" s="260"/>
      <c r="T242" s="26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2" t="s">
        <v>197</v>
      </c>
      <c r="AU242" s="262" t="s">
        <v>86</v>
      </c>
      <c r="AV242" s="14" t="s">
        <v>86</v>
      </c>
      <c r="AW242" s="14" t="s">
        <v>32</v>
      </c>
      <c r="AX242" s="14" t="s">
        <v>77</v>
      </c>
      <c r="AY242" s="262" t="s">
        <v>188</v>
      </c>
    </row>
    <row r="243" spans="1:51" s="16" customFormat="1" ht="12">
      <c r="A243" s="16"/>
      <c r="B243" s="274"/>
      <c r="C243" s="275"/>
      <c r="D243" s="243" t="s">
        <v>197</v>
      </c>
      <c r="E243" s="276" t="s">
        <v>1</v>
      </c>
      <c r="F243" s="277" t="s">
        <v>232</v>
      </c>
      <c r="G243" s="275"/>
      <c r="H243" s="278">
        <v>23.67</v>
      </c>
      <c r="I243" s="279"/>
      <c r="J243" s="275"/>
      <c r="K243" s="275"/>
      <c r="L243" s="280"/>
      <c r="M243" s="281"/>
      <c r="N243" s="282"/>
      <c r="O243" s="282"/>
      <c r="P243" s="282"/>
      <c r="Q243" s="282"/>
      <c r="R243" s="282"/>
      <c r="S243" s="282"/>
      <c r="T243" s="283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84" t="s">
        <v>197</v>
      </c>
      <c r="AU243" s="284" t="s">
        <v>86</v>
      </c>
      <c r="AV243" s="16" t="s">
        <v>112</v>
      </c>
      <c r="AW243" s="16" t="s">
        <v>32</v>
      </c>
      <c r="AX243" s="16" t="s">
        <v>77</v>
      </c>
      <c r="AY243" s="284" t="s">
        <v>188</v>
      </c>
    </row>
    <row r="244" spans="1:51" s="15" customFormat="1" ht="12">
      <c r="A244" s="15"/>
      <c r="B244" s="263"/>
      <c r="C244" s="264"/>
      <c r="D244" s="243" t="s">
        <v>197</v>
      </c>
      <c r="E244" s="265" t="s">
        <v>1</v>
      </c>
      <c r="F244" s="266" t="s">
        <v>215</v>
      </c>
      <c r="G244" s="264"/>
      <c r="H244" s="267">
        <v>170.17</v>
      </c>
      <c r="I244" s="268"/>
      <c r="J244" s="264"/>
      <c r="K244" s="264"/>
      <c r="L244" s="269"/>
      <c r="M244" s="270"/>
      <c r="N244" s="271"/>
      <c r="O244" s="271"/>
      <c r="P244" s="271"/>
      <c r="Q244" s="271"/>
      <c r="R244" s="271"/>
      <c r="S244" s="271"/>
      <c r="T244" s="272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73" t="s">
        <v>197</v>
      </c>
      <c r="AU244" s="273" t="s">
        <v>86</v>
      </c>
      <c r="AV244" s="15" t="s">
        <v>195</v>
      </c>
      <c r="AW244" s="15" t="s">
        <v>32</v>
      </c>
      <c r="AX244" s="15" t="s">
        <v>84</v>
      </c>
      <c r="AY244" s="273" t="s">
        <v>188</v>
      </c>
    </row>
    <row r="245" spans="1:65" s="2" customFormat="1" ht="37.8" customHeight="1">
      <c r="A245" s="39"/>
      <c r="B245" s="40"/>
      <c r="C245" s="228" t="s">
        <v>297</v>
      </c>
      <c r="D245" s="228" t="s">
        <v>190</v>
      </c>
      <c r="E245" s="229" t="s">
        <v>298</v>
      </c>
      <c r="F245" s="230" t="s">
        <v>299</v>
      </c>
      <c r="G245" s="231" t="s">
        <v>193</v>
      </c>
      <c r="H245" s="232">
        <v>1202.718</v>
      </c>
      <c r="I245" s="233"/>
      <c r="J245" s="234">
        <f>ROUND(I245*H245,2)</f>
        <v>0</v>
      </c>
      <c r="K245" s="230" t="s">
        <v>194</v>
      </c>
      <c r="L245" s="45"/>
      <c r="M245" s="235" t="s">
        <v>1</v>
      </c>
      <c r="N245" s="236" t="s">
        <v>42</v>
      </c>
      <c r="O245" s="92"/>
      <c r="P245" s="237">
        <f>O245*H245</f>
        <v>0</v>
      </c>
      <c r="Q245" s="237">
        <v>0</v>
      </c>
      <c r="R245" s="237">
        <f>Q245*H245</f>
        <v>0</v>
      </c>
      <c r="S245" s="237">
        <v>0.046</v>
      </c>
      <c r="T245" s="238">
        <f>S245*H245</f>
        <v>55.325028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9" t="s">
        <v>195</v>
      </c>
      <c r="AT245" s="239" t="s">
        <v>190</v>
      </c>
      <c r="AU245" s="239" t="s">
        <v>86</v>
      </c>
      <c r="AY245" s="18" t="s">
        <v>188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8" t="s">
        <v>84</v>
      </c>
      <c r="BK245" s="240">
        <f>ROUND(I245*H245,2)</f>
        <v>0</v>
      </c>
      <c r="BL245" s="18" t="s">
        <v>195</v>
      </c>
      <c r="BM245" s="239" t="s">
        <v>300</v>
      </c>
    </row>
    <row r="246" spans="1:51" s="13" customFormat="1" ht="12">
      <c r="A246" s="13"/>
      <c r="B246" s="241"/>
      <c r="C246" s="242"/>
      <c r="D246" s="243" t="s">
        <v>197</v>
      </c>
      <c r="E246" s="244" t="s">
        <v>1</v>
      </c>
      <c r="F246" s="245" t="s">
        <v>301</v>
      </c>
      <c r="G246" s="242"/>
      <c r="H246" s="244" t="s">
        <v>1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1" t="s">
        <v>197</v>
      </c>
      <c r="AU246" s="251" t="s">
        <v>86</v>
      </c>
      <c r="AV246" s="13" t="s">
        <v>84</v>
      </c>
      <c r="AW246" s="13" t="s">
        <v>32</v>
      </c>
      <c r="AX246" s="13" t="s">
        <v>77</v>
      </c>
      <c r="AY246" s="251" t="s">
        <v>188</v>
      </c>
    </row>
    <row r="247" spans="1:51" s="13" customFormat="1" ht="12">
      <c r="A247" s="13"/>
      <c r="B247" s="241"/>
      <c r="C247" s="242"/>
      <c r="D247" s="243" t="s">
        <v>197</v>
      </c>
      <c r="E247" s="244" t="s">
        <v>1</v>
      </c>
      <c r="F247" s="245" t="s">
        <v>222</v>
      </c>
      <c r="G247" s="242"/>
      <c r="H247" s="244" t="s">
        <v>1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1" t="s">
        <v>197</v>
      </c>
      <c r="AU247" s="251" t="s">
        <v>86</v>
      </c>
      <c r="AV247" s="13" t="s">
        <v>84</v>
      </c>
      <c r="AW247" s="13" t="s">
        <v>32</v>
      </c>
      <c r="AX247" s="13" t="s">
        <v>77</v>
      </c>
      <c r="AY247" s="251" t="s">
        <v>188</v>
      </c>
    </row>
    <row r="248" spans="1:51" s="13" customFormat="1" ht="12">
      <c r="A248" s="13"/>
      <c r="B248" s="241"/>
      <c r="C248" s="242"/>
      <c r="D248" s="243" t="s">
        <v>197</v>
      </c>
      <c r="E248" s="244" t="s">
        <v>1</v>
      </c>
      <c r="F248" s="245" t="s">
        <v>223</v>
      </c>
      <c r="G248" s="242"/>
      <c r="H248" s="244" t="s">
        <v>1</v>
      </c>
      <c r="I248" s="246"/>
      <c r="J248" s="242"/>
      <c r="K248" s="242"/>
      <c r="L248" s="247"/>
      <c r="M248" s="248"/>
      <c r="N248" s="249"/>
      <c r="O248" s="249"/>
      <c r="P248" s="249"/>
      <c r="Q248" s="249"/>
      <c r="R248" s="249"/>
      <c r="S248" s="249"/>
      <c r="T248" s="25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1" t="s">
        <v>197</v>
      </c>
      <c r="AU248" s="251" t="s">
        <v>86</v>
      </c>
      <c r="AV248" s="13" t="s">
        <v>84</v>
      </c>
      <c r="AW248" s="13" t="s">
        <v>32</v>
      </c>
      <c r="AX248" s="13" t="s">
        <v>77</v>
      </c>
      <c r="AY248" s="251" t="s">
        <v>188</v>
      </c>
    </row>
    <row r="249" spans="1:51" s="14" customFormat="1" ht="12">
      <c r="A249" s="14"/>
      <c r="B249" s="252"/>
      <c r="C249" s="253"/>
      <c r="D249" s="243" t="s">
        <v>197</v>
      </c>
      <c r="E249" s="254" t="s">
        <v>1</v>
      </c>
      <c r="F249" s="255" t="s">
        <v>302</v>
      </c>
      <c r="G249" s="253"/>
      <c r="H249" s="256">
        <v>22.01</v>
      </c>
      <c r="I249" s="257"/>
      <c r="J249" s="253"/>
      <c r="K249" s="253"/>
      <c r="L249" s="258"/>
      <c r="M249" s="259"/>
      <c r="N249" s="260"/>
      <c r="O249" s="260"/>
      <c r="P249" s="260"/>
      <c r="Q249" s="260"/>
      <c r="R249" s="260"/>
      <c r="S249" s="260"/>
      <c r="T249" s="26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2" t="s">
        <v>197</v>
      </c>
      <c r="AU249" s="262" t="s">
        <v>86</v>
      </c>
      <c r="AV249" s="14" t="s">
        <v>86</v>
      </c>
      <c r="AW249" s="14" t="s">
        <v>32</v>
      </c>
      <c r="AX249" s="14" t="s">
        <v>77</v>
      </c>
      <c r="AY249" s="262" t="s">
        <v>188</v>
      </c>
    </row>
    <row r="250" spans="1:51" s="13" customFormat="1" ht="12">
      <c r="A250" s="13"/>
      <c r="B250" s="241"/>
      <c r="C250" s="242"/>
      <c r="D250" s="243" t="s">
        <v>197</v>
      </c>
      <c r="E250" s="244" t="s">
        <v>1</v>
      </c>
      <c r="F250" s="245" t="s">
        <v>225</v>
      </c>
      <c r="G250" s="242"/>
      <c r="H250" s="244" t="s">
        <v>1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1" t="s">
        <v>197</v>
      </c>
      <c r="AU250" s="251" t="s">
        <v>86</v>
      </c>
      <c r="AV250" s="13" t="s">
        <v>84</v>
      </c>
      <c r="AW250" s="13" t="s">
        <v>32</v>
      </c>
      <c r="AX250" s="13" t="s">
        <v>77</v>
      </c>
      <c r="AY250" s="251" t="s">
        <v>188</v>
      </c>
    </row>
    <row r="251" spans="1:51" s="14" customFormat="1" ht="12">
      <c r="A251" s="14"/>
      <c r="B251" s="252"/>
      <c r="C251" s="253"/>
      <c r="D251" s="243" t="s">
        <v>197</v>
      </c>
      <c r="E251" s="254" t="s">
        <v>1</v>
      </c>
      <c r="F251" s="255" t="s">
        <v>303</v>
      </c>
      <c r="G251" s="253"/>
      <c r="H251" s="256">
        <v>73.718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2" t="s">
        <v>197</v>
      </c>
      <c r="AU251" s="262" t="s">
        <v>86</v>
      </c>
      <c r="AV251" s="14" t="s">
        <v>86</v>
      </c>
      <c r="AW251" s="14" t="s">
        <v>32</v>
      </c>
      <c r="AX251" s="14" t="s">
        <v>77</v>
      </c>
      <c r="AY251" s="262" t="s">
        <v>188</v>
      </c>
    </row>
    <row r="252" spans="1:51" s="13" customFormat="1" ht="12">
      <c r="A252" s="13"/>
      <c r="B252" s="241"/>
      <c r="C252" s="242"/>
      <c r="D252" s="243" t="s">
        <v>197</v>
      </c>
      <c r="E252" s="244" t="s">
        <v>1</v>
      </c>
      <c r="F252" s="245" t="s">
        <v>227</v>
      </c>
      <c r="G252" s="242"/>
      <c r="H252" s="244" t="s">
        <v>1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1" t="s">
        <v>197</v>
      </c>
      <c r="AU252" s="251" t="s">
        <v>86</v>
      </c>
      <c r="AV252" s="13" t="s">
        <v>84</v>
      </c>
      <c r="AW252" s="13" t="s">
        <v>32</v>
      </c>
      <c r="AX252" s="13" t="s">
        <v>77</v>
      </c>
      <c r="AY252" s="251" t="s">
        <v>188</v>
      </c>
    </row>
    <row r="253" spans="1:51" s="14" customFormat="1" ht="12">
      <c r="A253" s="14"/>
      <c r="B253" s="252"/>
      <c r="C253" s="253"/>
      <c r="D253" s="243" t="s">
        <v>197</v>
      </c>
      <c r="E253" s="254" t="s">
        <v>1</v>
      </c>
      <c r="F253" s="255" t="s">
        <v>304</v>
      </c>
      <c r="G253" s="253"/>
      <c r="H253" s="256">
        <v>67.58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2" t="s">
        <v>197</v>
      </c>
      <c r="AU253" s="262" t="s">
        <v>86</v>
      </c>
      <c r="AV253" s="14" t="s">
        <v>86</v>
      </c>
      <c r="AW253" s="14" t="s">
        <v>32</v>
      </c>
      <c r="AX253" s="14" t="s">
        <v>77</v>
      </c>
      <c r="AY253" s="262" t="s">
        <v>188</v>
      </c>
    </row>
    <row r="254" spans="1:51" s="14" customFormat="1" ht="12">
      <c r="A254" s="14"/>
      <c r="B254" s="252"/>
      <c r="C254" s="253"/>
      <c r="D254" s="243" t="s">
        <v>197</v>
      </c>
      <c r="E254" s="254" t="s">
        <v>1</v>
      </c>
      <c r="F254" s="255" t="s">
        <v>305</v>
      </c>
      <c r="G254" s="253"/>
      <c r="H254" s="256">
        <v>-1.379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2" t="s">
        <v>197</v>
      </c>
      <c r="AU254" s="262" t="s">
        <v>86</v>
      </c>
      <c r="AV254" s="14" t="s">
        <v>86</v>
      </c>
      <c r="AW254" s="14" t="s">
        <v>32</v>
      </c>
      <c r="AX254" s="14" t="s">
        <v>77</v>
      </c>
      <c r="AY254" s="262" t="s">
        <v>188</v>
      </c>
    </row>
    <row r="255" spans="1:51" s="14" customFormat="1" ht="12">
      <c r="A255" s="14"/>
      <c r="B255" s="252"/>
      <c r="C255" s="253"/>
      <c r="D255" s="243" t="s">
        <v>197</v>
      </c>
      <c r="E255" s="254" t="s">
        <v>1</v>
      </c>
      <c r="F255" s="255" t="s">
        <v>306</v>
      </c>
      <c r="G255" s="253"/>
      <c r="H255" s="256">
        <v>-1.773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2" t="s">
        <v>197</v>
      </c>
      <c r="AU255" s="262" t="s">
        <v>86</v>
      </c>
      <c r="AV255" s="14" t="s">
        <v>86</v>
      </c>
      <c r="AW255" s="14" t="s">
        <v>32</v>
      </c>
      <c r="AX255" s="14" t="s">
        <v>77</v>
      </c>
      <c r="AY255" s="262" t="s">
        <v>188</v>
      </c>
    </row>
    <row r="256" spans="1:51" s="14" customFormat="1" ht="12">
      <c r="A256" s="14"/>
      <c r="B256" s="252"/>
      <c r="C256" s="253"/>
      <c r="D256" s="243" t="s">
        <v>197</v>
      </c>
      <c r="E256" s="254" t="s">
        <v>1</v>
      </c>
      <c r="F256" s="255" t="s">
        <v>307</v>
      </c>
      <c r="G256" s="253"/>
      <c r="H256" s="256">
        <v>-2.857</v>
      </c>
      <c r="I256" s="257"/>
      <c r="J256" s="253"/>
      <c r="K256" s="253"/>
      <c r="L256" s="258"/>
      <c r="M256" s="259"/>
      <c r="N256" s="260"/>
      <c r="O256" s="260"/>
      <c r="P256" s="260"/>
      <c r="Q256" s="260"/>
      <c r="R256" s="260"/>
      <c r="S256" s="260"/>
      <c r="T256" s="26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2" t="s">
        <v>197</v>
      </c>
      <c r="AU256" s="262" t="s">
        <v>86</v>
      </c>
      <c r="AV256" s="14" t="s">
        <v>86</v>
      </c>
      <c r="AW256" s="14" t="s">
        <v>32</v>
      </c>
      <c r="AX256" s="14" t="s">
        <v>77</v>
      </c>
      <c r="AY256" s="262" t="s">
        <v>188</v>
      </c>
    </row>
    <row r="257" spans="1:51" s="13" customFormat="1" ht="12">
      <c r="A257" s="13"/>
      <c r="B257" s="241"/>
      <c r="C257" s="242"/>
      <c r="D257" s="243" t="s">
        <v>197</v>
      </c>
      <c r="E257" s="244" t="s">
        <v>1</v>
      </c>
      <c r="F257" s="245" t="s">
        <v>229</v>
      </c>
      <c r="G257" s="242"/>
      <c r="H257" s="244" t="s">
        <v>1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1" t="s">
        <v>197</v>
      </c>
      <c r="AU257" s="251" t="s">
        <v>86</v>
      </c>
      <c r="AV257" s="13" t="s">
        <v>84</v>
      </c>
      <c r="AW257" s="13" t="s">
        <v>32</v>
      </c>
      <c r="AX257" s="13" t="s">
        <v>77</v>
      </c>
      <c r="AY257" s="251" t="s">
        <v>188</v>
      </c>
    </row>
    <row r="258" spans="1:51" s="14" customFormat="1" ht="12">
      <c r="A258" s="14"/>
      <c r="B258" s="252"/>
      <c r="C258" s="253"/>
      <c r="D258" s="243" t="s">
        <v>197</v>
      </c>
      <c r="E258" s="254" t="s">
        <v>1</v>
      </c>
      <c r="F258" s="255" t="s">
        <v>308</v>
      </c>
      <c r="G258" s="253"/>
      <c r="H258" s="256">
        <v>87.544</v>
      </c>
      <c r="I258" s="257"/>
      <c r="J258" s="253"/>
      <c r="K258" s="253"/>
      <c r="L258" s="258"/>
      <c r="M258" s="259"/>
      <c r="N258" s="260"/>
      <c r="O258" s="260"/>
      <c r="P258" s="260"/>
      <c r="Q258" s="260"/>
      <c r="R258" s="260"/>
      <c r="S258" s="260"/>
      <c r="T258" s="26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2" t="s">
        <v>197</v>
      </c>
      <c r="AU258" s="262" t="s">
        <v>86</v>
      </c>
      <c r="AV258" s="14" t="s">
        <v>86</v>
      </c>
      <c r="AW258" s="14" t="s">
        <v>32</v>
      </c>
      <c r="AX258" s="14" t="s">
        <v>77</v>
      </c>
      <c r="AY258" s="262" t="s">
        <v>188</v>
      </c>
    </row>
    <row r="259" spans="1:51" s="14" customFormat="1" ht="12">
      <c r="A259" s="14"/>
      <c r="B259" s="252"/>
      <c r="C259" s="253"/>
      <c r="D259" s="243" t="s">
        <v>197</v>
      </c>
      <c r="E259" s="254" t="s">
        <v>1</v>
      </c>
      <c r="F259" s="255" t="s">
        <v>307</v>
      </c>
      <c r="G259" s="253"/>
      <c r="H259" s="256">
        <v>-2.857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2" t="s">
        <v>197</v>
      </c>
      <c r="AU259" s="262" t="s">
        <v>86</v>
      </c>
      <c r="AV259" s="14" t="s">
        <v>86</v>
      </c>
      <c r="AW259" s="14" t="s">
        <v>32</v>
      </c>
      <c r="AX259" s="14" t="s">
        <v>77</v>
      </c>
      <c r="AY259" s="262" t="s">
        <v>188</v>
      </c>
    </row>
    <row r="260" spans="1:51" s="13" customFormat="1" ht="12">
      <c r="A260" s="13"/>
      <c r="B260" s="241"/>
      <c r="C260" s="242"/>
      <c r="D260" s="243" t="s">
        <v>197</v>
      </c>
      <c r="E260" s="244" t="s">
        <v>1</v>
      </c>
      <c r="F260" s="245" t="s">
        <v>207</v>
      </c>
      <c r="G260" s="242"/>
      <c r="H260" s="244" t="s">
        <v>1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1" t="s">
        <v>197</v>
      </c>
      <c r="AU260" s="251" t="s">
        <v>86</v>
      </c>
      <c r="AV260" s="13" t="s">
        <v>84</v>
      </c>
      <c r="AW260" s="13" t="s">
        <v>32</v>
      </c>
      <c r="AX260" s="13" t="s">
        <v>77</v>
      </c>
      <c r="AY260" s="251" t="s">
        <v>188</v>
      </c>
    </row>
    <row r="261" spans="1:51" s="14" customFormat="1" ht="12">
      <c r="A261" s="14"/>
      <c r="B261" s="252"/>
      <c r="C261" s="253"/>
      <c r="D261" s="243" t="s">
        <v>197</v>
      </c>
      <c r="E261" s="254" t="s">
        <v>1</v>
      </c>
      <c r="F261" s="255" t="s">
        <v>309</v>
      </c>
      <c r="G261" s="253"/>
      <c r="H261" s="256">
        <v>109.988</v>
      </c>
      <c r="I261" s="257"/>
      <c r="J261" s="253"/>
      <c r="K261" s="253"/>
      <c r="L261" s="258"/>
      <c r="M261" s="259"/>
      <c r="N261" s="260"/>
      <c r="O261" s="260"/>
      <c r="P261" s="260"/>
      <c r="Q261" s="260"/>
      <c r="R261" s="260"/>
      <c r="S261" s="260"/>
      <c r="T261" s="26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2" t="s">
        <v>197</v>
      </c>
      <c r="AU261" s="262" t="s">
        <v>86</v>
      </c>
      <c r="AV261" s="14" t="s">
        <v>86</v>
      </c>
      <c r="AW261" s="14" t="s">
        <v>32</v>
      </c>
      <c r="AX261" s="14" t="s">
        <v>77</v>
      </c>
      <c r="AY261" s="262" t="s">
        <v>188</v>
      </c>
    </row>
    <row r="262" spans="1:51" s="14" customFormat="1" ht="12">
      <c r="A262" s="14"/>
      <c r="B262" s="252"/>
      <c r="C262" s="253"/>
      <c r="D262" s="243" t="s">
        <v>197</v>
      </c>
      <c r="E262" s="254" t="s">
        <v>1</v>
      </c>
      <c r="F262" s="255" t="s">
        <v>310</v>
      </c>
      <c r="G262" s="253"/>
      <c r="H262" s="256">
        <v>-1.576</v>
      </c>
      <c r="I262" s="257"/>
      <c r="J262" s="253"/>
      <c r="K262" s="253"/>
      <c r="L262" s="258"/>
      <c r="M262" s="259"/>
      <c r="N262" s="260"/>
      <c r="O262" s="260"/>
      <c r="P262" s="260"/>
      <c r="Q262" s="260"/>
      <c r="R262" s="260"/>
      <c r="S262" s="260"/>
      <c r="T262" s="26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2" t="s">
        <v>197</v>
      </c>
      <c r="AU262" s="262" t="s">
        <v>86</v>
      </c>
      <c r="AV262" s="14" t="s">
        <v>86</v>
      </c>
      <c r="AW262" s="14" t="s">
        <v>32</v>
      </c>
      <c r="AX262" s="14" t="s">
        <v>77</v>
      </c>
      <c r="AY262" s="262" t="s">
        <v>188</v>
      </c>
    </row>
    <row r="263" spans="1:51" s="14" customFormat="1" ht="12">
      <c r="A263" s="14"/>
      <c r="B263" s="252"/>
      <c r="C263" s="253"/>
      <c r="D263" s="243" t="s">
        <v>197</v>
      </c>
      <c r="E263" s="254" t="s">
        <v>1</v>
      </c>
      <c r="F263" s="255" t="s">
        <v>311</v>
      </c>
      <c r="G263" s="253"/>
      <c r="H263" s="256">
        <v>-3.24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2" t="s">
        <v>197</v>
      </c>
      <c r="AU263" s="262" t="s">
        <v>86</v>
      </c>
      <c r="AV263" s="14" t="s">
        <v>86</v>
      </c>
      <c r="AW263" s="14" t="s">
        <v>32</v>
      </c>
      <c r="AX263" s="14" t="s">
        <v>77</v>
      </c>
      <c r="AY263" s="262" t="s">
        <v>188</v>
      </c>
    </row>
    <row r="264" spans="1:51" s="13" customFormat="1" ht="12">
      <c r="A264" s="13"/>
      <c r="B264" s="241"/>
      <c r="C264" s="242"/>
      <c r="D264" s="243" t="s">
        <v>197</v>
      </c>
      <c r="E264" s="244" t="s">
        <v>1</v>
      </c>
      <c r="F264" s="245" t="s">
        <v>209</v>
      </c>
      <c r="G264" s="242"/>
      <c r="H264" s="244" t="s">
        <v>1</v>
      </c>
      <c r="I264" s="246"/>
      <c r="J264" s="242"/>
      <c r="K264" s="242"/>
      <c r="L264" s="247"/>
      <c r="M264" s="248"/>
      <c r="N264" s="249"/>
      <c r="O264" s="249"/>
      <c r="P264" s="249"/>
      <c r="Q264" s="249"/>
      <c r="R264" s="249"/>
      <c r="S264" s="249"/>
      <c r="T264" s="25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1" t="s">
        <v>197</v>
      </c>
      <c r="AU264" s="251" t="s">
        <v>86</v>
      </c>
      <c r="AV264" s="13" t="s">
        <v>84</v>
      </c>
      <c r="AW264" s="13" t="s">
        <v>32</v>
      </c>
      <c r="AX264" s="13" t="s">
        <v>77</v>
      </c>
      <c r="AY264" s="251" t="s">
        <v>188</v>
      </c>
    </row>
    <row r="265" spans="1:51" s="14" customFormat="1" ht="12">
      <c r="A265" s="14"/>
      <c r="B265" s="252"/>
      <c r="C265" s="253"/>
      <c r="D265" s="243" t="s">
        <v>197</v>
      </c>
      <c r="E265" s="254" t="s">
        <v>1</v>
      </c>
      <c r="F265" s="255" t="s">
        <v>312</v>
      </c>
      <c r="G265" s="253"/>
      <c r="H265" s="256">
        <v>64.418</v>
      </c>
      <c r="I265" s="257"/>
      <c r="J265" s="253"/>
      <c r="K265" s="253"/>
      <c r="L265" s="258"/>
      <c r="M265" s="259"/>
      <c r="N265" s="260"/>
      <c r="O265" s="260"/>
      <c r="P265" s="260"/>
      <c r="Q265" s="260"/>
      <c r="R265" s="260"/>
      <c r="S265" s="260"/>
      <c r="T265" s="26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2" t="s">
        <v>197</v>
      </c>
      <c r="AU265" s="262" t="s">
        <v>86</v>
      </c>
      <c r="AV265" s="14" t="s">
        <v>86</v>
      </c>
      <c r="AW265" s="14" t="s">
        <v>32</v>
      </c>
      <c r="AX265" s="14" t="s">
        <v>77</v>
      </c>
      <c r="AY265" s="262" t="s">
        <v>188</v>
      </c>
    </row>
    <row r="266" spans="1:51" s="13" customFormat="1" ht="12">
      <c r="A266" s="13"/>
      <c r="B266" s="241"/>
      <c r="C266" s="242"/>
      <c r="D266" s="243" t="s">
        <v>197</v>
      </c>
      <c r="E266" s="244" t="s">
        <v>1</v>
      </c>
      <c r="F266" s="245" t="s">
        <v>211</v>
      </c>
      <c r="G266" s="242"/>
      <c r="H266" s="244" t="s">
        <v>1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1" t="s">
        <v>197</v>
      </c>
      <c r="AU266" s="251" t="s">
        <v>86</v>
      </c>
      <c r="AV266" s="13" t="s">
        <v>84</v>
      </c>
      <c r="AW266" s="13" t="s">
        <v>32</v>
      </c>
      <c r="AX266" s="13" t="s">
        <v>77</v>
      </c>
      <c r="AY266" s="251" t="s">
        <v>188</v>
      </c>
    </row>
    <row r="267" spans="1:51" s="14" customFormat="1" ht="12">
      <c r="A267" s="14"/>
      <c r="B267" s="252"/>
      <c r="C267" s="253"/>
      <c r="D267" s="243" t="s">
        <v>197</v>
      </c>
      <c r="E267" s="254" t="s">
        <v>1</v>
      </c>
      <c r="F267" s="255" t="s">
        <v>313</v>
      </c>
      <c r="G267" s="253"/>
      <c r="H267" s="256">
        <v>28.396</v>
      </c>
      <c r="I267" s="257"/>
      <c r="J267" s="253"/>
      <c r="K267" s="253"/>
      <c r="L267" s="258"/>
      <c r="M267" s="259"/>
      <c r="N267" s="260"/>
      <c r="O267" s="260"/>
      <c r="P267" s="260"/>
      <c r="Q267" s="260"/>
      <c r="R267" s="260"/>
      <c r="S267" s="260"/>
      <c r="T267" s="26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2" t="s">
        <v>197</v>
      </c>
      <c r="AU267" s="262" t="s">
        <v>86</v>
      </c>
      <c r="AV267" s="14" t="s">
        <v>86</v>
      </c>
      <c r="AW267" s="14" t="s">
        <v>32</v>
      </c>
      <c r="AX267" s="14" t="s">
        <v>77</v>
      </c>
      <c r="AY267" s="262" t="s">
        <v>188</v>
      </c>
    </row>
    <row r="268" spans="1:51" s="13" customFormat="1" ht="12">
      <c r="A268" s="13"/>
      <c r="B268" s="241"/>
      <c r="C268" s="242"/>
      <c r="D268" s="243" t="s">
        <v>197</v>
      </c>
      <c r="E268" s="244" t="s">
        <v>1</v>
      </c>
      <c r="F268" s="245" t="s">
        <v>213</v>
      </c>
      <c r="G268" s="242"/>
      <c r="H268" s="244" t="s">
        <v>1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1" t="s">
        <v>197</v>
      </c>
      <c r="AU268" s="251" t="s">
        <v>86</v>
      </c>
      <c r="AV268" s="13" t="s">
        <v>84</v>
      </c>
      <c r="AW268" s="13" t="s">
        <v>32</v>
      </c>
      <c r="AX268" s="13" t="s">
        <v>77</v>
      </c>
      <c r="AY268" s="251" t="s">
        <v>188</v>
      </c>
    </row>
    <row r="269" spans="1:51" s="14" customFormat="1" ht="12">
      <c r="A269" s="14"/>
      <c r="B269" s="252"/>
      <c r="C269" s="253"/>
      <c r="D269" s="243" t="s">
        <v>197</v>
      </c>
      <c r="E269" s="254" t="s">
        <v>1</v>
      </c>
      <c r="F269" s="255" t="s">
        <v>314</v>
      </c>
      <c r="G269" s="253"/>
      <c r="H269" s="256">
        <v>15.965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2" t="s">
        <v>197</v>
      </c>
      <c r="AU269" s="262" t="s">
        <v>86</v>
      </c>
      <c r="AV269" s="14" t="s">
        <v>86</v>
      </c>
      <c r="AW269" s="14" t="s">
        <v>32</v>
      </c>
      <c r="AX269" s="14" t="s">
        <v>77</v>
      </c>
      <c r="AY269" s="262" t="s">
        <v>188</v>
      </c>
    </row>
    <row r="270" spans="1:51" s="14" customFormat="1" ht="12">
      <c r="A270" s="14"/>
      <c r="B270" s="252"/>
      <c r="C270" s="253"/>
      <c r="D270" s="243" t="s">
        <v>197</v>
      </c>
      <c r="E270" s="254" t="s">
        <v>1</v>
      </c>
      <c r="F270" s="255" t="s">
        <v>306</v>
      </c>
      <c r="G270" s="253"/>
      <c r="H270" s="256">
        <v>-1.773</v>
      </c>
      <c r="I270" s="257"/>
      <c r="J270" s="253"/>
      <c r="K270" s="253"/>
      <c r="L270" s="258"/>
      <c r="M270" s="259"/>
      <c r="N270" s="260"/>
      <c r="O270" s="260"/>
      <c r="P270" s="260"/>
      <c r="Q270" s="260"/>
      <c r="R270" s="260"/>
      <c r="S270" s="260"/>
      <c r="T270" s="26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2" t="s">
        <v>197</v>
      </c>
      <c r="AU270" s="262" t="s">
        <v>86</v>
      </c>
      <c r="AV270" s="14" t="s">
        <v>86</v>
      </c>
      <c r="AW270" s="14" t="s">
        <v>32</v>
      </c>
      <c r="AX270" s="14" t="s">
        <v>77</v>
      </c>
      <c r="AY270" s="262" t="s">
        <v>188</v>
      </c>
    </row>
    <row r="271" spans="1:51" s="14" customFormat="1" ht="12">
      <c r="A271" s="14"/>
      <c r="B271" s="252"/>
      <c r="C271" s="253"/>
      <c r="D271" s="243" t="s">
        <v>197</v>
      </c>
      <c r="E271" s="254" t="s">
        <v>1</v>
      </c>
      <c r="F271" s="255" t="s">
        <v>310</v>
      </c>
      <c r="G271" s="253"/>
      <c r="H271" s="256">
        <v>-1.576</v>
      </c>
      <c r="I271" s="257"/>
      <c r="J271" s="253"/>
      <c r="K271" s="253"/>
      <c r="L271" s="258"/>
      <c r="M271" s="259"/>
      <c r="N271" s="260"/>
      <c r="O271" s="260"/>
      <c r="P271" s="260"/>
      <c r="Q271" s="260"/>
      <c r="R271" s="260"/>
      <c r="S271" s="260"/>
      <c r="T271" s="261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2" t="s">
        <v>197</v>
      </c>
      <c r="AU271" s="262" t="s">
        <v>86</v>
      </c>
      <c r="AV271" s="14" t="s">
        <v>86</v>
      </c>
      <c r="AW271" s="14" t="s">
        <v>32</v>
      </c>
      <c r="AX271" s="14" t="s">
        <v>77</v>
      </c>
      <c r="AY271" s="262" t="s">
        <v>188</v>
      </c>
    </row>
    <row r="272" spans="1:51" s="13" customFormat="1" ht="12">
      <c r="A272" s="13"/>
      <c r="B272" s="241"/>
      <c r="C272" s="242"/>
      <c r="D272" s="243" t="s">
        <v>197</v>
      </c>
      <c r="E272" s="244" t="s">
        <v>1</v>
      </c>
      <c r="F272" s="245" t="s">
        <v>315</v>
      </c>
      <c r="G272" s="242"/>
      <c r="H272" s="244" t="s">
        <v>1</v>
      </c>
      <c r="I272" s="246"/>
      <c r="J272" s="242"/>
      <c r="K272" s="242"/>
      <c r="L272" s="247"/>
      <c r="M272" s="248"/>
      <c r="N272" s="249"/>
      <c r="O272" s="249"/>
      <c r="P272" s="249"/>
      <c r="Q272" s="249"/>
      <c r="R272" s="249"/>
      <c r="S272" s="249"/>
      <c r="T272" s="25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1" t="s">
        <v>197</v>
      </c>
      <c r="AU272" s="251" t="s">
        <v>86</v>
      </c>
      <c r="AV272" s="13" t="s">
        <v>84</v>
      </c>
      <c r="AW272" s="13" t="s">
        <v>32</v>
      </c>
      <c r="AX272" s="13" t="s">
        <v>77</v>
      </c>
      <c r="AY272" s="251" t="s">
        <v>188</v>
      </c>
    </row>
    <row r="273" spans="1:51" s="14" customFormat="1" ht="12">
      <c r="A273" s="14"/>
      <c r="B273" s="252"/>
      <c r="C273" s="253"/>
      <c r="D273" s="243" t="s">
        <v>197</v>
      </c>
      <c r="E273" s="254" t="s">
        <v>1</v>
      </c>
      <c r="F273" s="255" t="s">
        <v>316</v>
      </c>
      <c r="G273" s="253"/>
      <c r="H273" s="256">
        <v>91.76</v>
      </c>
      <c r="I273" s="257"/>
      <c r="J273" s="253"/>
      <c r="K273" s="253"/>
      <c r="L273" s="258"/>
      <c r="M273" s="259"/>
      <c r="N273" s="260"/>
      <c r="O273" s="260"/>
      <c r="P273" s="260"/>
      <c r="Q273" s="260"/>
      <c r="R273" s="260"/>
      <c r="S273" s="260"/>
      <c r="T273" s="26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2" t="s">
        <v>197</v>
      </c>
      <c r="AU273" s="262" t="s">
        <v>86</v>
      </c>
      <c r="AV273" s="14" t="s">
        <v>86</v>
      </c>
      <c r="AW273" s="14" t="s">
        <v>32</v>
      </c>
      <c r="AX273" s="14" t="s">
        <v>77</v>
      </c>
      <c r="AY273" s="262" t="s">
        <v>188</v>
      </c>
    </row>
    <row r="274" spans="1:51" s="14" customFormat="1" ht="12">
      <c r="A274" s="14"/>
      <c r="B274" s="252"/>
      <c r="C274" s="253"/>
      <c r="D274" s="243" t="s">
        <v>197</v>
      </c>
      <c r="E274" s="254" t="s">
        <v>1</v>
      </c>
      <c r="F274" s="255" t="s">
        <v>317</v>
      </c>
      <c r="G274" s="253"/>
      <c r="H274" s="256">
        <v>-3.152</v>
      </c>
      <c r="I274" s="257"/>
      <c r="J274" s="253"/>
      <c r="K274" s="253"/>
      <c r="L274" s="258"/>
      <c r="M274" s="259"/>
      <c r="N274" s="260"/>
      <c r="O274" s="260"/>
      <c r="P274" s="260"/>
      <c r="Q274" s="260"/>
      <c r="R274" s="260"/>
      <c r="S274" s="260"/>
      <c r="T274" s="26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2" t="s">
        <v>197</v>
      </c>
      <c r="AU274" s="262" t="s">
        <v>86</v>
      </c>
      <c r="AV274" s="14" t="s">
        <v>86</v>
      </c>
      <c r="AW274" s="14" t="s">
        <v>32</v>
      </c>
      <c r="AX274" s="14" t="s">
        <v>77</v>
      </c>
      <c r="AY274" s="262" t="s">
        <v>188</v>
      </c>
    </row>
    <row r="275" spans="1:51" s="13" customFormat="1" ht="12">
      <c r="A275" s="13"/>
      <c r="B275" s="241"/>
      <c r="C275" s="242"/>
      <c r="D275" s="243" t="s">
        <v>197</v>
      </c>
      <c r="E275" s="244" t="s">
        <v>1</v>
      </c>
      <c r="F275" s="245" t="s">
        <v>284</v>
      </c>
      <c r="G275" s="242"/>
      <c r="H275" s="244" t="s">
        <v>1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1" t="s">
        <v>197</v>
      </c>
      <c r="AU275" s="251" t="s">
        <v>86</v>
      </c>
      <c r="AV275" s="13" t="s">
        <v>84</v>
      </c>
      <c r="AW275" s="13" t="s">
        <v>32</v>
      </c>
      <c r="AX275" s="13" t="s">
        <v>77</v>
      </c>
      <c r="AY275" s="251" t="s">
        <v>188</v>
      </c>
    </row>
    <row r="276" spans="1:51" s="14" customFormat="1" ht="12">
      <c r="A276" s="14"/>
      <c r="B276" s="252"/>
      <c r="C276" s="253"/>
      <c r="D276" s="243" t="s">
        <v>197</v>
      </c>
      <c r="E276" s="254" t="s">
        <v>1</v>
      </c>
      <c r="F276" s="255" t="s">
        <v>318</v>
      </c>
      <c r="G276" s="253"/>
      <c r="H276" s="256">
        <v>31.496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2" t="s">
        <v>197</v>
      </c>
      <c r="AU276" s="262" t="s">
        <v>86</v>
      </c>
      <c r="AV276" s="14" t="s">
        <v>86</v>
      </c>
      <c r="AW276" s="14" t="s">
        <v>32</v>
      </c>
      <c r="AX276" s="14" t="s">
        <v>77</v>
      </c>
      <c r="AY276" s="262" t="s">
        <v>188</v>
      </c>
    </row>
    <row r="277" spans="1:51" s="13" customFormat="1" ht="12">
      <c r="A277" s="13"/>
      <c r="B277" s="241"/>
      <c r="C277" s="242"/>
      <c r="D277" s="243" t="s">
        <v>197</v>
      </c>
      <c r="E277" s="244" t="s">
        <v>1</v>
      </c>
      <c r="F277" s="245" t="s">
        <v>319</v>
      </c>
      <c r="G277" s="242"/>
      <c r="H277" s="244" t="s">
        <v>1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1" t="s">
        <v>197</v>
      </c>
      <c r="AU277" s="251" t="s">
        <v>86</v>
      </c>
      <c r="AV277" s="13" t="s">
        <v>84</v>
      </c>
      <c r="AW277" s="13" t="s">
        <v>32</v>
      </c>
      <c r="AX277" s="13" t="s">
        <v>77</v>
      </c>
      <c r="AY277" s="251" t="s">
        <v>188</v>
      </c>
    </row>
    <row r="278" spans="1:51" s="14" customFormat="1" ht="12">
      <c r="A278" s="14"/>
      <c r="B278" s="252"/>
      <c r="C278" s="253"/>
      <c r="D278" s="243" t="s">
        <v>197</v>
      </c>
      <c r="E278" s="254" t="s">
        <v>1</v>
      </c>
      <c r="F278" s="255" t="s">
        <v>320</v>
      </c>
      <c r="G278" s="253"/>
      <c r="H278" s="256">
        <v>36.487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2" t="s">
        <v>197</v>
      </c>
      <c r="AU278" s="262" t="s">
        <v>86</v>
      </c>
      <c r="AV278" s="14" t="s">
        <v>86</v>
      </c>
      <c r="AW278" s="14" t="s">
        <v>32</v>
      </c>
      <c r="AX278" s="14" t="s">
        <v>77</v>
      </c>
      <c r="AY278" s="262" t="s">
        <v>188</v>
      </c>
    </row>
    <row r="279" spans="1:51" s="14" customFormat="1" ht="12">
      <c r="A279" s="14"/>
      <c r="B279" s="252"/>
      <c r="C279" s="253"/>
      <c r="D279" s="243" t="s">
        <v>197</v>
      </c>
      <c r="E279" s="254" t="s">
        <v>1</v>
      </c>
      <c r="F279" s="255" t="s">
        <v>305</v>
      </c>
      <c r="G279" s="253"/>
      <c r="H279" s="256">
        <v>-1.379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2" t="s">
        <v>197</v>
      </c>
      <c r="AU279" s="262" t="s">
        <v>86</v>
      </c>
      <c r="AV279" s="14" t="s">
        <v>86</v>
      </c>
      <c r="AW279" s="14" t="s">
        <v>32</v>
      </c>
      <c r="AX279" s="14" t="s">
        <v>77</v>
      </c>
      <c r="AY279" s="262" t="s">
        <v>188</v>
      </c>
    </row>
    <row r="280" spans="1:51" s="13" customFormat="1" ht="12">
      <c r="A280" s="13"/>
      <c r="B280" s="241"/>
      <c r="C280" s="242"/>
      <c r="D280" s="243" t="s">
        <v>197</v>
      </c>
      <c r="E280" s="244" t="s">
        <v>1</v>
      </c>
      <c r="F280" s="245" t="s">
        <v>321</v>
      </c>
      <c r="G280" s="242"/>
      <c r="H280" s="244" t="s">
        <v>1</v>
      </c>
      <c r="I280" s="246"/>
      <c r="J280" s="242"/>
      <c r="K280" s="242"/>
      <c r="L280" s="247"/>
      <c r="M280" s="248"/>
      <c r="N280" s="249"/>
      <c r="O280" s="249"/>
      <c r="P280" s="249"/>
      <c r="Q280" s="249"/>
      <c r="R280" s="249"/>
      <c r="S280" s="249"/>
      <c r="T280" s="25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1" t="s">
        <v>197</v>
      </c>
      <c r="AU280" s="251" t="s">
        <v>86</v>
      </c>
      <c r="AV280" s="13" t="s">
        <v>84</v>
      </c>
      <c r="AW280" s="13" t="s">
        <v>32</v>
      </c>
      <c r="AX280" s="13" t="s">
        <v>77</v>
      </c>
      <c r="AY280" s="251" t="s">
        <v>188</v>
      </c>
    </row>
    <row r="281" spans="1:51" s="14" customFormat="1" ht="12">
      <c r="A281" s="14"/>
      <c r="B281" s="252"/>
      <c r="C281" s="253"/>
      <c r="D281" s="243" t="s">
        <v>197</v>
      </c>
      <c r="E281" s="254" t="s">
        <v>1</v>
      </c>
      <c r="F281" s="255" t="s">
        <v>322</v>
      </c>
      <c r="G281" s="253"/>
      <c r="H281" s="256">
        <v>51.77</v>
      </c>
      <c r="I281" s="257"/>
      <c r="J281" s="253"/>
      <c r="K281" s="253"/>
      <c r="L281" s="258"/>
      <c r="M281" s="259"/>
      <c r="N281" s="260"/>
      <c r="O281" s="260"/>
      <c r="P281" s="260"/>
      <c r="Q281" s="260"/>
      <c r="R281" s="260"/>
      <c r="S281" s="260"/>
      <c r="T281" s="26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2" t="s">
        <v>197</v>
      </c>
      <c r="AU281" s="262" t="s">
        <v>86</v>
      </c>
      <c r="AV281" s="14" t="s">
        <v>86</v>
      </c>
      <c r="AW281" s="14" t="s">
        <v>32</v>
      </c>
      <c r="AX281" s="14" t="s">
        <v>77</v>
      </c>
      <c r="AY281" s="262" t="s">
        <v>188</v>
      </c>
    </row>
    <row r="282" spans="1:51" s="16" customFormat="1" ht="12">
      <c r="A282" s="16"/>
      <c r="B282" s="274"/>
      <c r="C282" s="275"/>
      <c r="D282" s="243" t="s">
        <v>197</v>
      </c>
      <c r="E282" s="276" t="s">
        <v>1</v>
      </c>
      <c r="F282" s="277" t="s">
        <v>232</v>
      </c>
      <c r="G282" s="275"/>
      <c r="H282" s="278">
        <v>659.5699999999998</v>
      </c>
      <c r="I282" s="279"/>
      <c r="J282" s="275"/>
      <c r="K282" s="275"/>
      <c r="L282" s="280"/>
      <c r="M282" s="281"/>
      <c r="N282" s="282"/>
      <c r="O282" s="282"/>
      <c r="P282" s="282"/>
      <c r="Q282" s="282"/>
      <c r="R282" s="282"/>
      <c r="S282" s="282"/>
      <c r="T282" s="283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T282" s="284" t="s">
        <v>197</v>
      </c>
      <c r="AU282" s="284" t="s">
        <v>86</v>
      </c>
      <c r="AV282" s="16" t="s">
        <v>112</v>
      </c>
      <c r="AW282" s="16" t="s">
        <v>32</v>
      </c>
      <c r="AX282" s="16" t="s">
        <v>77</v>
      </c>
      <c r="AY282" s="284" t="s">
        <v>188</v>
      </c>
    </row>
    <row r="283" spans="1:51" s="13" customFormat="1" ht="12">
      <c r="A283" s="13"/>
      <c r="B283" s="241"/>
      <c r="C283" s="242"/>
      <c r="D283" s="243" t="s">
        <v>197</v>
      </c>
      <c r="E283" s="244" t="s">
        <v>1</v>
      </c>
      <c r="F283" s="245" t="s">
        <v>233</v>
      </c>
      <c r="G283" s="242"/>
      <c r="H283" s="244" t="s">
        <v>1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1" t="s">
        <v>197</v>
      </c>
      <c r="AU283" s="251" t="s">
        <v>86</v>
      </c>
      <c r="AV283" s="13" t="s">
        <v>84</v>
      </c>
      <c r="AW283" s="13" t="s">
        <v>32</v>
      </c>
      <c r="AX283" s="13" t="s">
        <v>77</v>
      </c>
      <c r="AY283" s="251" t="s">
        <v>188</v>
      </c>
    </row>
    <row r="284" spans="1:51" s="13" customFormat="1" ht="12">
      <c r="A284" s="13"/>
      <c r="B284" s="241"/>
      <c r="C284" s="242"/>
      <c r="D284" s="243" t="s">
        <v>197</v>
      </c>
      <c r="E284" s="244" t="s">
        <v>1</v>
      </c>
      <c r="F284" s="245" t="s">
        <v>236</v>
      </c>
      <c r="G284" s="242"/>
      <c r="H284" s="244" t="s">
        <v>1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1" t="s">
        <v>197</v>
      </c>
      <c r="AU284" s="251" t="s">
        <v>86</v>
      </c>
      <c r="AV284" s="13" t="s">
        <v>84</v>
      </c>
      <c r="AW284" s="13" t="s">
        <v>32</v>
      </c>
      <c r="AX284" s="13" t="s">
        <v>77</v>
      </c>
      <c r="AY284" s="251" t="s">
        <v>188</v>
      </c>
    </row>
    <row r="285" spans="1:51" s="14" customFormat="1" ht="12">
      <c r="A285" s="14"/>
      <c r="B285" s="252"/>
      <c r="C285" s="253"/>
      <c r="D285" s="243" t="s">
        <v>197</v>
      </c>
      <c r="E285" s="254" t="s">
        <v>1</v>
      </c>
      <c r="F285" s="255" t="s">
        <v>323</v>
      </c>
      <c r="G285" s="253"/>
      <c r="H285" s="256">
        <v>31.186</v>
      </c>
      <c r="I285" s="257"/>
      <c r="J285" s="253"/>
      <c r="K285" s="253"/>
      <c r="L285" s="258"/>
      <c r="M285" s="259"/>
      <c r="N285" s="260"/>
      <c r="O285" s="260"/>
      <c r="P285" s="260"/>
      <c r="Q285" s="260"/>
      <c r="R285" s="260"/>
      <c r="S285" s="260"/>
      <c r="T285" s="26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2" t="s">
        <v>197</v>
      </c>
      <c r="AU285" s="262" t="s">
        <v>86</v>
      </c>
      <c r="AV285" s="14" t="s">
        <v>86</v>
      </c>
      <c r="AW285" s="14" t="s">
        <v>32</v>
      </c>
      <c r="AX285" s="14" t="s">
        <v>77</v>
      </c>
      <c r="AY285" s="262" t="s">
        <v>188</v>
      </c>
    </row>
    <row r="286" spans="1:51" s="14" customFormat="1" ht="12">
      <c r="A286" s="14"/>
      <c r="B286" s="252"/>
      <c r="C286" s="253"/>
      <c r="D286" s="243" t="s">
        <v>197</v>
      </c>
      <c r="E286" s="254" t="s">
        <v>1</v>
      </c>
      <c r="F286" s="255" t="s">
        <v>324</v>
      </c>
      <c r="G286" s="253"/>
      <c r="H286" s="256">
        <v>-1.17</v>
      </c>
      <c r="I286" s="257"/>
      <c r="J286" s="253"/>
      <c r="K286" s="253"/>
      <c r="L286" s="258"/>
      <c r="M286" s="259"/>
      <c r="N286" s="260"/>
      <c r="O286" s="260"/>
      <c r="P286" s="260"/>
      <c r="Q286" s="260"/>
      <c r="R286" s="260"/>
      <c r="S286" s="260"/>
      <c r="T286" s="261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2" t="s">
        <v>197</v>
      </c>
      <c r="AU286" s="262" t="s">
        <v>86</v>
      </c>
      <c r="AV286" s="14" t="s">
        <v>86</v>
      </c>
      <c r="AW286" s="14" t="s">
        <v>32</v>
      </c>
      <c r="AX286" s="14" t="s">
        <v>77</v>
      </c>
      <c r="AY286" s="262" t="s">
        <v>188</v>
      </c>
    </row>
    <row r="287" spans="1:51" s="13" customFormat="1" ht="12">
      <c r="A287" s="13"/>
      <c r="B287" s="241"/>
      <c r="C287" s="242"/>
      <c r="D287" s="243" t="s">
        <v>197</v>
      </c>
      <c r="E287" s="244" t="s">
        <v>1</v>
      </c>
      <c r="F287" s="245" t="s">
        <v>240</v>
      </c>
      <c r="G287" s="242"/>
      <c r="H287" s="244" t="s">
        <v>1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1" t="s">
        <v>197</v>
      </c>
      <c r="AU287" s="251" t="s">
        <v>86</v>
      </c>
      <c r="AV287" s="13" t="s">
        <v>84</v>
      </c>
      <c r="AW287" s="13" t="s">
        <v>32</v>
      </c>
      <c r="AX287" s="13" t="s">
        <v>77</v>
      </c>
      <c r="AY287" s="251" t="s">
        <v>188</v>
      </c>
    </row>
    <row r="288" spans="1:51" s="14" customFormat="1" ht="12">
      <c r="A288" s="14"/>
      <c r="B288" s="252"/>
      <c r="C288" s="253"/>
      <c r="D288" s="243" t="s">
        <v>197</v>
      </c>
      <c r="E288" s="254" t="s">
        <v>1</v>
      </c>
      <c r="F288" s="255" t="s">
        <v>325</v>
      </c>
      <c r="G288" s="253"/>
      <c r="H288" s="256">
        <v>36.146</v>
      </c>
      <c r="I288" s="257"/>
      <c r="J288" s="253"/>
      <c r="K288" s="253"/>
      <c r="L288" s="258"/>
      <c r="M288" s="259"/>
      <c r="N288" s="260"/>
      <c r="O288" s="260"/>
      <c r="P288" s="260"/>
      <c r="Q288" s="260"/>
      <c r="R288" s="260"/>
      <c r="S288" s="260"/>
      <c r="T288" s="26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2" t="s">
        <v>197</v>
      </c>
      <c r="AU288" s="262" t="s">
        <v>86</v>
      </c>
      <c r="AV288" s="14" t="s">
        <v>86</v>
      </c>
      <c r="AW288" s="14" t="s">
        <v>32</v>
      </c>
      <c r="AX288" s="14" t="s">
        <v>77</v>
      </c>
      <c r="AY288" s="262" t="s">
        <v>188</v>
      </c>
    </row>
    <row r="289" spans="1:51" s="14" customFormat="1" ht="12">
      <c r="A289" s="14"/>
      <c r="B289" s="252"/>
      <c r="C289" s="253"/>
      <c r="D289" s="243" t="s">
        <v>197</v>
      </c>
      <c r="E289" s="254" t="s">
        <v>1</v>
      </c>
      <c r="F289" s="255" t="s">
        <v>310</v>
      </c>
      <c r="G289" s="253"/>
      <c r="H289" s="256">
        <v>-1.576</v>
      </c>
      <c r="I289" s="257"/>
      <c r="J289" s="253"/>
      <c r="K289" s="253"/>
      <c r="L289" s="258"/>
      <c r="M289" s="259"/>
      <c r="N289" s="260"/>
      <c r="O289" s="260"/>
      <c r="P289" s="260"/>
      <c r="Q289" s="260"/>
      <c r="R289" s="260"/>
      <c r="S289" s="260"/>
      <c r="T289" s="261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2" t="s">
        <v>197</v>
      </c>
      <c r="AU289" s="262" t="s">
        <v>86</v>
      </c>
      <c r="AV289" s="14" t="s">
        <v>86</v>
      </c>
      <c r="AW289" s="14" t="s">
        <v>32</v>
      </c>
      <c r="AX289" s="14" t="s">
        <v>77</v>
      </c>
      <c r="AY289" s="262" t="s">
        <v>188</v>
      </c>
    </row>
    <row r="290" spans="1:51" s="13" customFormat="1" ht="12">
      <c r="A290" s="13"/>
      <c r="B290" s="241"/>
      <c r="C290" s="242"/>
      <c r="D290" s="243" t="s">
        <v>197</v>
      </c>
      <c r="E290" s="244" t="s">
        <v>1</v>
      </c>
      <c r="F290" s="245" t="s">
        <v>242</v>
      </c>
      <c r="G290" s="242"/>
      <c r="H290" s="244" t="s">
        <v>1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1" t="s">
        <v>197</v>
      </c>
      <c r="AU290" s="251" t="s">
        <v>86</v>
      </c>
      <c r="AV290" s="13" t="s">
        <v>84</v>
      </c>
      <c r="AW290" s="13" t="s">
        <v>32</v>
      </c>
      <c r="AX290" s="13" t="s">
        <v>77</v>
      </c>
      <c r="AY290" s="251" t="s">
        <v>188</v>
      </c>
    </row>
    <row r="291" spans="1:51" s="14" customFormat="1" ht="12">
      <c r="A291" s="14"/>
      <c r="B291" s="252"/>
      <c r="C291" s="253"/>
      <c r="D291" s="243" t="s">
        <v>197</v>
      </c>
      <c r="E291" s="254" t="s">
        <v>1</v>
      </c>
      <c r="F291" s="255" t="s">
        <v>326</v>
      </c>
      <c r="G291" s="253"/>
      <c r="H291" s="256">
        <v>31.124</v>
      </c>
      <c r="I291" s="257"/>
      <c r="J291" s="253"/>
      <c r="K291" s="253"/>
      <c r="L291" s="258"/>
      <c r="M291" s="259"/>
      <c r="N291" s="260"/>
      <c r="O291" s="260"/>
      <c r="P291" s="260"/>
      <c r="Q291" s="260"/>
      <c r="R291" s="260"/>
      <c r="S291" s="260"/>
      <c r="T291" s="261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2" t="s">
        <v>197</v>
      </c>
      <c r="AU291" s="262" t="s">
        <v>86</v>
      </c>
      <c r="AV291" s="14" t="s">
        <v>86</v>
      </c>
      <c r="AW291" s="14" t="s">
        <v>32</v>
      </c>
      <c r="AX291" s="14" t="s">
        <v>77</v>
      </c>
      <c r="AY291" s="262" t="s">
        <v>188</v>
      </c>
    </row>
    <row r="292" spans="1:51" s="14" customFormat="1" ht="12">
      <c r="A292" s="14"/>
      <c r="B292" s="252"/>
      <c r="C292" s="253"/>
      <c r="D292" s="243" t="s">
        <v>197</v>
      </c>
      <c r="E292" s="254" t="s">
        <v>1</v>
      </c>
      <c r="F292" s="255" t="s">
        <v>327</v>
      </c>
      <c r="G292" s="253"/>
      <c r="H292" s="256">
        <v>-1.182</v>
      </c>
      <c r="I292" s="257"/>
      <c r="J292" s="253"/>
      <c r="K292" s="253"/>
      <c r="L292" s="258"/>
      <c r="M292" s="259"/>
      <c r="N292" s="260"/>
      <c r="O292" s="260"/>
      <c r="P292" s="260"/>
      <c r="Q292" s="260"/>
      <c r="R292" s="260"/>
      <c r="S292" s="260"/>
      <c r="T292" s="26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2" t="s">
        <v>197</v>
      </c>
      <c r="AU292" s="262" t="s">
        <v>86</v>
      </c>
      <c r="AV292" s="14" t="s">
        <v>86</v>
      </c>
      <c r="AW292" s="14" t="s">
        <v>32</v>
      </c>
      <c r="AX292" s="14" t="s">
        <v>77</v>
      </c>
      <c r="AY292" s="262" t="s">
        <v>188</v>
      </c>
    </row>
    <row r="293" spans="1:51" s="13" customFormat="1" ht="12">
      <c r="A293" s="13"/>
      <c r="B293" s="241"/>
      <c r="C293" s="242"/>
      <c r="D293" s="243" t="s">
        <v>197</v>
      </c>
      <c r="E293" s="244" t="s">
        <v>1</v>
      </c>
      <c r="F293" s="245" t="s">
        <v>244</v>
      </c>
      <c r="G293" s="242"/>
      <c r="H293" s="244" t="s">
        <v>1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1" t="s">
        <v>197</v>
      </c>
      <c r="AU293" s="251" t="s">
        <v>86</v>
      </c>
      <c r="AV293" s="13" t="s">
        <v>84</v>
      </c>
      <c r="AW293" s="13" t="s">
        <v>32</v>
      </c>
      <c r="AX293" s="13" t="s">
        <v>77</v>
      </c>
      <c r="AY293" s="251" t="s">
        <v>188</v>
      </c>
    </row>
    <row r="294" spans="1:51" s="14" customFormat="1" ht="12">
      <c r="A294" s="14"/>
      <c r="B294" s="252"/>
      <c r="C294" s="253"/>
      <c r="D294" s="243" t="s">
        <v>197</v>
      </c>
      <c r="E294" s="254" t="s">
        <v>1</v>
      </c>
      <c r="F294" s="255" t="s">
        <v>328</v>
      </c>
      <c r="G294" s="253"/>
      <c r="H294" s="256">
        <v>17.794</v>
      </c>
      <c r="I294" s="257"/>
      <c r="J294" s="253"/>
      <c r="K294" s="253"/>
      <c r="L294" s="258"/>
      <c r="M294" s="259"/>
      <c r="N294" s="260"/>
      <c r="O294" s="260"/>
      <c r="P294" s="260"/>
      <c r="Q294" s="260"/>
      <c r="R294" s="260"/>
      <c r="S294" s="260"/>
      <c r="T294" s="26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2" t="s">
        <v>197</v>
      </c>
      <c r="AU294" s="262" t="s">
        <v>86</v>
      </c>
      <c r="AV294" s="14" t="s">
        <v>86</v>
      </c>
      <c r="AW294" s="14" t="s">
        <v>32</v>
      </c>
      <c r="AX294" s="14" t="s">
        <v>77</v>
      </c>
      <c r="AY294" s="262" t="s">
        <v>188</v>
      </c>
    </row>
    <row r="295" spans="1:51" s="14" customFormat="1" ht="12">
      <c r="A295" s="14"/>
      <c r="B295" s="252"/>
      <c r="C295" s="253"/>
      <c r="D295" s="243" t="s">
        <v>197</v>
      </c>
      <c r="E295" s="254" t="s">
        <v>1</v>
      </c>
      <c r="F295" s="255" t="s">
        <v>327</v>
      </c>
      <c r="G295" s="253"/>
      <c r="H295" s="256">
        <v>-1.182</v>
      </c>
      <c r="I295" s="257"/>
      <c r="J295" s="253"/>
      <c r="K295" s="253"/>
      <c r="L295" s="258"/>
      <c r="M295" s="259"/>
      <c r="N295" s="260"/>
      <c r="O295" s="260"/>
      <c r="P295" s="260"/>
      <c r="Q295" s="260"/>
      <c r="R295" s="260"/>
      <c r="S295" s="260"/>
      <c r="T295" s="26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2" t="s">
        <v>197</v>
      </c>
      <c r="AU295" s="262" t="s">
        <v>86</v>
      </c>
      <c r="AV295" s="14" t="s">
        <v>86</v>
      </c>
      <c r="AW295" s="14" t="s">
        <v>32</v>
      </c>
      <c r="AX295" s="14" t="s">
        <v>77</v>
      </c>
      <c r="AY295" s="262" t="s">
        <v>188</v>
      </c>
    </row>
    <row r="296" spans="1:51" s="13" customFormat="1" ht="12">
      <c r="A296" s="13"/>
      <c r="B296" s="241"/>
      <c r="C296" s="242"/>
      <c r="D296" s="243" t="s">
        <v>197</v>
      </c>
      <c r="E296" s="244" t="s">
        <v>1</v>
      </c>
      <c r="F296" s="245" t="s">
        <v>293</v>
      </c>
      <c r="G296" s="242"/>
      <c r="H296" s="244" t="s">
        <v>1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1" t="s">
        <v>197</v>
      </c>
      <c r="AU296" s="251" t="s">
        <v>86</v>
      </c>
      <c r="AV296" s="13" t="s">
        <v>84</v>
      </c>
      <c r="AW296" s="13" t="s">
        <v>32</v>
      </c>
      <c r="AX296" s="13" t="s">
        <v>77</v>
      </c>
      <c r="AY296" s="251" t="s">
        <v>188</v>
      </c>
    </row>
    <row r="297" spans="1:51" s="14" customFormat="1" ht="12">
      <c r="A297" s="14"/>
      <c r="B297" s="252"/>
      <c r="C297" s="253"/>
      <c r="D297" s="243" t="s">
        <v>197</v>
      </c>
      <c r="E297" s="254" t="s">
        <v>1</v>
      </c>
      <c r="F297" s="255" t="s">
        <v>329</v>
      </c>
      <c r="G297" s="253"/>
      <c r="H297" s="256">
        <v>87.42</v>
      </c>
      <c r="I297" s="257"/>
      <c r="J297" s="253"/>
      <c r="K297" s="253"/>
      <c r="L297" s="258"/>
      <c r="M297" s="259"/>
      <c r="N297" s="260"/>
      <c r="O297" s="260"/>
      <c r="P297" s="260"/>
      <c r="Q297" s="260"/>
      <c r="R297" s="260"/>
      <c r="S297" s="260"/>
      <c r="T297" s="26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2" t="s">
        <v>197</v>
      </c>
      <c r="AU297" s="262" t="s">
        <v>86</v>
      </c>
      <c r="AV297" s="14" t="s">
        <v>86</v>
      </c>
      <c r="AW297" s="14" t="s">
        <v>32</v>
      </c>
      <c r="AX297" s="14" t="s">
        <v>77</v>
      </c>
      <c r="AY297" s="262" t="s">
        <v>188</v>
      </c>
    </row>
    <row r="298" spans="1:51" s="14" customFormat="1" ht="12">
      <c r="A298" s="14"/>
      <c r="B298" s="252"/>
      <c r="C298" s="253"/>
      <c r="D298" s="243" t="s">
        <v>197</v>
      </c>
      <c r="E298" s="254" t="s">
        <v>1</v>
      </c>
      <c r="F298" s="255" t="s">
        <v>330</v>
      </c>
      <c r="G298" s="253"/>
      <c r="H298" s="256">
        <v>-7.88</v>
      </c>
      <c r="I298" s="257"/>
      <c r="J298" s="253"/>
      <c r="K298" s="253"/>
      <c r="L298" s="258"/>
      <c r="M298" s="259"/>
      <c r="N298" s="260"/>
      <c r="O298" s="260"/>
      <c r="P298" s="260"/>
      <c r="Q298" s="260"/>
      <c r="R298" s="260"/>
      <c r="S298" s="260"/>
      <c r="T298" s="26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2" t="s">
        <v>197</v>
      </c>
      <c r="AU298" s="262" t="s">
        <v>86</v>
      </c>
      <c r="AV298" s="14" t="s">
        <v>86</v>
      </c>
      <c r="AW298" s="14" t="s">
        <v>32</v>
      </c>
      <c r="AX298" s="14" t="s">
        <v>77</v>
      </c>
      <c r="AY298" s="262" t="s">
        <v>188</v>
      </c>
    </row>
    <row r="299" spans="1:51" s="13" customFormat="1" ht="12">
      <c r="A299" s="13"/>
      <c r="B299" s="241"/>
      <c r="C299" s="242"/>
      <c r="D299" s="243" t="s">
        <v>197</v>
      </c>
      <c r="E299" s="244" t="s">
        <v>1</v>
      </c>
      <c r="F299" s="245" t="s">
        <v>248</v>
      </c>
      <c r="G299" s="242"/>
      <c r="H299" s="244" t="s">
        <v>1</v>
      </c>
      <c r="I299" s="246"/>
      <c r="J299" s="242"/>
      <c r="K299" s="242"/>
      <c r="L299" s="247"/>
      <c r="M299" s="248"/>
      <c r="N299" s="249"/>
      <c r="O299" s="249"/>
      <c r="P299" s="249"/>
      <c r="Q299" s="249"/>
      <c r="R299" s="249"/>
      <c r="S299" s="249"/>
      <c r="T299" s="25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1" t="s">
        <v>197</v>
      </c>
      <c r="AU299" s="251" t="s">
        <v>86</v>
      </c>
      <c r="AV299" s="13" t="s">
        <v>84</v>
      </c>
      <c r="AW299" s="13" t="s">
        <v>32</v>
      </c>
      <c r="AX299" s="13" t="s">
        <v>77</v>
      </c>
      <c r="AY299" s="251" t="s">
        <v>188</v>
      </c>
    </row>
    <row r="300" spans="1:51" s="14" customFormat="1" ht="12">
      <c r="A300" s="14"/>
      <c r="B300" s="252"/>
      <c r="C300" s="253"/>
      <c r="D300" s="243" t="s">
        <v>197</v>
      </c>
      <c r="E300" s="254" t="s">
        <v>1</v>
      </c>
      <c r="F300" s="255" t="s">
        <v>331</v>
      </c>
      <c r="G300" s="253"/>
      <c r="H300" s="256">
        <v>84.816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2" t="s">
        <v>197</v>
      </c>
      <c r="AU300" s="262" t="s">
        <v>86</v>
      </c>
      <c r="AV300" s="14" t="s">
        <v>86</v>
      </c>
      <c r="AW300" s="14" t="s">
        <v>32</v>
      </c>
      <c r="AX300" s="14" t="s">
        <v>77</v>
      </c>
      <c r="AY300" s="262" t="s">
        <v>188</v>
      </c>
    </row>
    <row r="301" spans="1:51" s="14" customFormat="1" ht="12">
      <c r="A301" s="14"/>
      <c r="B301" s="252"/>
      <c r="C301" s="253"/>
      <c r="D301" s="243" t="s">
        <v>197</v>
      </c>
      <c r="E301" s="254" t="s">
        <v>1</v>
      </c>
      <c r="F301" s="255" t="s">
        <v>310</v>
      </c>
      <c r="G301" s="253"/>
      <c r="H301" s="256">
        <v>-1.576</v>
      </c>
      <c r="I301" s="257"/>
      <c r="J301" s="253"/>
      <c r="K301" s="253"/>
      <c r="L301" s="258"/>
      <c r="M301" s="259"/>
      <c r="N301" s="260"/>
      <c r="O301" s="260"/>
      <c r="P301" s="260"/>
      <c r="Q301" s="260"/>
      <c r="R301" s="260"/>
      <c r="S301" s="260"/>
      <c r="T301" s="26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2" t="s">
        <v>197</v>
      </c>
      <c r="AU301" s="262" t="s">
        <v>86</v>
      </c>
      <c r="AV301" s="14" t="s">
        <v>86</v>
      </c>
      <c r="AW301" s="14" t="s">
        <v>32</v>
      </c>
      <c r="AX301" s="14" t="s">
        <v>77</v>
      </c>
      <c r="AY301" s="262" t="s">
        <v>188</v>
      </c>
    </row>
    <row r="302" spans="1:51" s="13" customFormat="1" ht="12">
      <c r="A302" s="13"/>
      <c r="B302" s="241"/>
      <c r="C302" s="242"/>
      <c r="D302" s="243" t="s">
        <v>197</v>
      </c>
      <c r="E302" s="244" t="s">
        <v>1</v>
      </c>
      <c r="F302" s="245" t="s">
        <v>250</v>
      </c>
      <c r="G302" s="242"/>
      <c r="H302" s="244" t="s">
        <v>1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1" t="s">
        <v>197</v>
      </c>
      <c r="AU302" s="251" t="s">
        <v>86</v>
      </c>
      <c r="AV302" s="13" t="s">
        <v>84</v>
      </c>
      <c r="AW302" s="13" t="s">
        <v>32</v>
      </c>
      <c r="AX302" s="13" t="s">
        <v>77</v>
      </c>
      <c r="AY302" s="251" t="s">
        <v>188</v>
      </c>
    </row>
    <row r="303" spans="1:51" s="14" customFormat="1" ht="12">
      <c r="A303" s="14"/>
      <c r="B303" s="252"/>
      <c r="C303" s="253"/>
      <c r="D303" s="243" t="s">
        <v>197</v>
      </c>
      <c r="E303" s="254" t="s">
        <v>1</v>
      </c>
      <c r="F303" s="255" t="s">
        <v>332</v>
      </c>
      <c r="G303" s="253"/>
      <c r="H303" s="256">
        <v>42.08</v>
      </c>
      <c r="I303" s="257"/>
      <c r="J303" s="253"/>
      <c r="K303" s="253"/>
      <c r="L303" s="258"/>
      <c r="M303" s="259"/>
      <c r="N303" s="260"/>
      <c r="O303" s="260"/>
      <c r="P303" s="260"/>
      <c r="Q303" s="260"/>
      <c r="R303" s="260"/>
      <c r="S303" s="260"/>
      <c r="T303" s="26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2" t="s">
        <v>197</v>
      </c>
      <c r="AU303" s="262" t="s">
        <v>86</v>
      </c>
      <c r="AV303" s="14" t="s">
        <v>86</v>
      </c>
      <c r="AW303" s="14" t="s">
        <v>32</v>
      </c>
      <c r="AX303" s="14" t="s">
        <v>77</v>
      </c>
      <c r="AY303" s="262" t="s">
        <v>188</v>
      </c>
    </row>
    <row r="304" spans="1:51" s="13" customFormat="1" ht="12">
      <c r="A304" s="13"/>
      <c r="B304" s="241"/>
      <c r="C304" s="242"/>
      <c r="D304" s="243" t="s">
        <v>197</v>
      </c>
      <c r="E304" s="244" t="s">
        <v>1</v>
      </c>
      <c r="F304" s="245" t="s">
        <v>252</v>
      </c>
      <c r="G304" s="242"/>
      <c r="H304" s="244" t="s">
        <v>1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1" t="s">
        <v>197</v>
      </c>
      <c r="AU304" s="251" t="s">
        <v>86</v>
      </c>
      <c r="AV304" s="13" t="s">
        <v>84</v>
      </c>
      <c r="AW304" s="13" t="s">
        <v>32</v>
      </c>
      <c r="AX304" s="13" t="s">
        <v>77</v>
      </c>
      <c r="AY304" s="251" t="s">
        <v>188</v>
      </c>
    </row>
    <row r="305" spans="1:51" s="14" customFormat="1" ht="12">
      <c r="A305" s="14"/>
      <c r="B305" s="252"/>
      <c r="C305" s="253"/>
      <c r="D305" s="243" t="s">
        <v>197</v>
      </c>
      <c r="E305" s="254" t="s">
        <v>1</v>
      </c>
      <c r="F305" s="255" t="s">
        <v>333</v>
      </c>
      <c r="G305" s="253"/>
      <c r="H305" s="256">
        <v>24.304</v>
      </c>
      <c r="I305" s="257"/>
      <c r="J305" s="253"/>
      <c r="K305" s="253"/>
      <c r="L305" s="258"/>
      <c r="M305" s="259"/>
      <c r="N305" s="260"/>
      <c r="O305" s="260"/>
      <c r="P305" s="260"/>
      <c r="Q305" s="260"/>
      <c r="R305" s="260"/>
      <c r="S305" s="260"/>
      <c r="T305" s="26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2" t="s">
        <v>197</v>
      </c>
      <c r="AU305" s="262" t="s">
        <v>86</v>
      </c>
      <c r="AV305" s="14" t="s">
        <v>86</v>
      </c>
      <c r="AW305" s="14" t="s">
        <v>32</v>
      </c>
      <c r="AX305" s="14" t="s">
        <v>77</v>
      </c>
      <c r="AY305" s="262" t="s">
        <v>188</v>
      </c>
    </row>
    <row r="306" spans="1:51" s="14" customFormat="1" ht="12">
      <c r="A306" s="14"/>
      <c r="B306" s="252"/>
      <c r="C306" s="253"/>
      <c r="D306" s="243" t="s">
        <v>197</v>
      </c>
      <c r="E306" s="254" t="s">
        <v>1</v>
      </c>
      <c r="F306" s="255" t="s">
        <v>334</v>
      </c>
      <c r="G306" s="253"/>
      <c r="H306" s="256">
        <v>-2.758</v>
      </c>
      <c r="I306" s="257"/>
      <c r="J306" s="253"/>
      <c r="K306" s="253"/>
      <c r="L306" s="258"/>
      <c r="M306" s="259"/>
      <c r="N306" s="260"/>
      <c r="O306" s="260"/>
      <c r="P306" s="260"/>
      <c r="Q306" s="260"/>
      <c r="R306" s="260"/>
      <c r="S306" s="260"/>
      <c r="T306" s="26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2" t="s">
        <v>197</v>
      </c>
      <c r="AU306" s="262" t="s">
        <v>86</v>
      </c>
      <c r="AV306" s="14" t="s">
        <v>86</v>
      </c>
      <c r="AW306" s="14" t="s">
        <v>32</v>
      </c>
      <c r="AX306" s="14" t="s">
        <v>77</v>
      </c>
      <c r="AY306" s="262" t="s">
        <v>188</v>
      </c>
    </row>
    <row r="307" spans="1:51" s="13" customFormat="1" ht="12">
      <c r="A307" s="13"/>
      <c r="B307" s="241"/>
      <c r="C307" s="242"/>
      <c r="D307" s="243" t="s">
        <v>197</v>
      </c>
      <c r="E307" s="244" t="s">
        <v>1</v>
      </c>
      <c r="F307" s="245" t="s">
        <v>254</v>
      </c>
      <c r="G307" s="242"/>
      <c r="H307" s="244" t="s">
        <v>1</v>
      </c>
      <c r="I307" s="246"/>
      <c r="J307" s="242"/>
      <c r="K307" s="242"/>
      <c r="L307" s="247"/>
      <c r="M307" s="248"/>
      <c r="N307" s="249"/>
      <c r="O307" s="249"/>
      <c r="P307" s="249"/>
      <c r="Q307" s="249"/>
      <c r="R307" s="249"/>
      <c r="S307" s="249"/>
      <c r="T307" s="25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1" t="s">
        <v>197</v>
      </c>
      <c r="AU307" s="251" t="s">
        <v>86</v>
      </c>
      <c r="AV307" s="13" t="s">
        <v>84</v>
      </c>
      <c r="AW307" s="13" t="s">
        <v>32</v>
      </c>
      <c r="AX307" s="13" t="s">
        <v>77</v>
      </c>
      <c r="AY307" s="251" t="s">
        <v>188</v>
      </c>
    </row>
    <row r="308" spans="1:51" s="14" customFormat="1" ht="12">
      <c r="A308" s="14"/>
      <c r="B308" s="252"/>
      <c r="C308" s="253"/>
      <c r="D308" s="243" t="s">
        <v>197</v>
      </c>
      <c r="E308" s="254" t="s">
        <v>1</v>
      </c>
      <c r="F308" s="255" t="s">
        <v>335</v>
      </c>
      <c r="G308" s="253"/>
      <c r="H308" s="256">
        <v>44.64</v>
      </c>
      <c r="I308" s="257"/>
      <c r="J308" s="253"/>
      <c r="K308" s="253"/>
      <c r="L308" s="258"/>
      <c r="M308" s="259"/>
      <c r="N308" s="260"/>
      <c r="O308" s="260"/>
      <c r="P308" s="260"/>
      <c r="Q308" s="260"/>
      <c r="R308" s="260"/>
      <c r="S308" s="260"/>
      <c r="T308" s="26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2" t="s">
        <v>197</v>
      </c>
      <c r="AU308" s="262" t="s">
        <v>86</v>
      </c>
      <c r="AV308" s="14" t="s">
        <v>86</v>
      </c>
      <c r="AW308" s="14" t="s">
        <v>32</v>
      </c>
      <c r="AX308" s="14" t="s">
        <v>77</v>
      </c>
      <c r="AY308" s="262" t="s">
        <v>188</v>
      </c>
    </row>
    <row r="309" spans="1:51" s="14" customFormat="1" ht="12">
      <c r="A309" s="14"/>
      <c r="B309" s="252"/>
      <c r="C309" s="253"/>
      <c r="D309" s="243" t="s">
        <v>197</v>
      </c>
      <c r="E309" s="254" t="s">
        <v>1</v>
      </c>
      <c r="F309" s="255" t="s">
        <v>310</v>
      </c>
      <c r="G309" s="253"/>
      <c r="H309" s="256">
        <v>-1.576</v>
      </c>
      <c r="I309" s="257"/>
      <c r="J309" s="253"/>
      <c r="K309" s="253"/>
      <c r="L309" s="258"/>
      <c r="M309" s="259"/>
      <c r="N309" s="260"/>
      <c r="O309" s="260"/>
      <c r="P309" s="260"/>
      <c r="Q309" s="260"/>
      <c r="R309" s="260"/>
      <c r="S309" s="260"/>
      <c r="T309" s="26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2" t="s">
        <v>197</v>
      </c>
      <c r="AU309" s="262" t="s">
        <v>86</v>
      </c>
      <c r="AV309" s="14" t="s">
        <v>86</v>
      </c>
      <c r="AW309" s="14" t="s">
        <v>32</v>
      </c>
      <c r="AX309" s="14" t="s">
        <v>77</v>
      </c>
      <c r="AY309" s="262" t="s">
        <v>188</v>
      </c>
    </row>
    <row r="310" spans="1:51" s="13" customFormat="1" ht="12">
      <c r="A310" s="13"/>
      <c r="B310" s="241"/>
      <c r="C310" s="242"/>
      <c r="D310" s="243" t="s">
        <v>197</v>
      </c>
      <c r="E310" s="244" t="s">
        <v>1</v>
      </c>
      <c r="F310" s="245" t="s">
        <v>336</v>
      </c>
      <c r="G310" s="242"/>
      <c r="H310" s="244" t="s">
        <v>1</v>
      </c>
      <c r="I310" s="246"/>
      <c r="J310" s="242"/>
      <c r="K310" s="242"/>
      <c r="L310" s="247"/>
      <c r="M310" s="248"/>
      <c r="N310" s="249"/>
      <c r="O310" s="249"/>
      <c r="P310" s="249"/>
      <c r="Q310" s="249"/>
      <c r="R310" s="249"/>
      <c r="S310" s="249"/>
      <c r="T310" s="25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1" t="s">
        <v>197</v>
      </c>
      <c r="AU310" s="251" t="s">
        <v>86</v>
      </c>
      <c r="AV310" s="13" t="s">
        <v>84</v>
      </c>
      <c r="AW310" s="13" t="s">
        <v>32</v>
      </c>
      <c r="AX310" s="13" t="s">
        <v>77</v>
      </c>
      <c r="AY310" s="251" t="s">
        <v>188</v>
      </c>
    </row>
    <row r="311" spans="1:51" s="14" customFormat="1" ht="12">
      <c r="A311" s="14"/>
      <c r="B311" s="252"/>
      <c r="C311" s="253"/>
      <c r="D311" s="243" t="s">
        <v>197</v>
      </c>
      <c r="E311" s="254" t="s">
        <v>1</v>
      </c>
      <c r="F311" s="255" t="s">
        <v>337</v>
      </c>
      <c r="G311" s="253"/>
      <c r="H311" s="256">
        <v>164.114</v>
      </c>
      <c r="I311" s="257"/>
      <c r="J311" s="253"/>
      <c r="K311" s="253"/>
      <c r="L311" s="258"/>
      <c r="M311" s="259"/>
      <c r="N311" s="260"/>
      <c r="O311" s="260"/>
      <c r="P311" s="260"/>
      <c r="Q311" s="260"/>
      <c r="R311" s="260"/>
      <c r="S311" s="260"/>
      <c r="T311" s="26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2" t="s">
        <v>197</v>
      </c>
      <c r="AU311" s="262" t="s">
        <v>86</v>
      </c>
      <c r="AV311" s="14" t="s">
        <v>86</v>
      </c>
      <c r="AW311" s="14" t="s">
        <v>32</v>
      </c>
      <c r="AX311" s="14" t="s">
        <v>77</v>
      </c>
      <c r="AY311" s="262" t="s">
        <v>188</v>
      </c>
    </row>
    <row r="312" spans="1:51" s="14" customFormat="1" ht="12">
      <c r="A312" s="14"/>
      <c r="B312" s="252"/>
      <c r="C312" s="253"/>
      <c r="D312" s="243" t="s">
        <v>197</v>
      </c>
      <c r="E312" s="254" t="s">
        <v>1</v>
      </c>
      <c r="F312" s="255" t="s">
        <v>310</v>
      </c>
      <c r="G312" s="253"/>
      <c r="H312" s="256">
        <v>-1.576</v>
      </c>
      <c r="I312" s="257"/>
      <c r="J312" s="253"/>
      <c r="K312" s="253"/>
      <c r="L312" s="258"/>
      <c r="M312" s="259"/>
      <c r="N312" s="260"/>
      <c r="O312" s="260"/>
      <c r="P312" s="260"/>
      <c r="Q312" s="260"/>
      <c r="R312" s="260"/>
      <c r="S312" s="260"/>
      <c r="T312" s="26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2" t="s">
        <v>197</v>
      </c>
      <c r="AU312" s="262" t="s">
        <v>86</v>
      </c>
      <c r="AV312" s="14" t="s">
        <v>86</v>
      </c>
      <c r="AW312" s="14" t="s">
        <v>32</v>
      </c>
      <c r="AX312" s="14" t="s">
        <v>77</v>
      </c>
      <c r="AY312" s="262" t="s">
        <v>188</v>
      </c>
    </row>
    <row r="313" spans="1:51" s="16" customFormat="1" ht="12">
      <c r="A313" s="16"/>
      <c r="B313" s="274"/>
      <c r="C313" s="275"/>
      <c r="D313" s="243" t="s">
        <v>197</v>
      </c>
      <c r="E313" s="276" t="s">
        <v>1</v>
      </c>
      <c r="F313" s="277" t="s">
        <v>232</v>
      </c>
      <c r="G313" s="275"/>
      <c r="H313" s="278">
        <v>543.1479999999999</v>
      </c>
      <c r="I313" s="279"/>
      <c r="J313" s="275"/>
      <c r="K313" s="275"/>
      <c r="L313" s="280"/>
      <c r="M313" s="281"/>
      <c r="N313" s="282"/>
      <c r="O313" s="282"/>
      <c r="P313" s="282"/>
      <c r="Q313" s="282"/>
      <c r="R313" s="282"/>
      <c r="S313" s="282"/>
      <c r="T313" s="283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T313" s="284" t="s">
        <v>197</v>
      </c>
      <c r="AU313" s="284" t="s">
        <v>86</v>
      </c>
      <c r="AV313" s="16" t="s">
        <v>112</v>
      </c>
      <c r="AW313" s="16" t="s">
        <v>32</v>
      </c>
      <c r="AX313" s="16" t="s">
        <v>77</v>
      </c>
      <c r="AY313" s="284" t="s">
        <v>188</v>
      </c>
    </row>
    <row r="314" spans="1:51" s="15" customFormat="1" ht="12">
      <c r="A314" s="15"/>
      <c r="B314" s="263"/>
      <c r="C314" s="264"/>
      <c r="D314" s="243" t="s">
        <v>197</v>
      </c>
      <c r="E314" s="265" t="s">
        <v>1</v>
      </c>
      <c r="F314" s="266" t="s">
        <v>215</v>
      </c>
      <c r="G314" s="264"/>
      <c r="H314" s="267">
        <v>1202.7179999999998</v>
      </c>
      <c r="I314" s="268"/>
      <c r="J314" s="264"/>
      <c r="K314" s="264"/>
      <c r="L314" s="269"/>
      <c r="M314" s="270"/>
      <c r="N314" s="271"/>
      <c r="O314" s="271"/>
      <c r="P314" s="271"/>
      <c r="Q314" s="271"/>
      <c r="R314" s="271"/>
      <c r="S314" s="271"/>
      <c r="T314" s="272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73" t="s">
        <v>197</v>
      </c>
      <c r="AU314" s="273" t="s">
        <v>86</v>
      </c>
      <c r="AV314" s="15" t="s">
        <v>195</v>
      </c>
      <c r="AW314" s="15" t="s">
        <v>32</v>
      </c>
      <c r="AX314" s="15" t="s">
        <v>84</v>
      </c>
      <c r="AY314" s="273" t="s">
        <v>188</v>
      </c>
    </row>
    <row r="315" spans="1:65" s="2" customFormat="1" ht="37.8" customHeight="1">
      <c r="A315" s="39"/>
      <c r="B315" s="40"/>
      <c r="C315" s="228" t="s">
        <v>200</v>
      </c>
      <c r="D315" s="228" t="s">
        <v>190</v>
      </c>
      <c r="E315" s="229" t="s">
        <v>298</v>
      </c>
      <c r="F315" s="230" t="s">
        <v>299</v>
      </c>
      <c r="G315" s="231" t="s">
        <v>193</v>
      </c>
      <c r="H315" s="232">
        <v>18.04</v>
      </c>
      <c r="I315" s="233"/>
      <c r="J315" s="234">
        <f>ROUND(I315*H315,2)</f>
        <v>0</v>
      </c>
      <c r="K315" s="230" t="s">
        <v>194</v>
      </c>
      <c r="L315" s="45"/>
      <c r="M315" s="235" t="s">
        <v>1</v>
      </c>
      <c r="N315" s="236" t="s">
        <v>42</v>
      </c>
      <c r="O315" s="92"/>
      <c r="P315" s="237">
        <f>O315*H315</f>
        <v>0</v>
      </c>
      <c r="Q315" s="237">
        <v>0</v>
      </c>
      <c r="R315" s="237">
        <f>Q315*H315</f>
        <v>0</v>
      </c>
      <c r="S315" s="237">
        <v>0.046</v>
      </c>
      <c r="T315" s="238">
        <f>S315*H315</f>
        <v>0.8298399999999999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9" t="s">
        <v>195</v>
      </c>
      <c r="AT315" s="239" t="s">
        <v>190</v>
      </c>
      <c r="AU315" s="239" t="s">
        <v>86</v>
      </c>
      <c r="AY315" s="18" t="s">
        <v>188</v>
      </c>
      <c r="BE315" s="240">
        <f>IF(N315="základní",J315,0)</f>
        <v>0</v>
      </c>
      <c r="BF315" s="240">
        <f>IF(N315="snížená",J315,0)</f>
        <v>0</v>
      </c>
      <c r="BG315" s="240">
        <f>IF(N315="zákl. přenesená",J315,0)</f>
        <v>0</v>
      </c>
      <c r="BH315" s="240">
        <f>IF(N315="sníž. přenesená",J315,0)</f>
        <v>0</v>
      </c>
      <c r="BI315" s="240">
        <f>IF(N315="nulová",J315,0)</f>
        <v>0</v>
      </c>
      <c r="BJ315" s="18" t="s">
        <v>84</v>
      </c>
      <c r="BK315" s="240">
        <f>ROUND(I315*H315,2)</f>
        <v>0</v>
      </c>
      <c r="BL315" s="18" t="s">
        <v>195</v>
      </c>
      <c r="BM315" s="239" t="s">
        <v>338</v>
      </c>
    </row>
    <row r="316" spans="1:51" s="13" customFormat="1" ht="12">
      <c r="A316" s="13"/>
      <c r="B316" s="241"/>
      <c r="C316" s="242"/>
      <c r="D316" s="243" t="s">
        <v>197</v>
      </c>
      <c r="E316" s="244" t="s">
        <v>1</v>
      </c>
      <c r="F316" s="245" t="s">
        <v>339</v>
      </c>
      <c r="G316" s="242"/>
      <c r="H316" s="244" t="s">
        <v>1</v>
      </c>
      <c r="I316" s="246"/>
      <c r="J316" s="242"/>
      <c r="K316" s="242"/>
      <c r="L316" s="247"/>
      <c r="M316" s="248"/>
      <c r="N316" s="249"/>
      <c r="O316" s="249"/>
      <c r="P316" s="249"/>
      <c r="Q316" s="249"/>
      <c r="R316" s="249"/>
      <c r="S316" s="249"/>
      <c r="T316" s="25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1" t="s">
        <v>197</v>
      </c>
      <c r="AU316" s="251" t="s">
        <v>86</v>
      </c>
      <c r="AV316" s="13" t="s">
        <v>84</v>
      </c>
      <c r="AW316" s="13" t="s">
        <v>32</v>
      </c>
      <c r="AX316" s="13" t="s">
        <v>77</v>
      </c>
      <c r="AY316" s="251" t="s">
        <v>188</v>
      </c>
    </row>
    <row r="317" spans="1:51" s="14" customFormat="1" ht="12">
      <c r="A317" s="14"/>
      <c r="B317" s="252"/>
      <c r="C317" s="253"/>
      <c r="D317" s="243" t="s">
        <v>197</v>
      </c>
      <c r="E317" s="254" t="s">
        <v>1</v>
      </c>
      <c r="F317" s="255" t="s">
        <v>340</v>
      </c>
      <c r="G317" s="253"/>
      <c r="H317" s="256">
        <v>18.04</v>
      </c>
      <c r="I317" s="257"/>
      <c r="J317" s="253"/>
      <c r="K317" s="253"/>
      <c r="L317" s="258"/>
      <c r="M317" s="259"/>
      <c r="N317" s="260"/>
      <c r="O317" s="260"/>
      <c r="P317" s="260"/>
      <c r="Q317" s="260"/>
      <c r="R317" s="260"/>
      <c r="S317" s="260"/>
      <c r="T317" s="26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2" t="s">
        <v>197</v>
      </c>
      <c r="AU317" s="262" t="s">
        <v>86</v>
      </c>
      <c r="AV317" s="14" t="s">
        <v>86</v>
      </c>
      <c r="AW317" s="14" t="s">
        <v>32</v>
      </c>
      <c r="AX317" s="14" t="s">
        <v>84</v>
      </c>
      <c r="AY317" s="262" t="s">
        <v>188</v>
      </c>
    </row>
    <row r="318" spans="1:65" s="2" customFormat="1" ht="16.5" customHeight="1">
      <c r="A318" s="39"/>
      <c r="B318" s="40"/>
      <c r="C318" s="228" t="s">
        <v>341</v>
      </c>
      <c r="D318" s="228" t="s">
        <v>190</v>
      </c>
      <c r="E318" s="229" t="s">
        <v>342</v>
      </c>
      <c r="F318" s="230" t="s">
        <v>343</v>
      </c>
      <c r="G318" s="231" t="s">
        <v>193</v>
      </c>
      <c r="H318" s="232">
        <v>200</v>
      </c>
      <c r="I318" s="233"/>
      <c r="J318" s="234">
        <f>ROUND(I318*H318,2)</f>
        <v>0</v>
      </c>
      <c r="K318" s="230" t="s">
        <v>1</v>
      </c>
      <c r="L318" s="45"/>
      <c r="M318" s="235" t="s">
        <v>1</v>
      </c>
      <c r="N318" s="236" t="s">
        <v>42</v>
      </c>
      <c r="O318" s="92"/>
      <c r="P318" s="237">
        <f>O318*H318</f>
        <v>0</v>
      </c>
      <c r="Q318" s="237">
        <v>0</v>
      </c>
      <c r="R318" s="237">
        <f>Q318*H318</f>
        <v>0</v>
      </c>
      <c r="S318" s="237">
        <v>0.046</v>
      </c>
      <c r="T318" s="238">
        <f>S318*H318</f>
        <v>9.2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9" t="s">
        <v>195</v>
      </c>
      <c r="AT318" s="239" t="s">
        <v>190</v>
      </c>
      <c r="AU318" s="239" t="s">
        <v>86</v>
      </c>
      <c r="AY318" s="18" t="s">
        <v>188</v>
      </c>
      <c r="BE318" s="240">
        <f>IF(N318="základní",J318,0)</f>
        <v>0</v>
      </c>
      <c r="BF318" s="240">
        <f>IF(N318="snížená",J318,0)</f>
        <v>0</v>
      </c>
      <c r="BG318" s="240">
        <f>IF(N318="zákl. přenesená",J318,0)</f>
        <v>0</v>
      </c>
      <c r="BH318" s="240">
        <f>IF(N318="sníž. přenesená",J318,0)</f>
        <v>0</v>
      </c>
      <c r="BI318" s="240">
        <f>IF(N318="nulová",J318,0)</f>
        <v>0</v>
      </c>
      <c r="BJ318" s="18" t="s">
        <v>84</v>
      </c>
      <c r="BK318" s="240">
        <f>ROUND(I318*H318,2)</f>
        <v>0</v>
      </c>
      <c r="BL318" s="18" t="s">
        <v>195</v>
      </c>
      <c r="BM318" s="239" t="s">
        <v>344</v>
      </c>
    </row>
    <row r="319" spans="1:51" s="13" customFormat="1" ht="12">
      <c r="A319" s="13"/>
      <c r="B319" s="241"/>
      <c r="C319" s="242"/>
      <c r="D319" s="243" t="s">
        <v>197</v>
      </c>
      <c r="E319" s="244" t="s">
        <v>1</v>
      </c>
      <c r="F319" s="245" t="s">
        <v>345</v>
      </c>
      <c r="G319" s="242"/>
      <c r="H319" s="244" t="s">
        <v>1</v>
      </c>
      <c r="I319" s="246"/>
      <c r="J319" s="242"/>
      <c r="K319" s="242"/>
      <c r="L319" s="247"/>
      <c r="M319" s="248"/>
      <c r="N319" s="249"/>
      <c r="O319" s="249"/>
      <c r="P319" s="249"/>
      <c r="Q319" s="249"/>
      <c r="R319" s="249"/>
      <c r="S319" s="249"/>
      <c r="T319" s="25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1" t="s">
        <v>197</v>
      </c>
      <c r="AU319" s="251" t="s">
        <v>86</v>
      </c>
      <c r="AV319" s="13" t="s">
        <v>84</v>
      </c>
      <c r="AW319" s="13" t="s">
        <v>32</v>
      </c>
      <c r="AX319" s="13" t="s">
        <v>77</v>
      </c>
      <c r="AY319" s="251" t="s">
        <v>188</v>
      </c>
    </row>
    <row r="320" spans="1:51" s="14" customFormat="1" ht="12">
      <c r="A320" s="14"/>
      <c r="B320" s="252"/>
      <c r="C320" s="253"/>
      <c r="D320" s="243" t="s">
        <v>197</v>
      </c>
      <c r="E320" s="254" t="s">
        <v>1</v>
      </c>
      <c r="F320" s="255" t="s">
        <v>346</v>
      </c>
      <c r="G320" s="253"/>
      <c r="H320" s="256">
        <v>200</v>
      </c>
      <c r="I320" s="257"/>
      <c r="J320" s="253"/>
      <c r="K320" s="253"/>
      <c r="L320" s="258"/>
      <c r="M320" s="259"/>
      <c r="N320" s="260"/>
      <c r="O320" s="260"/>
      <c r="P320" s="260"/>
      <c r="Q320" s="260"/>
      <c r="R320" s="260"/>
      <c r="S320" s="260"/>
      <c r="T320" s="26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2" t="s">
        <v>197</v>
      </c>
      <c r="AU320" s="262" t="s">
        <v>86</v>
      </c>
      <c r="AV320" s="14" t="s">
        <v>86</v>
      </c>
      <c r="AW320" s="14" t="s">
        <v>32</v>
      </c>
      <c r="AX320" s="14" t="s">
        <v>84</v>
      </c>
      <c r="AY320" s="262" t="s">
        <v>188</v>
      </c>
    </row>
    <row r="321" spans="1:65" s="2" customFormat="1" ht="37.8" customHeight="1">
      <c r="A321" s="39"/>
      <c r="B321" s="40"/>
      <c r="C321" s="228" t="s">
        <v>347</v>
      </c>
      <c r="D321" s="228" t="s">
        <v>190</v>
      </c>
      <c r="E321" s="229" t="s">
        <v>348</v>
      </c>
      <c r="F321" s="230" t="s">
        <v>349</v>
      </c>
      <c r="G321" s="231" t="s">
        <v>193</v>
      </c>
      <c r="H321" s="232">
        <v>19.8</v>
      </c>
      <c r="I321" s="233"/>
      <c r="J321" s="234">
        <f>ROUND(I321*H321,2)</f>
        <v>0</v>
      </c>
      <c r="K321" s="230" t="s">
        <v>194</v>
      </c>
      <c r="L321" s="45"/>
      <c r="M321" s="235" t="s">
        <v>1</v>
      </c>
      <c r="N321" s="236" t="s">
        <v>42</v>
      </c>
      <c r="O321" s="92"/>
      <c r="P321" s="237">
        <f>O321*H321</f>
        <v>0</v>
      </c>
      <c r="Q321" s="237">
        <v>0</v>
      </c>
      <c r="R321" s="237">
        <f>Q321*H321</f>
        <v>0</v>
      </c>
      <c r="S321" s="237">
        <v>0.059</v>
      </c>
      <c r="T321" s="238">
        <f>S321*H321</f>
        <v>1.1682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9" t="s">
        <v>195</v>
      </c>
      <c r="AT321" s="239" t="s">
        <v>190</v>
      </c>
      <c r="AU321" s="239" t="s">
        <v>86</v>
      </c>
      <c r="AY321" s="18" t="s">
        <v>188</v>
      </c>
      <c r="BE321" s="240">
        <f>IF(N321="základní",J321,0)</f>
        <v>0</v>
      </c>
      <c r="BF321" s="240">
        <f>IF(N321="snížená",J321,0)</f>
        <v>0</v>
      </c>
      <c r="BG321" s="240">
        <f>IF(N321="zákl. přenesená",J321,0)</f>
        <v>0</v>
      </c>
      <c r="BH321" s="240">
        <f>IF(N321="sníž. přenesená",J321,0)</f>
        <v>0</v>
      </c>
      <c r="BI321" s="240">
        <f>IF(N321="nulová",J321,0)</f>
        <v>0</v>
      </c>
      <c r="BJ321" s="18" t="s">
        <v>84</v>
      </c>
      <c r="BK321" s="240">
        <f>ROUND(I321*H321,2)</f>
        <v>0</v>
      </c>
      <c r="BL321" s="18" t="s">
        <v>195</v>
      </c>
      <c r="BM321" s="239" t="s">
        <v>350</v>
      </c>
    </row>
    <row r="322" spans="1:51" s="13" customFormat="1" ht="12">
      <c r="A322" s="13"/>
      <c r="B322" s="241"/>
      <c r="C322" s="242"/>
      <c r="D322" s="243" t="s">
        <v>197</v>
      </c>
      <c r="E322" s="244" t="s">
        <v>1</v>
      </c>
      <c r="F322" s="245" t="s">
        <v>351</v>
      </c>
      <c r="G322" s="242"/>
      <c r="H322" s="244" t="s">
        <v>1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1" t="s">
        <v>197</v>
      </c>
      <c r="AU322" s="251" t="s">
        <v>86</v>
      </c>
      <c r="AV322" s="13" t="s">
        <v>84</v>
      </c>
      <c r="AW322" s="13" t="s">
        <v>32</v>
      </c>
      <c r="AX322" s="13" t="s">
        <v>77</v>
      </c>
      <c r="AY322" s="251" t="s">
        <v>188</v>
      </c>
    </row>
    <row r="323" spans="1:51" s="14" customFormat="1" ht="12">
      <c r="A323" s="14"/>
      <c r="B323" s="252"/>
      <c r="C323" s="253"/>
      <c r="D323" s="243" t="s">
        <v>197</v>
      </c>
      <c r="E323" s="254" t="s">
        <v>1</v>
      </c>
      <c r="F323" s="255" t="s">
        <v>199</v>
      </c>
      <c r="G323" s="253"/>
      <c r="H323" s="256">
        <v>19.8</v>
      </c>
      <c r="I323" s="257"/>
      <c r="J323" s="253"/>
      <c r="K323" s="253"/>
      <c r="L323" s="258"/>
      <c r="M323" s="259"/>
      <c r="N323" s="260"/>
      <c r="O323" s="260"/>
      <c r="P323" s="260"/>
      <c r="Q323" s="260"/>
      <c r="R323" s="260"/>
      <c r="S323" s="260"/>
      <c r="T323" s="26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2" t="s">
        <v>197</v>
      </c>
      <c r="AU323" s="262" t="s">
        <v>86</v>
      </c>
      <c r="AV323" s="14" t="s">
        <v>86</v>
      </c>
      <c r="AW323" s="14" t="s">
        <v>32</v>
      </c>
      <c r="AX323" s="14" t="s">
        <v>84</v>
      </c>
      <c r="AY323" s="262" t="s">
        <v>188</v>
      </c>
    </row>
    <row r="324" spans="1:65" s="2" customFormat="1" ht="21.75" customHeight="1">
      <c r="A324" s="39"/>
      <c r="B324" s="40"/>
      <c r="C324" s="228" t="s">
        <v>352</v>
      </c>
      <c r="D324" s="228" t="s">
        <v>190</v>
      </c>
      <c r="E324" s="229" t="s">
        <v>353</v>
      </c>
      <c r="F324" s="230" t="s">
        <v>354</v>
      </c>
      <c r="G324" s="231" t="s">
        <v>193</v>
      </c>
      <c r="H324" s="232">
        <v>37.84</v>
      </c>
      <c r="I324" s="233"/>
      <c r="J324" s="234">
        <f>ROUND(I324*H324,2)</f>
        <v>0</v>
      </c>
      <c r="K324" s="230" t="s">
        <v>194</v>
      </c>
      <c r="L324" s="45"/>
      <c r="M324" s="235" t="s">
        <v>1</v>
      </c>
      <c r="N324" s="236" t="s">
        <v>42</v>
      </c>
      <c r="O324" s="92"/>
      <c r="P324" s="237">
        <f>O324*H324</f>
        <v>0</v>
      </c>
      <c r="Q324" s="237">
        <v>0</v>
      </c>
      <c r="R324" s="237">
        <f>Q324*H324</f>
        <v>0</v>
      </c>
      <c r="S324" s="237">
        <v>0.014</v>
      </c>
      <c r="T324" s="238">
        <f>S324*H324</f>
        <v>0.52976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9" t="s">
        <v>195</v>
      </c>
      <c r="AT324" s="239" t="s">
        <v>190</v>
      </c>
      <c r="AU324" s="239" t="s">
        <v>86</v>
      </c>
      <c r="AY324" s="18" t="s">
        <v>188</v>
      </c>
      <c r="BE324" s="240">
        <f>IF(N324="základní",J324,0)</f>
        <v>0</v>
      </c>
      <c r="BF324" s="240">
        <f>IF(N324="snížená",J324,0)</f>
        <v>0</v>
      </c>
      <c r="BG324" s="240">
        <f>IF(N324="zákl. přenesená",J324,0)</f>
        <v>0</v>
      </c>
      <c r="BH324" s="240">
        <f>IF(N324="sníž. přenesená",J324,0)</f>
        <v>0</v>
      </c>
      <c r="BI324" s="240">
        <f>IF(N324="nulová",J324,0)</f>
        <v>0</v>
      </c>
      <c r="BJ324" s="18" t="s">
        <v>84</v>
      </c>
      <c r="BK324" s="240">
        <f>ROUND(I324*H324,2)</f>
        <v>0</v>
      </c>
      <c r="BL324" s="18" t="s">
        <v>195</v>
      </c>
      <c r="BM324" s="239" t="s">
        <v>355</v>
      </c>
    </row>
    <row r="325" spans="1:51" s="14" customFormat="1" ht="12">
      <c r="A325" s="14"/>
      <c r="B325" s="252"/>
      <c r="C325" s="253"/>
      <c r="D325" s="243" t="s">
        <v>197</v>
      </c>
      <c r="E325" s="254" t="s">
        <v>1</v>
      </c>
      <c r="F325" s="255" t="s">
        <v>356</v>
      </c>
      <c r="G325" s="253"/>
      <c r="H325" s="256">
        <v>37.84</v>
      </c>
      <c r="I325" s="257"/>
      <c r="J325" s="253"/>
      <c r="K325" s="253"/>
      <c r="L325" s="258"/>
      <c r="M325" s="259"/>
      <c r="N325" s="260"/>
      <c r="O325" s="260"/>
      <c r="P325" s="260"/>
      <c r="Q325" s="260"/>
      <c r="R325" s="260"/>
      <c r="S325" s="260"/>
      <c r="T325" s="261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2" t="s">
        <v>197</v>
      </c>
      <c r="AU325" s="262" t="s">
        <v>86</v>
      </c>
      <c r="AV325" s="14" t="s">
        <v>86</v>
      </c>
      <c r="AW325" s="14" t="s">
        <v>32</v>
      </c>
      <c r="AX325" s="14" t="s">
        <v>84</v>
      </c>
      <c r="AY325" s="262" t="s">
        <v>188</v>
      </c>
    </row>
    <row r="326" spans="1:65" s="2" customFormat="1" ht="21.75" customHeight="1">
      <c r="A326" s="39"/>
      <c r="B326" s="40"/>
      <c r="C326" s="228" t="s">
        <v>357</v>
      </c>
      <c r="D326" s="228" t="s">
        <v>190</v>
      </c>
      <c r="E326" s="229" t="s">
        <v>358</v>
      </c>
      <c r="F326" s="230" t="s">
        <v>359</v>
      </c>
      <c r="G326" s="231" t="s">
        <v>360</v>
      </c>
      <c r="H326" s="232">
        <v>1</v>
      </c>
      <c r="I326" s="233"/>
      <c r="J326" s="234">
        <f>ROUND(I326*H326,2)</f>
        <v>0</v>
      </c>
      <c r="K326" s="230" t="s">
        <v>1</v>
      </c>
      <c r="L326" s="45"/>
      <c r="M326" s="235" t="s">
        <v>1</v>
      </c>
      <c r="N326" s="236" t="s">
        <v>42</v>
      </c>
      <c r="O326" s="92"/>
      <c r="P326" s="237">
        <f>O326*H326</f>
        <v>0</v>
      </c>
      <c r="Q326" s="237">
        <v>0</v>
      </c>
      <c r="R326" s="237">
        <f>Q326*H326</f>
        <v>0</v>
      </c>
      <c r="S326" s="237">
        <v>0</v>
      </c>
      <c r="T326" s="238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9" t="s">
        <v>195</v>
      </c>
      <c r="AT326" s="239" t="s">
        <v>190</v>
      </c>
      <c r="AU326" s="239" t="s">
        <v>86</v>
      </c>
      <c r="AY326" s="18" t="s">
        <v>188</v>
      </c>
      <c r="BE326" s="240">
        <f>IF(N326="základní",J326,0)</f>
        <v>0</v>
      </c>
      <c r="BF326" s="240">
        <f>IF(N326="snížená",J326,0)</f>
        <v>0</v>
      </c>
      <c r="BG326" s="240">
        <f>IF(N326="zákl. přenesená",J326,0)</f>
        <v>0</v>
      </c>
      <c r="BH326" s="240">
        <f>IF(N326="sníž. přenesená",J326,0)</f>
        <v>0</v>
      </c>
      <c r="BI326" s="240">
        <f>IF(N326="nulová",J326,0)</f>
        <v>0</v>
      </c>
      <c r="BJ326" s="18" t="s">
        <v>84</v>
      </c>
      <c r="BK326" s="240">
        <f>ROUND(I326*H326,2)</f>
        <v>0</v>
      </c>
      <c r="BL326" s="18" t="s">
        <v>195</v>
      </c>
      <c r="BM326" s="239" t="s">
        <v>361</v>
      </c>
    </row>
    <row r="327" spans="1:51" s="13" customFormat="1" ht="12">
      <c r="A327" s="13"/>
      <c r="B327" s="241"/>
      <c r="C327" s="242"/>
      <c r="D327" s="243" t="s">
        <v>197</v>
      </c>
      <c r="E327" s="244" t="s">
        <v>1</v>
      </c>
      <c r="F327" s="245" t="s">
        <v>198</v>
      </c>
      <c r="G327" s="242"/>
      <c r="H327" s="244" t="s">
        <v>1</v>
      </c>
      <c r="I327" s="246"/>
      <c r="J327" s="242"/>
      <c r="K327" s="242"/>
      <c r="L327" s="247"/>
      <c r="M327" s="248"/>
      <c r="N327" s="249"/>
      <c r="O327" s="249"/>
      <c r="P327" s="249"/>
      <c r="Q327" s="249"/>
      <c r="R327" s="249"/>
      <c r="S327" s="249"/>
      <c r="T327" s="25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1" t="s">
        <v>197</v>
      </c>
      <c r="AU327" s="251" t="s">
        <v>86</v>
      </c>
      <c r="AV327" s="13" t="s">
        <v>84</v>
      </c>
      <c r="AW327" s="13" t="s">
        <v>32</v>
      </c>
      <c r="AX327" s="13" t="s">
        <v>77</v>
      </c>
      <c r="AY327" s="251" t="s">
        <v>188</v>
      </c>
    </row>
    <row r="328" spans="1:51" s="14" customFormat="1" ht="12">
      <c r="A328" s="14"/>
      <c r="B328" s="252"/>
      <c r="C328" s="253"/>
      <c r="D328" s="243" t="s">
        <v>197</v>
      </c>
      <c r="E328" s="254" t="s">
        <v>1</v>
      </c>
      <c r="F328" s="255" t="s">
        <v>84</v>
      </c>
      <c r="G328" s="253"/>
      <c r="H328" s="256">
        <v>1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2" t="s">
        <v>197</v>
      </c>
      <c r="AU328" s="262" t="s">
        <v>86</v>
      </c>
      <c r="AV328" s="14" t="s">
        <v>86</v>
      </c>
      <c r="AW328" s="14" t="s">
        <v>32</v>
      </c>
      <c r="AX328" s="14" t="s">
        <v>84</v>
      </c>
      <c r="AY328" s="262" t="s">
        <v>188</v>
      </c>
    </row>
    <row r="329" spans="1:65" s="2" customFormat="1" ht="24.15" customHeight="1">
      <c r="A329" s="39"/>
      <c r="B329" s="40"/>
      <c r="C329" s="228" t="s">
        <v>362</v>
      </c>
      <c r="D329" s="228" t="s">
        <v>190</v>
      </c>
      <c r="E329" s="229" t="s">
        <v>363</v>
      </c>
      <c r="F329" s="230" t="s">
        <v>364</v>
      </c>
      <c r="G329" s="231" t="s">
        <v>193</v>
      </c>
      <c r="H329" s="232">
        <v>37.84</v>
      </c>
      <c r="I329" s="233"/>
      <c r="J329" s="234">
        <f>ROUND(I329*H329,2)</f>
        <v>0</v>
      </c>
      <c r="K329" s="230" t="s">
        <v>194</v>
      </c>
      <c r="L329" s="45"/>
      <c r="M329" s="235" t="s">
        <v>1</v>
      </c>
      <c r="N329" s="236" t="s">
        <v>42</v>
      </c>
      <c r="O329" s="92"/>
      <c r="P329" s="237">
        <f>O329*H329</f>
        <v>0</v>
      </c>
      <c r="Q329" s="237">
        <v>0</v>
      </c>
      <c r="R329" s="237">
        <f>Q329*H329</f>
        <v>0</v>
      </c>
      <c r="S329" s="237">
        <v>0</v>
      </c>
      <c r="T329" s="238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9" t="s">
        <v>195</v>
      </c>
      <c r="AT329" s="239" t="s">
        <v>190</v>
      </c>
      <c r="AU329" s="239" t="s">
        <v>86</v>
      </c>
      <c r="AY329" s="18" t="s">
        <v>188</v>
      </c>
      <c r="BE329" s="240">
        <f>IF(N329="základní",J329,0)</f>
        <v>0</v>
      </c>
      <c r="BF329" s="240">
        <f>IF(N329="snížená",J329,0)</f>
        <v>0</v>
      </c>
      <c r="BG329" s="240">
        <f>IF(N329="zákl. přenesená",J329,0)</f>
        <v>0</v>
      </c>
      <c r="BH329" s="240">
        <f>IF(N329="sníž. přenesená",J329,0)</f>
        <v>0</v>
      </c>
      <c r="BI329" s="240">
        <f>IF(N329="nulová",J329,0)</f>
        <v>0</v>
      </c>
      <c r="BJ329" s="18" t="s">
        <v>84</v>
      </c>
      <c r="BK329" s="240">
        <f>ROUND(I329*H329,2)</f>
        <v>0</v>
      </c>
      <c r="BL329" s="18" t="s">
        <v>195</v>
      </c>
      <c r="BM329" s="239" t="s">
        <v>365</v>
      </c>
    </row>
    <row r="330" spans="1:51" s="13" customFormat="1" ht="12">
      <c r="A330" s="13"/>
      <c r="B330" s="241"/>
      <c r="C330" s="242"/>
      <c r="D330" s="243" t="s">
        <v>197</v>
      </c>
      <c r="E330" s="244" t="s">
        <v>1</v>
      </c>
      <c r="F330" s="245" t="s">
        <v>366</v>
      </c>
      <c r="G330" s="242"/>
      <c r="H330" s="244" t="s">
        <v>1</v>
      </c>
      <c r="I330" s="246"/>
      <c r="J330" s="242"/>
      <c r="K330" s="242"/>
      <c r="L330" s="247"/>
      <c r="M330" s="248"/>
      <c r="N330" s="249"/>
      <c r="O330" s="249"/>
      <c r="P330" s="249"/>
      <c r="Q330" s="249"/>
      <c r="R330" s="249"/>
      <c r="S330" s="249"/>
      <c r="T330" s="25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1" t="s">
        <v>197</v>
      </c>
      <c r="AU330" s="251" t="s">
        <v>86</v>
      </c>
      <c r="AV330" s="13" t="s">
        <v>84</v>
      </c>
      <c r="AW330" s="13" t="s">
        <v>32</v>
      </c>
      <c r="AX330" s="13" t="s">
        <v>77</v>
      </c>
      <c r="AY330" s="251" t="s">
        <v>188</v>
      </c>
    </row>
    <row r="331" spans="1:51" s="14" customFormat="1" ht="12">
      <c r="A331" s="14"/>
      <c r="B331" s="252"/>
      <c r="C331" s="253"/>
      <c r="D331" s="243" t="s">
        <v>197</v>
      </c>
      <c r="E331" s="254" t="s">
        <v>1</v>
      </c>
      <c r="F331" s="255" t="s">
        <v>367</v>
      </c>
      <c r="G331" s="253"/>
      <c r="H331" s="256">
        <v>37.84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2" t="s">
        <v>197</v>
      </c>
      <c r="AU331" s="262" t="s">
        <v>86</v>
      </c>
      <c r="AV331" s="14" t="s">
        <v>86</v>
      </c>
      <c r="AW331" s="14" t="s">
        <v>32</v>
      </c>
      <c r="AX331" s="14" t="s">
        <v>84</v>
      </c>
      <c r="AY331" s="262" t="s">
        <v>188</v>
      </c>
    </row>
    <row r="332" spans="1:65" s="2" customFormat="1" ht="24.15" customHeight="1">
      <c r="A332" s="39"/>
      <c r="B332" s="40"/>
      <c r="C332" s="228" t="s">
        <v>8</v>
      </c>
      <c r="D332" s="228" t="s">
        <v>190</v>
      </c>
      <c r="E332" s="229" t="s">
        <v>368</v>
      </c>
      <c r="F332" s="230" t="s">
        <v>369</v>
      </c>
      <c r="G332" s="231" t="s">
        <v>193</v>
      </c>
      <c r="H332" s="232">
        <v>19.8</v>
      </c>
      <c r="I332" s="233"/>
      <c r="J332" s="234">
        <f>ROUND(I332*H332,2)</f>
        <v>0</v>
      </c>
      <c r="K332" s="230" t="s">
        <v>1</v>
      </c>
      <c r="L332" s="45"/>
      <c r="M332" s="235" t="s">
        <v>1</v>
      </c>
      <c r="N332" s="236" t="s">
        <v>42</v>
      </c>
      <c r="O332" s="92"/>
      <c r="P332" s="237">
        <f>O332*H332</f>
        <v>0</v>
      </c>
      <c r="Q332" s="237">
        <v>0</v>
      </c>
      <c r="R332" s="237">
        <f>Q332*H332</f>
        <v>0</v>
      </c>
      <c r="S332" s="237">
        <v>0</v>
      </c>
      <c r="T332" s="238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9" t="s">
        <v>195</v>
      </c>
      <c r="AT332" s="239" t="s">
        <v>190</v>
      </c>
      <c r="AU332" s="239" t="s">
        <v>86</v>
      </c>
      <c r="AY332" s="18" t="s">
        <v>188</v>
      </c>
      <c r="BE332" s="240">
        <f>IF(N332="základní",J332,0)</f>
        <v>0</v>
      </c>
      <c r="BF332" s="240">
        <f>IF(N332="snížená",J332,0)</f>
        <v>0</v>
      </c>
      <c r="BG332" s="240">
        <f>IF(N332="zákl. přenesená",J332,0)</f>
        <v>0</v>
      </c>
      <c r="BH332" s="240">
        <f>IF(N332="sníž. přenesená",J332,0)</f>
        <v>0</v>
      </c>
      <c r="BI332" s="240">
        <f>IF(N332="nulová",J332,0)</f>
        <v>0</v>
      </c>
      <c r="BJ332" s="18" t="s">
        <v>84</v>
      </c>
      <c r="BK332" s="240">
        <f>ROUND(I332*H332,2)</f>
        <v>0</v>
      </c>
      <c r="BL332" s="18" t="s">
        <v>195</v>
      </c>
      <c r="BM332" s="239" t="s">
        <v>370</v>
      </c>
    </row>
    <row r="333" spans="1:51" s="13" customFormat="1" ht="12">
      <c r="A333" s="13"/>
      <c r="B333" s="241"/>
      <c r="C333" s="242"/>
      <c r="D333" s="243" t="s">
        <v>197</v>
      </c>
      <c r="E333" s="244" t="s">
        <v>1</v>
      </c>
      <c r="F333" s="245" t="s">
        <v>371</v>
      </c>
      <c r="G333" s="242"/>
      <c r="H333" s="244" t="s">
        <v>1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1" t="s">
        <v>197</v>
      </c>
      <c r="AU333" s="251" t="s">
        <v>86</v>
      </c>
      <c r="AV333" s="13" t="s">
        <v>84</v>
      </c>
      <c r="AW333" s="13" t="s">
        <v>32</v>
      </c>
      <c r="AX333" s="13" t="s">
        <v>77</v>
      </c>
      <c r="AY333" s="251" t="s">
        <v>188</v>
      </c>
    </row>
    <row r="334" spans="1:51" s="14" customFormat="1" ht="12">
      <c r="A334" s="14"/>
      <c r="B334" s="252"/>
      <c r="C334" s="253"/>
      <c r="D334" s="243" t="s">
        <v>197</v>
      </c>
      <c r="E334" s="254" t="s">
        <v>1</v>
      </c>
      <c r="F334" s="255" t="s">
        <v>199</v>
      </c>
      <c r="G334" s="253"/>
      <c r="H334" s="256">
        <v>19.8</v>
      </c>
      <c r="I334" s="257"/>
      <c r="J334" s="253"/>
      <c r="K334" s="253"/>
      <c r="L334" s="258"/>
      <c r="M334" s="259"/>
      <c r="N334" s="260"/>
      <c r="O334" s="260"/>
      <c r="P334" s="260"/>
      <c r="Q334" s="260"/>
      <c r="R334" s="260"/>
      <c r="S334" s="260"/>
      <c r="T334" s="26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2" t="s">
        <v>197</v>
      </c>
      <c r="AU334" s="262" t="s">
        <v>86</v>
      </c>
      <c r="AV334" s="14" t="s">
        <v>86</v>
      </c>
      <c r="AW334" s="14" t="s">
        <v>32</v>
      </c>
      <c r="AX334" s="14" t="s">
        <v>84</v>
      </c>
      <c r="AY334" s="262" t="s">
        <v>188</v>
      </c>
    </row>
    <row r="335" spans="1:63" s="12" customFormat="1" ht="22.8" customHeight="1">
      <c r="A335" s="12"/>
      <c r="B335" s="212"/>
      <c r="C335" s="213"/>
      <c r="D335" s="214" t="s">
        <v>76</v>
      </c>
      <c r="E335" s="226" t="s">
        <v>372</v>
      </c>
      <c r="F335" s="226" t="s">
        <v>373</v>
      </c>
      <c r="G335" s="213"/>
      <c r="H335" s="213"/>
      <c r="I335" s="216"/>
      <c r="J335" s="227">
        <f>BK335</f>
        <v>0</v>
      </c>
      <c r="K335" s="213"/>
      <c r="L335" s="218"/>
      <c r="M335" s="219"/>
      <c r="N335" s="220"/>
      <c r="O335" s="220"/>
      <c r="P335" s="221">
        <f>SUM(P336:P340)</f>
        <v>0</v>
      </c>
      <c r="Q335" s="220"/>
      <c r="R335" s="221">
        <f>SUM(R336:R340)</f>
        <v>0</v>
      </c>
      <c r="S335" s="220"/>
      <c r="T335" s="222">
        <f>SUM(T336:T340)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23" t="s">
        <v>84</v>
      </c>
      <c r="AT335" s="224" t="s">
        <v>76</v>
      </c>
      <c r="AU335" s="224" t="s">
        <v>84</v>
      </c>
      <c r="AY335" s="223" t="s">
        <v>188</v>
      </c>
      <c r="BK335" s="225">
        <f>SUM(BK336:BK340)</f>
        <v>0</v>
      </c>
    </row>
    <row r="336" spans="1:65" s="2" customFormat="1" ht="33" customHeight="1">
      <c r="A336" s="39"/>
      <c r="B336" s="40"/>
      <c r="C336" s="228" t="s">
        <v>374</v>
      </c>
      <c r="D336" s="228" t="s">
        <v>190</v>
      </c>
      <c r="E336" s="229" t="s">
        <v>375</v>
      </c>
      <c r="F336" s="230" t="s">
        <v>376</v>
      </c>
      <c r="G336" s="231" t="s">
        <v>377</v>
      </c>
      <c r="H336" s="232">
        <v>192.562</v>
      </c>
      <c r="I336" s="233"/>
      <c r="J336" s="234">
        <f>ROUND(I336*H336,2)</f>
        <v>0</v>
      </c>
      <c r="K336" s="230" t="s">
        <v>194</v>
      </c>
      <c r="L336" s="45"/>
      <c r="M336" s="235" t="s">
        <v>1</v>
      </c>
      <c r="N336" s="236" t="s">
        <v>42</v>
      </c>
      <c r="O336" s="92"/>
      <c r="P336" s="237">
        <f>O336*H336</f>
        <v>0</v>
      </c>
      <c r="Q336" s="237">
        <v>0</v>
      </c>
      <c r="R336" s="237">
        <f>Q336*H336</f>
        <v>0</v>
      </c>
      <c r="S336" s="237">
        <v>0</v>
      </c>
      <c r="T336" s="238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9" t="s">
        <v>195</v>
      </c>
      <c r="AT336" s="239" t="s">
        <v>190</v>
      </c>
      <c r="AU336" s="239" t="s">
        <v>86</v>
      </c>
      <c r="AY336" s="18" t="s">
        <v>188</v>
      </c>
      <c r="BE336" s="240">
        <f>IF(N336="základní",J336,0)</f>
        <v>0</v>
      </c>
      <c r="BF336" s="240">
        <f>IF(N336="snížená",J336,0)</f>
        <v>0</v>
      </c>
      <c r="BG336" s="240">
        <f>IF(N336="zákl. přenesená",J336,0)</f>
        <v>0</v>
      </c>
      <c r="BH336" s="240">
        <f>IF(N336="sníž. přenesená",J336,0)</f>
        <v>0</v>
      </c>
      <c r="BI336" s="240">
        <f>IF(N336="nulová",J336,0)</f>
        <v>0</v>
      </c>
      <c r="BJ336" s="18" t="s">
        <v>84</v>
      </c>
      <c r="BK336" s="240">
        <f>ROUND(I336*H336,2)</f>
        <v>0</v>
      </c>
      <c r="BL336" s="18" t="s">
        <v>195</v>
      </c>
      <c r="BM336" s="239" t="s">
        <v>378</v>
      </c>
    </row>
    <row r="337" spans="1:65" s="2" customFormat="1" ht="24.15" customHeight="1">
      <c r="A337" s="39"/>
      <c r="B337" s="40"/>
      <c r="C337" s="228" t="s">
        <v>379</v>
      </c>
      <c r="D337" s="228" t="s">
        <v>190</v>
      </c>
      <c r="E337" s="229" t="s">
        <v>380</v>
      </c>
      <c r="F337" s="230" t="s">
        <v>381</v>
      </c>
      <c r="G337" s="231" t="s">
        <v>377</v>
      </c>
      <c r="H337" s="232">
        <v>192.562</v>
      </c>
      <c r="I337" s="233"/>
      <c r="J337" s="234">
        <f>ROUND(I337*H337,2)</f>
        <v>0</v>
      </c>
      <c r="K337" s="230" t="s">
        <v>219</v>
      </c>
      <c r="L337" s="45"/>
      <c r="M337" s="235" t="s">
        <v>1</v>
      </c>
      <c r="N337" s="236" t="s">
        <v>42</v>
      </c>
      <c r="O337" s="92"/>
      <c r="P337" s="237">
        <f>O337*H337</f>
        <v>0</v>
      </c>
      <c r="Q337" s="237">
        <v>0</v>
      </c>
      <c r="R337" s="237">
        <f>Q337*H337</f>
        <v>0</v>
      </c>
      <c r="S337" s="237">
        <v>0</v>
      </c>
      <c r="T337" s="238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9" t="s">
        <v>195</v>
      </c>
      <c r="AT337" s="239" t="s">
        <v>190</v>
      </c>
      <c r="AU337" s="239" t="s">
        <v>86</v>
      </c>
      <c r="AY337" s="18" t="s">
        <v>188</v>
      </c>
      <c r="BE337" s="240">
        <f>IF(N337="základní",J337,0)</f>
        <v>0</v>
      </c>
      <c r="BF337" s="240">
        <f>IF(N337="snížená",J337,0)</f>
        <v>0</v>
      </c>
      <c r="BG337" s="240">
        <f>IF(N337="zákl. přenesená",J337,0)</f>
        <v>0</v>
      </c>
      <c r="BH337" s="240">
        <f>IF(N337="sníž. přenesená",J337,0)</f>
        <v>0</v>
      </c>
      <c r="BI337" s="240">
        <f>IF(N337="nulová",J337,0)</f>
        <v>0</v>
      </c>
      <c r="BJ337" s="18" t="s">
        <v>84</v>
      </c>
      <c r="BK337" s="240">
        <f>ROUND(I337*H337,2)</f>
        <v>0</v>
      </c>
      <c r="BL337" s="18" t="s">
        <v>195</v>
      </c>
      <c r="BM337" s="239" t="s">
        <v>382</v>
      </c>
    </row>
    <row r="338" spans="1:65" s="2" customFormat="1" ht="24.15" customHeight="1">
      <c r="A338" s="39"/>
      <c r="B338" s="40"/>
      <c r="C338" s="228" t="s">
        <v>383</v>
      </c>
      <c r="D338" s="228" t="s">
        <v>190</v>
      </c>
      <c r="E338" s="229" t="s">
        <v>384</v>
      </c>
      <c r="F338" s="230" t="s">
        <v>385</v>
      </c>
      <c r="G338" s="231" t="s">
        <v>377</v>
      </c>
      <c r="H338" s="232">
        <v>1925.62</v>
      </c>
      <c r="I338" s="233"/>
      <c r="J338" s="234">
        <f>ROUND(I338*H338,2)</f>
        <v>0</v>
      </c>
      <c r="K338" s="230" t="s">
        <v>219</v>
      </c>
      <c r="L338" s="45"/>
      <c r="M338" s="235" t="s">
        <v>1</v>
      </c>
      <c r="N338" s="236" t="s">
        <v>42</v>
      </c>
      <c r="O338" s="92"/>
      <c r="P338" s="237">
        <f>O338*H338</f>
        <v>0</v>
      </c>
      <c r="Q338" s="237">
        <v>0</v>
      </c>
      <c r="R338" s="237">
        <f>Q338*H338</f>
        <v>0</v>
      </c>
      <c r="S338" s="237">
        <v>0</v>
      </c>
      <c r="T338" s="238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9" t="s">
        <v>195</v>
      </c>
      <c r="AT338" s="239" t="s">
        <v>190</v>
      </c>
      <c r="AU338" s="239" t="s">
        <v>86</v>
      </c>
      <c r="AY338" s="18" t="s">
        <v>188</v>
      </c>
      <c r="BE338" s="240">
        <f>IF(N338="základní",J338,0)</f>
        <v>0</v>
      </c>
      <c r="BF338" s="240">
        <f>IF(N338="snížená",J338,0)</f>
        <v>0</v>
      </c>
      <c r="BG338" s="240">
        <f>IF(N338="zákl. přenesená",J338,0)</f>
        <v>0</v>
      </c>
      <c r="BH338" s="240">
        <f>IF(N338="sníž. přenesená",J338,0)</f>
        <v>0</v>
      </c>
      <c r="BI338" s="240">
        <f>IF(N338="nulová",J338,0)</f>
        <v>0</v>
      </c>
      <c r="BJ338" s="18" t="s">
        <v>84</v>
      </c>
      <c r="BK338" s="240">
        <f>ROUND(I338*H338,2)</f>
        <v>0</v>
      </c>
      <c r="BL338" s="18" t="s">
        <v>195</v>
      </c>
      <c r="BM338" s="239" t="s">
        <v>386</v>
      </c>
    </row>
    <row r="339" spans="1:51" s="14" customFormat="1" ht="12">
      <c r="A339" s="14"/>
      <c r="B339" s="252"/>
      <c r="C339" s="253"/>
      <c r="D339" s="243" t="s">
        <v>197</v>
      </c>
      <c r="E339" s="253"/>
      <c r="F339" s="255" t="s">
        <v>387</v>
      </c>
      <c r="G339" s="253"/>
      <c r="H339" s="256">
        <v>1925.62</v>
      </c>
      <c r="I339" s="257"/>
      <c r="J339" s="253"/>
      <c r="K339" s="253"/>
      <c r="L339" s="258"/>
      <c r="M339" s="259"/>
      <c r="N339" s="260"/>
      <c r="O339" s="260"/>
      <c r="P339" s="260"/>
      <c r="Q339" s="260"/>
      <c r="R339" s="260"/>
      <c r="S339" s="260"/>
      <c r="T339" s="261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2" t="s">
        <v>197</v>
      </c>
      <c r="AU339" s="262" t="s">
        <v>86</v>
      </c>
      <c r="AV339" s="14" t="s">
        <v>86</v>
      </c>
      <c r="AW339" s="14" t="s">
        <v>4</v>
      </c>
      <c r="AX339" s="14" t="s">
        <v>84</v>
      </c>
      <c r="AY339" s="262" t="s">
        <v>188</v>
      </c>
    </row>
    <row r="340" spans="1:65" s="2" customFormat="1" ht="24.15" customHeight="1">
      <c r="A340" s="39"/>
      <c r="B340" s="40"/>
      <c r="C340" s="228" t="s">
        <v>388</v>
      </c>
      <c r="D340" s="228" t="s">
        <v>190</v>
      </c>
      <c r="E340" s="229" t="s">
        <v>389</v>
      </c>
      <c r="F340" s="230" t="s">
        <v>390</v>
      </c>
      <c r="G340" s="231" t="s">
        <v>377</v>
      </c>
      <c r="H340" s="232">
        <v>192.562</v>
      </c>
      <c r="I340" s="233"/>
      <c r="J340" s="234">
        <f>ROUND(I340*H340,2)</f>
        <v>0</v>
      </c>
      <c r="K340" s="230" t="s">
        <v>219</v>
      </c>
      <c r="L340" s="45"/>
      <c r="M340" s="235" t="s">
        <v>1</v>
      </c>
      <c r="N340" s="236" t="s">
        <v>42</v>
      </c>
      <c r="O340" s="92"/>
      <c r="P340" s="237">
        <f>O340*H340</f>
        <v>0</v>
      </c>
      <c r="Q340" s="237">
        <v>0</v>
      </c>
      <c r="R340" s="237">
        <f>Q340*H340</f>
        <v>0</v>
      </c>
      <c r="S340" s="237">
        <v>0</v>
      </c>
      <c r="T340" s="238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9" t="s">
        <v>195</v>
      </c>
      <c r="AT340" s="239" t="s">
        <v>190</v>
      </c>
      <c r="AU340" s="239" t="s">
        <v>86</v>
      </c>
      <c r="AY340" s="18" t="s">
        <v>188</v>
      </c>
      <c r="BE340" s="240">
        <f>IF(N340="základní",J340,0)</f>
        <v>0</v>
      </c>
      <c r="BF340" s="240">
        <f>IF(N340="snížená",J340,0)</f>
        <v>0</v>
      </c>
      <c r="BG340" s="240">
        <f>IF(N340="zákl. přenesená",J340,0)</f>
        <v>0</v>
      </c>
      <c r="BH340" s="240">
        <f>IF(N340="sníž. přenesená",J340,0)</f>
        <v>0</v>
      </c>
      <c r="BI340" s="240">
        <f>IF(N340="nulová",J340,0)</f>
        <v>0</v>
      </c>
      <c r="BJ340" s="18" t="s">
        <v>84</v>
      </c>
      <c r="BK340" s="240">
        <f>ROUND(I340*H340,2)</f>
        <v>0</v>
      </c>
      <c r="BL340" s="18" t="s">
        <v>195</v>
      </c>
      <c r="BM340" s="239" t="s">
        <v>391</v>
      </c>
    </row>
    <row r="341" spans="1:63" s="12" customFormat="1" ht="22.8" customHeight="1">
      <c r="A341" s="12"/>
      <c r="B341" s="212"/>
      <c r="C341" s="213"/>
      <c r="D341" s="214" t="s">
        <v>76</v>
      </c>
      <c r="E341" s="226" t="s">
        <v>392</v>
      </c>
      <c r="F341" s="226" t="s">
        <v>393</v>
      </c>
      <c r="G341" s="213"/>
      <c r="H341" s="213"/>
      <c r="I341" s="216"/>
      <c r="J341" s="227">
        <f>BK341</f>
        <v>0</v>
      </c>
      <c r="K341" s="213"/>
      <c r="L341" s="218"/>
      <c r="M341" s="219"/>
      <c r="N341" s="220"/>
      <c r="O341" s="220"/>
      <c r="P341" s="221">
        <f>P342</f>
        <v>0</v>
      </c>
      <c r="Q341" s="220"/>
      <c r="R341" s="221">
        <f>R342</f>
        <v>0</v>
      </c>
      <c r="S341" s="220"/>
      <c r="T341" s="222">
        <f>T342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23" t="s">
        <v>84</v>
      </c>
      <c r="AT341" s="224" t="s">
        <v>76</v>
      </c>
      <c r="AU341" s="224" t="s">
        <v>84</v>
      </c>
      <c r="AY341" s="223" t="s">
        <v>188</v>
      </c>
      <c r="BK341" s="225">
        <f>BK342</f>
        <v>0</v>
      </c>
    </row>
    <row r="342" spans="1:65" s="2" customFormat="1" ht="21.75" customHeight="1">
      <c r="A342" s="39"/>
      <c r="B342" s="40"/>
      <c r="C342" s="228" t="s">
        <v>394</v>
      </c>
      <c r="D342" s="228" t="s">
        <v>190</v>
      </c>
      <c r="E342" s="229" t="s">
        <v>395</v>
      </c>
      <c r="F342" s="230" t="s">
        <v>396</v>
      </c>
      <c r="G342" s="231" t="s">
        <v>377</v>
      </c>
      <c r="H342" s="232">
        <v>0.379</v>
      </c>
      <c r="I342" s="233"/>
      <c r="J342" s="234">
        <f>ROUND(I342*H342,2)</f>
        <v>0</v>
      </c>
      <c r="K342" s="230" t="s">
        <v>194</v>
      </c>
      <c r="L342" s="45"/>
      <c r="M342" s="235" t="s">
        <v>1</v>
      </c>
      <c r="N342" s="236" t="s">
        <v>42</v>
      </c>
      <c r="O342" s="92"/>
      <c r="P342" s="237">
        <f>O342*H342</f>
        <v>0</v>
      </c>
      <c r="Q342" s="237">
        <v>0</v>
      </c>
      <c r="R342" s="237">
        <f>Q342*H342</f>
        <v>0</v>
      </c>
      <c r="S342" s="237">
        <v>0</v>
      </c>
      <c r="T342" s="238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9" t="s">
        <v>195</v>
      </c>
      <c r="AT342" s="239" t="s">
        <v>190</v>
      </c>
      <c r="AU342" s="239" t="s">
        <v>86</v>
      </c>
      <c r="AY342" s="18" t="s">
        <v>188</v>
      </c>
      <c r="BE342" s="240">
        <f>IF(N342="základní",J342,0)</f>
        <v>0</v>
      </c>
      <c r="BF342" s="240">
        <f>IF(N342="snížená",J342,0)</f>
        <v>0</v>
      </c>
      <c r="BG342" s="240">
        <f>IF(N342="zákl. přenesená",J342,0)</f>
        <v>0</v>
      </c>
      <c r="BH342" s="240">
        <f>IF(N342="sníž. přenesená",J342,0)</f>
        <v>0</v>
      </c>
      <c r="BI342" s="240">
        <f>IF(N342="nulová",J342,0)</f>
        <v>0</v>
      </c>
      <c r="BJ342" s="18" t="s">
        <v>84</v>
      </c>
      <c r="BK342" s="240">
        <f>ROUND(I342*H342,2)</f>
        <v>0</v>
      </c>
      <c r="BL342" s="18" t="s">
        <v>195</v>
      </c>
      <c r="BM342" s="239" t="s">
        <v>397</v>
      </c>
    </row>
    <row r="343" spans="1:63" s="12" customFormat="1" ht="25.9" customHeight="1">
      <c r="A343" s="12"/>
      <c r="B343" s="212"/>
      <c r="C343" s="213"/>
      <c r="D343" s="214" t="s">
        <v>76</v>
      </c>
      <c r="E343" s="215" t="s">
        <v>398</v>
      </c>
      <c r="F343" s="215" t="s">
        <v>399</v>
      </c>
      <c r="G343" s="213"/>
      <c r="H343" s="213"/>
      <c r="I343" s="216"/>
      <c r="J343" s="217">
        <f>BK343</f>
        <v>0</v>
      </c>
      <c r="K343" s="213"/>
      <c r="L343" s="218"/>
      <c r="M343" s="219"/>
      <c r="N343" s="220"/>
      <c r="O343" s="220"/>
      <c r="P343" s="221">
        <f>P344+P356+P382+P406+P464+P497+P526</f>
        <v>0</v>
      </c>
      <c r="Q343" s="220"/>
      <c r="R343" s="221">
        <f>R344+R356+R382+R406+R464+R497+R526</f>
        <v>0.997955</v>
      </c>
      <c r="S343" s="220"/>
      <c r="T343" s="222">
        <f>T344+T356+T382+T406+T464+T497+T526</f>
        <v>71.72535603999998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23" t="s">
        <v>86</v>
      </c>
      <c r="AT343" s="224" t="s">
        <v>76</v>
      </c>
      <c r="AU343" s="224" t="s">
        <v>77</v>
      </c>
      <c r="AY343" s="223" t="s">
        <v>188</v>
      </c>
      <c r="BK343" s="225">
        <f>BK344+BK356+BK382+BK406+BK464+BK497+BK526</f>
        <v>0</v>
      </c>
    </row>
    <row r="344" spans="1:63" s="12" customFormat="1" ht="22.8" customHeight="1">
      <c r="A344" s="12"/>
      <c r="B344" s="212"/>
      <c r="C344" s="213"/>
      <c r="D344" s="214" t="s">
        <v>76</v>
      </c>
      <c r="E344" s="226" t="s">
        <v>400</v>
      </c>
      <c r="F344" s="226" t="s">
        <v>401</v>
      </c>
      <c r="G344" s="213"/>
      <c r="H344" s="213"/>
      <c r="I344" s="216"/>
      <c r="J344" s="227">
        <f>BK344</f>
        <v>0</v>
      </c>
      <c r="K344" s="213"/>
      <c r="L344" s="218"/>
      <c r="M344" s="219"/>
      <c r="N344" s="220"/>
      <c r="O344" s="220"/>
      <c r="P344" s="221">
        <f>SUM(P345:P355)</f>
        <v>0</v>
      </c>
      <c r="Q344" s="220"/>
      <c r="R344" s="221">
        <f>SUM(R345:R355)</f>
        <v>0</v>
      </c>
      <c r="S344" s="220"/>
      <c r="T344" s="222">
        <f>SUM(T345:T355)</f>
        <v>0.62212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23" t="s">
        <v>86</v>
      </c>
      <c r="AT344" s="224" t="s">
        <v>76</v>
      </c>
      <c r="AU344" s="224" t="s">
        <v>84</v>
      </c>
      <c r="AY344" s="223" t="s">
        <v>188</v>
      </c>
      <c r="BK344" s="225">
        <f>SUM(BK345:BK355)</f>
        <v>0</v>
      </c>
    </row>
    <row r="345" spans="1:65" s="2" customFormat="1" ht="16.5" customHeight="1">
      <c r="A345" s="39"/>
      <c r="B345" s="40"/>
      <c r="C345" s="228" t="s">
        <v>7</v>
      </c>
      <c r="D345" s="228" t="s">
        <v>190</v>
      </c>
      <c r="E345" s="229" t="s">
        <v>402</v>
      </c>
      <c r="F345" s="230" t="s">
        <v>403</v>
      </c>
      <c r="G345" s="231" t="s">
        <v>193</v>
      </c>
      <c r="H345" s="232">
        <v>155.53</v>
      </c>
      <c r="I345" s="233"/>
      <c r="J345" s="234">
        <f>ROUND(I345*H345,2)</f>
        <v>0</v>
      </c>
      <c r="K345" s="230" t="s">
        <v>194</v>
      </c>
      <c r="L345" s="45"/>
      <c r="M345" s="235" t="s">
        <v>1</v>
      </c>
      <c r="N345" s="236" t="s">
        <v>42</v>
      </c>
      <c r="O345" s="92"/>
      <c r="P345" s="237">
        <f>O345*H345</f>
        <v>0</v>
      </c>
      <c r="Q345" s="237">
        <v>0</v>
      </c>
      <c r="R345" s="237">
        <f>Q345*H345</f>
        <v>0</v>
      </c>
      <c r="S345" s="237">
        <v>0.004</v>
      </c>
      <c r="T345" s="238">
        <f>S345*H345</f>
        <v>0.62212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9" t="s">
        <v>374</v>
      </c>
      <c r="AT345" s="239" t="s">
        <v>190</v>
      </c>
      <c r="AU345" s="239" t="s">
        <v>86</v>
      </c>
      <c r="AY345" s="18" t="s">
        <v>188</v>
      </c>
      <c r="BE345" s="240">
        <f>IF(N345="základní",J345,0)</f>
        <v>0</v>
      </c>
      <c r="BF345" s="240">
        <f>IF(N345="snížená",J345,0)</f>
        <v>0</v>
      </c>
      <c r="BG345" s="240">
        <f>IF(N345="zákl. přenesená",J345,0)</f>
        <v>0</v>
      </c>
      <c r="BH345" s="240">
        <f>IF(N345="sníž. přenesená",J345,0)</f>
        <v>0</v>
      </c>
      <c r="BI345" s="240">
        <f>IF(N345="nulová",J345,0)</f>
        <v>0</v>
      </c>
      <c r="BJ345" s="18" t="s">
        <v>84</v>
      </c>
      <c r="BK345" s="240">
        <f>ROUND(I345*H345,2)</f>
        <v>0</v>
      </c>
      <c r="BL345" s="18" t="s">
        <v>374</v>
      </c>
      <c r="BM345" s="239" t="s">
        <v>404</v>
      </c>
    </row>
    <row r="346" spans="1:51" s="13" customFormat="1" ht="12">
      <c r="A346" s="13"/>
      <c r="B346" s="241"/>
      <c r="C346" s="242"/>
      <c r="D346" s="243" t="s">
        <v>197</v>
      </c>
      <c r="E346" s="244" t="s">
        <v>1</v>
      </c>
      <c r="F346" s="245" t="s">
        <v>206</v>
      </c>
      <c r="G346" s="242"/>
      <c r="H346" s="244" t="s">
        <v>1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1" t="s">
        <v>197</v>
      </c>
      <c r="AU346" s="251" t="s">
        <v>86</v>
      </c>
      <c r="AV346" s="13" t="s">
        <v>84</v>
      </c>
      <c r="AW346" s="13" t="s">
        <v>32</v>
      </c>
      <c r="AX346" s="13" t="s">
        <v>77</v>
      </c>
      <c r="AY346" s="251" t="s">
        <v>188</v>
      </c>
    </row>
    <row r="347" spans="1:51" s="13" customFormat="1" ht="12">
      <c r="A347" s="13"/>
      <c r="B347" s="241"/>
      <c r="C347" s="242"/>
      <c r="D347" s="243" t="s">
        <v>197</v>
      </c>
      <c r="E347" s="244" t="s">
        <v>1</v>
      </c>
      <c r="F347" s="245" t="s">
        <v>207</v>
      </c>
      <c r="G347" s="242"/>
      <c r="H347" s="244" t="s">
        <v>1</v>
      </c>
      <c r="I347" s="246"/>
      <c r="J347" s="242"/>
      <c r="K347" s="242"/>
      <c r="L347" s="247"/>
      <c r="M347" s="248"/>
      <c r="N347" s="249"/>
      <c r="O347" s="249"/>
      <c r="P347" s="249"/>
      <c r="Q347" s="249"/>
      <c r="R347" s="249"/>
      <c r="S347" s="249"/>
      <c r="T347" s="25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1" t="s">
        <v>197</v>
      </c>
      <c r="AU347" s="251" t="s">
        <v>86</v>
      </c>
      <c r="AV347" s="13" t="s">
        <v>84</v>
      </c>
      <c r="AW347" s="13" t="s">
        <v>32</v>
      </c>
      <c r="AX347" s="13" t="s">
        <v>77</v>
      </c>
      <c r="AY347" s="251" t="s">
        <v>188</v>
      </c>
    </row>
    <row r="348" spans="1:51" s="14" customFormat="1" ht="12">
      <c r="A348" s="14"/>
      <c r="B348" s="252"/>
      <c r="C348" s="253"/>
      <c r="D348" s="243" t="s">
        <v>197</v>
      </c>
      <c r="E348" s="254" t="s">
        <v>1</v>
      </c>
      <c r="F348" s="255" t="s">
        <v>208</v>
      </c>
      <c r="G348" s="253"/>
      <c r="H348" s="256">
        <v>76.56</v>
      </c>
      <c r="I348" s="257"/>
      <c r="J348" s="253"/>
      <c r="K348" s="253"/>
      <c r="L348" s="258"/>
      <c r="M348" s="259"/>
      <c r="N348" s="260"/>
      <c r="O348" s="260"/>
      <c r="P348" s="260"/>
      <c r="Q348" s="260"/>
      <c r="R348" s="260"/>
      <c r="S348" s="260"/>
      <c r="T348" s="26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2" t="s">
        <v>197</v>
      </c>
      <c r="AU348" s="262" t="s">
        <v>86</v>
      </c>
      <c r="AV348" s="14" t="s">
        <v>86</v>
      </c>
      <c r="AW348" s="14" t="s">
        <v>32</v>
      </c>
      <c r="AX348" s="14" t="s">
        <v>77</v>
      </c>
      <c r="AY348" s="262" t="s">
        <v>188</v>
      </c>
    </row>
    <row r="349" spans="1:51" s="13" customFormat="1" ht="12">
      <c r="A349" s="13"/>
      <c r="B349" s="241"/>
      <c r="C349" s="242"/>
      <c r="D349" s="243" t="s">
        <v>197</v>
      </c>
      <c r="E349" s="244" t="s">
        <v>1</v>
      </c>
      <c r="F349" s="245" t="s">
        <v>209</v>
      </c>
      <c r="G349" s="242"/>
      <c r="H349" s="244" t="s">
        <v>1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1" t="s">
        <v>197</v>
      </c>
      <c r="AU349" s="251" t="s">
        <v>86</v>
      </c>
      <c r="AV349" s="13" t="s">
        <v>84</v>
      </c>
      <c r="AW349" s="13" t="s">
        <v>32</v>
      </c>
      <c r="AX349" s="13" t="s">
        <v>77</v>
      </c>
      <c r="AY349" s="251" t="s">
        <v>188</v>
      </c>
    </row>
    <row r="350" spans="1:51" s="14" customFormat="1" ht="12">
      <c r="A350" s="14"/>
      <c r="B350" s="252"/>
      <c r="C350" s="253"/>
      <c r="D350" s="243" t="s">
        <v>197</v>
      </c>
      <c r="E350" s="254" t="s">
        <v>1</v>
      </c>
      <c r="F350" s="255" t="s">
        <v>210</v>
      </c>
      <c r="G350" s="253"/>
      <c r="H350" s="256">
        <v>52.27</v>
      </c>
      <c r="I350" s="257"/>
      <c r="J350" s="253"/>
      <c r="K350" s="253"/>
      <c r="L350" s="258"/>
      <c r="M350" s="259"/>
      <c r="N350" s="260"/>
      <c r="O350" s="260"/>
      <c r="P350" s="260"/>
      <c r="Q350" s="260"/>
      <c r="R350" s="260"/>
      <c r="S350" s="260"/>
      <c r="T350" s="261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2" t="s">
        <v>197</v>
      </c>
      <c r="AU350" s="262" t="s">
        <v>86</v>
      </c>
      <c r="AV350" s="14" t="s">
        <v>86</v>
      </c>
      <c r="AW350" s="14" t="s">
        <v>32</v>
      </c>
      <c r="AX350" s="14" t="s">
        <v>77</v>
      </c>
      <c r="AY350" s="262" t="s">
        <v>188</v>
      </c>
    </row>
    <row r="351" spans="1:51" s="13" customFormat="1" ht="12">
      <c r="A351" s="13"/>
      <c r="B351" s="241"/>
      <c r="C351" s="242"/>
      <c r="D351" s="243" t="s">
        <v>197</v>
      </c>
      <c r="E351" s="244" t="s">
        <v>1</v>
      </c>
      <c r="F351" s="245" t="s">
        <v>211</v>
      </c>
      <c r="G351" s="242"/>
      <c r="H351" s="244" t="s">
        <v>1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1" t="s">
        <v>197</v>
      </c>
      <c r="AU351" s="251" t="s">
        <v>86</v>
      </c>
      <c r="AV351" s="13" t="s">
        <v>84</v>
      </c>
      <c r="AW351" s="13" t="s">
        <v>32</v>
      </c>
      <c r="AX351" s="13" t="s">
        <v>77</v>
      </c>
      <c r="AY351" s="251" t="s">
        <v>188</v>
      </c>
    </row>
    <row r="352" spans="1:51" s="14" customFormat="1" ht="12">
      <c r="A352" s="14"/>
      <c r="B352" s="252"/>
      <c r="C352" s="253"/>
      <c r="D352" s="243" t="s">
        <v>197</v>
      </c>
      <c r="E352" s="254" t="s">
        <v>1</v>
      </c>
      <c r="F352" s="255" t="s">
        <v>212</v>
      </c>
      <c r="G352" s="253"/>
      <c r="H352" s="256">
        <v>20.04</v>
      </c>
      <c r="I352" s="257"/>
      <c r="J352" s="253"/>
      <c r="K352" s="253"/>
      <c r="L352" s="258"/>
      <c r="M352" s="259"/>
      <c r="N352" s="260"/>
      <c r="O352" s="260"/>
      <c r="P352" s="260"/>
      <c r="Q352" s="260"/>
      <c r="R352" s="260"/>
      <c r="S352" s="260"/>
      <c r="T352" s="261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2" t="s">
        <v>197</v>
      </c>
      <c r="AU352" s="262" t="s">
        <v>86</v>
      </c>
      <c r="AV352" s="14" t="s">
        <v>86</v>
      </c>
      <c r="AW352" s="14" t="s">
        <v>32</v>
      </c>
      <c r="AX352" s="14" t="s">
        <v>77</v>
      </c>
      <c r="AY352" s="262" t="s">
        <v>188</v>
      </c>
    </row>
    <row r="353" spans="1:51" s="13" customFormat="1" ht="12">
      <c r="A353" s="13"/>
      <c r="B353" s="241"/>
      <c r="C353" s="242"/>
      <c r="D353" s="243" t="s">
        <v>197</v>
      </c>
      <c r="E353" s="244" t="s">
        <v>1</v>
      </c>
      <c r="F353" s="245" t="s">
        <v>213</v>
      </c>
      <c r="G353" s="242"/>
      <c r="H353" s="244" t="s">
        <v>1</v>
      </c>
      <c r="I353" s="246"/>
      <c r="J353" s="242"/>
      <c r="K353" s="242"/>
      <c r="L353" s="247"/>
      <c r="M353" s="248"/>
      <c r="N353" s="249"/>
      <c r="O353" s="249"/>
      <c r="P353" s="249"/>
      <c r="Q353" s="249"/>
      <c r="R353" s="249"/>
      <c r="S353" s="249"/>
      <c r="T353" s="25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1" t="s">
        <v>197</v>
      </c>
      <c r="AU353" s="251" t="s">
        <v>86</v>
      </c>
      <c r="AV353" s="13" t="s">
        <v>84</v>
      </c>
      <c r="AW353" s="13" t="s">
        <v>32</v>
      </c>
      <c r="AX353" s="13" t="s">
        <v>77</v>
      </c>
      <c r="AY353" s="251" t="s">
        <v>188</v>
      </c>
    </row>
    <row r="354" spans="1:51" s="14" customFormat="1" ht="12">
      <c r="A354" s="14"/>
      <c r="B354" s="252"/>
      <c r="C354" s="253"/>
      <c r="D354" s="243" t="s">
        <v>197</v>
      </c>
      <c r="E354" s="254" t="s">
        <v>1</v>
      </c>
      <c r="F354" s="255" t="s">
        <v>214</v>
      </c>
      <c r="G354" s="253"/>
      <c r="H354" s="256">
        <v>6.66</v>
      </c>
      <c r="I354" s="257"/>
      <c r="J354" s="253"/>
      <c r="K354" s="253"/>
      <c r="L354" s="258"/>
      <c r="M354" s="259"/>
      <c r="N354" s="260"/>
      <c r="O354" s="260"/>
      <c r="P354" s="260"/>
      <c r="Q354" s="260"/>
      <c r="R354" s="260"/>
      <c r="S354" s="260"/>
      <c r="T354" s="261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2" t="s">
        <v>197</v>
      </c>
      <c r="AU354" s="262" t="s">
        <v>86</v>
      </c>
      <c r="AV354" s="14" t="s">
        <v>86</v>
      </c>
      <c r="AW354" s="14" t="s">
        <v>32</v>
      </c>
      <c r="AX354" s="14" t="s">
        <v>77</v>
      </c>
      <c r="AY354" s="262" t="s">
        <v>188</v>
      </c>
    </row>
    <row r="355" spans="1:51" s="15" customFormat="1" ht="12">
      <c r="A355" s="15"/>
      <c r="B355" s="263"/>
      <c r="C355" s="264"/>
      <c r="D355" s="243" t="s">
        <v>197</v>
      </c>
      <c r="E355" s="265" t="s">
        <v>1</v>
      </c>
      <c r="F355" s="266" t="s">
        <v>215</v>
      </c>
      <c r="G355" s="264"/>
      <c r="H355" s="267">
        <v>155.53</v>
      </c>
      <c r="I355" s="268"/>
      <c r="J355" s="264"/>
      <c r="K355" s="264"/>
      <c r="L355" s="269"/>
      <c r="M355" s="270"/>
      <c r="N355" s="271"/>
      <c r="O355" s="271"/>
      <c r="P355" s="271"/>
      <c r="Q355" s="271"/>
      <c r="R355" s="271"/>
      <c r="S355" s="271"/>
      <c r="T355" s="272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73" t="s">
        <v>197</v>
      </c>
      <c r="AU355" s="273" t="s">
        <v>86</v>
      </c>
      <c r="AV355" s="15" t="s">
        <v>195</v>
      </c>
      <c r="AW355" s="15" t="s">
        <v>32</v>
      </c>
      <c r="AX355" s="15" t="s">
        <v>84</v>
      </c>
      <c r="AY355" s="273" t="s">
        <v>188</v>
      </c>
    </row>
    <row r="356" spans="1:63" s="12" customFormat="1" ht="22.8" customHeight="1">
      <c r="A356" s="12"/>
      <c r="B356" s="212"/>
      <c r="C356" s="213"/>
      <c r="D356" s="214" t="s">
        <v>76</v>
      </c>
      <c r="E356" s="226" t="s">
        <v>405</v>
      </c>
      <c r="F356" s="226" t="s">
        <v>406</v>
      </c>
      <c r="G356" s="213"/>
      <c r="H356" s="213"/>
      <c r="I356" s="216"/>
      <c r="J356" s="227">
        <f>BK356</f>
        <v>0</v>
      </c>
      <c r="K356" s="213"/>
      <c r="L356" s="218"/>
      <c r="M356" s="219"/>
      <c r="N356" s="220"/>
      <c r="O356" s="220"/>
      <c r="P356" s="221">
        <f>SUM(P357:P381)</f>
        <v>0</v>
      </c>
      <c r="Q356" s="220"/>
      <c r="R356" s="221">
        <f>SUM(R357:R381)</f>
        <v>0</v>
      </c>
      <c r="S356" s="220"/>
      <c r="T356" s="222">
        <f>SUM(T357:T381)</f>
        <v>10.58977309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23" t="s">
        <v>86</v>
      </c>
      <c r="AT356" s="224" t="s">
        <v>76</v>
      </c>
      <c r="AU356" s="224" t="s">
        <v>84</v>
      </c>
      <c r="AY356" s="223" t="s">
        <v>188</v>
      </c>
      <c r="BK356" s="225">
        <f>SUM(BK357:BK381)</f>
        <v>0</v>
      </c>
    </row>
    <row r="357" spans="1:65" s="2" customFormat="1" ht="24.15" customHeight="1">
      <c r="A357" s="39"/>
      <c r="B357" s="40"/>
      <c r="C357" s="228" t="s">
        <v>407</v>
      </c>
      <c r="D357" s="228" t="s">
        <v>190</v>
      </c>
      <c r="E357" s="229" t="s">
        <v>408</v>
      </c>
      <c r="F357" s="230" t="s">
        <v>409</v>
      </c>
      <c r="G357" s="231" t="s">
        <v>193</v>
      </c>
      <c r="H357" s="232">
        <v>178.249</v>
      </c>
      <c r="I357" s="233"/>
      <c r="J357" s="234">
        <f>ROUND(I357*H357,2)</f>
        <v>0</v>
      </c>
      <c r="K357" s="230" t="s">
        <v>194</v>
      </c>
      <c r="L357" s="45"/>
      <c r="M357" s="235" t="s">
        <v>1</v>
      </c>
      <c r="N357" s="236" t="s">
        <v>42</v>
      </c>
      <c r="O357" s="92"/>
      <c r="P357" s="237">
        <f>O357*H357</f>
        <v>0</v>
      </c>
      <c r="Q357" s="237">
        <v>0</v>
      </c>
      <c r="R357" s="237">
        <f>Q357*H357</f>
        <v>0</v>
      </c>
      <c r="S357" s="237">
        <v>0.05941</v>
      </c>
      <c r="T357" s="238">
        <f>S357*H357</f>
        <v>10.58977309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9" t="s">
        <v>374</v>
      </c>
      <c r="AT357" s="239" t="s">
        <v>190</v>
      </c>
      <c r="AU357" s="239" t="s">
        <v>86</v>
      </c>
      <c r="AY357" s="18" t="s">
        <v>188</v>
      </c>
      <c r="BE357" s="240">
        <f>IF(N357="základní",J357,0)</f>
        <v>0</v>
      </c>
      <c r="BF357" s="240">
        <f>IF(N357="snížená",J357,0)</f>
        <v>0</v>
      </c>
      <c r="BG357" s="240">
        <f>IF(N357="zákl. přenesená",J357,0)</f>
        <v>0</v>
      </c>
      <c r="BH357" s="240">
        <f>IF(N357="sníž. přenesená",J357,0)</f>
        <v>0</v>
      </c>
      <c r="BI357" s="240">
        <f>IF(N357="nulová",J357,0)</f>
        <v>0</v>
      </c>
      <c r="BJ357" s="18" t="s">
        <v>84</v>
      </c>
      <c r="BK357" s="240">
        <f>ROUND(I357*H357,2)</f>
        <v>0</v>
      </c>
      <c r="BL357" s="18" t="s">
        <v>374</v>
      </c>
      <c r="BM357" s="239" t="s">
        <v>410</v>
      </c>
    </row>
    <row r="358" spans="1:51" s="13" customFormat="1" ht="12">
      <c r="A358" s="13"/>
      <c r="B358" s="241"/>
      <c r="C358" s="242"/>
      <c r="D358" s="243" t="s">
        <v>197</v>
      </c>
      <c r="E358" s="244" t="s">
        <v>1</v>
      </c>
      <c r="F358" s="245" t="s">
        <v>198</v>
      </c>
      <c r="G358" s="242"/>
      <c r="H358" s="244" t="s">
        <v>1</v>
      </c>
      <c r="I358" s="246"/>
      <c r="J358" s="242"/>
      <c r="K358" s="242"/>
      <c r="L358" s="247"/>
      <c r="M358" s="248"/>
      <c r="N358" s="249"/>
      <c r="O358" s="249"/>
      <c r="P358" s="249"/>
      <c r="Q358" s="249"/>
      <c r="R358" s="249"/>
      <c r="S358" s="249"/>
      <c r="T358" s="250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1" t="s">
        <v>197</v>
      </c>
      <c r="AU358" s="251" t="s">
        <v>86</v>
      </c>
      <c r="AV358" s="13" t="s">
        <v>84</v>
      </c>
      <c r="AW358" s="13" t="s">
        <v>32</v>
      </c>
      <c r="AX358" s="13" t="s">
        <v>77</v>
      </c>
      <c r="AY358" s="251" t="s">
        <v>188</v>
      </c>
    </row>
    <row r="359" spans="1:51" s="13" customFormat="1" ht="12">
      <c r="A359" s="13"/>
      <c r="B359" s="241"/>
      <c r="C359" s="242"/>
      <c r="D359" s="243" t="s">
        <v>197</v>
      </c>
      <c r="E359" s="244" t="s">
        <v>1</v>
      </c>
      <c r="F359" s="245" t="s">
        <v>222</v>
      </c>
      <c r="G359" s="242"/>
      <c r="H359" s="244" t="s">
        <v>1</v>
      </c>
      <c r="I359" s="246"/>
      <c r="J359" s="242"/>
      <c r="K359" s="242"/>
      <c r="L359" s="247"/>
      <c r="M359" s="248"/>
      <c r="N359" s="249"/>
      <c r="O359" s="249"/>
      <c r="P359" s="249"/>
      <c r="Q359" s="249"/>
      <c r="R359" s="249"/>
      <c r="S359" s="249"/>
      <c r="T359" s="25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1" t="s">
        <v>197</v>
      </c>
      <c r="AU359" s="251" t="s">
        <v>86</v>
      </c>
      <c r="AV359" s="13" t="s">
        <v>84</v>
      </c>
      <c r="AW359" s="13" t="s">
        <v>32</v>
      </c>
      <c r="AX359" s="13" t="s">
        <v>77</v>
      </c>
      <c r="AY359" s="251" t="s">
        <v>188</v>
      </c>
    </row>
    <row r="360" spans="1:51" s="13" customFormat="1" ht="12">
      <c r="A360" s="13"/>
      <c r="B360" s="241"/>
      <c r="C360" s="242"/>
      <c r="D360" s="243" t="s">
        <v>197</v>
      </c>
      <c r="E360" s="244" t="s">
        <v>1</v>
      </c>
      <c r="F360" s="245" t="s">
        <v>411</v>
      </c>
      <c r="G360" s="242"/>
      <c r="H360" s="244" t="s">
        <v>1</v>
      </c>
      <c r="I360" s="246"/>
      <c r="J360" s="242"/>
      <c r="K360" s="242"/>
      <c r="L360" s="247"/>
      <c r="M360" s="248"/>
      <c r="N360" s="249"/>
      <c r="O360" s="249"/>
      <c r="P360" s="249"/>
      <c r="Q360" s="249"/>
      <c r="R360" s="249"/>
      <c r="S360" s="249"/>
      <c r="T360" s="25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1" t="s">
        <v>197</v>
      </c>
      <c r="AU360" s="251" t="s">
        <v>86</v>
      </c>
      <c r="AV360" s="13" t="s">
        <v>84</v>
      </c>
      <c r="AW360" s="13" t="s">
        <v>32</v>
      </c>
      <c r="AX360" s="13" t="s">
        <v>77</v>
      </c>
      <c r="AY360" s="251" t="s">
        <v>188</v>
      </c>
    </row>
    <row r="361" spans="1:51" s="14" customFormat="1" ht="12">
      <c r="A361" s="14"/>
      <c r="B361" s="252"/>
      <c r="C361" s="253"/>
      <c r="D361" s="243" t="s">
        <v>197</v>
      </c>
      <c r="E361" s="254" t="s">
        <v>1</v>
      </c>
      <c r="F361" s="255" t="s">
        <v>412</v>
      </c>
      <c r="G361" s="253"/>
      <c r="H361" s="256">
        <v>34.41</v>
      </c>
      <c r="I361" s="257"/>
      <c r="J361" s="253"/>
      <c r="K361" s="253"/>
      <c r="L361" s="258"/>
      <c r="M361" s="259"/>
      <c r="N361" s="260"/>
      <c r="O361" s="260"/>
      <c r="P361" s="260"/>
      <c r="Q361" s="260"/>
      <c r="R361" s="260"/>
      <c r="S361" s="260"/>
      <c r="T361" s="261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2" t="s">
        <v>197</v>
      </c>
      <c r="AU361" s="262" t="s">
        <v>86</v>
      </c>
      <c r="AV361" s="14" t="s">
        <v>86</v>
      </c>
      <c r="AW361" s="14" t="s">
        <v>32</v>
      </c>
      <c r="AX361" s="14" t="s">
        <v>77</v>
      </c>
      <c r="AY361" s="262" t="s">
        <v>188</v>
      </c>
    </row>
    <row r="362" spans="1:51" s="14" customFormat="1" ht="12">
      <c r="A362" s="14"/>
      <c r="B362" s="252"/>
      <c r="C362" s="253"/>
      <c r="D362" s="243" t="s">
        <v>197</v>
      </c>
      <c r="E362" s="254" t="s">
        <v>1</v>
      </c>
      <c r="F362" s="255" t="s">
        <v>310</v>
      </c>
      <c r="G362" s="253"/>
      <c r="H362" s="256">
        <v>-1.576</v>
      </c>
      <c r="I362" s="257"/>
      <c r="J362" s="253"/>
      <c r="K362" s="253"/>
      <c r="L362" s="258"/>
      <c r="M362" s="259"/>
      <c r="N362" s="260"/>
      <c r="O362" s="260"/>
      <c r="P362" s="260"/>
      <c r="Q362" s="260"/>
      <c r="R362" s="260"/>
      <c r="S362" s="260"/>
      <c r="T362" s="261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2" t="s">
        <v>197</v>
      </c>
      <c r="AU362" s="262" t="s">
        <v>86</v>
      </c>
      <c r="AV362" s="14" t="s">
        <v>86</v>
      </c>
      <c r="AW362" s="14" t="s">
        <v>32</v>
      </c>
      <c r="AX362" s="14" t="s">
        <v>77</v>
      </c>
      <c r="AY362" s="262" t="s">
        <v>188</v>
      </c>
    </row>
    <row r="363" spans="1:51" s="13" customFormat="1" ht="12">
      <c r="A363" s="13"/>
      <c r="B363" s="241"/>
      <c r="C363" s="242"/>
      <c r="D363" s="243" t="s">
        <v>197</v>
      </c>
      <c r="E363" s="244" t="s">
        <v>1</v>
      </c>
      <c r="F363" s="245" t="s">
        <v>413</v>
      </c>
      <c r="G363" s="242"/>
      <c r="H363" s="244" t="s">
        <v>1</v>
      </c>
      <c r="I363" s="246"/>
      <c r="J363" s="242"/>
      <c r="K363" s="242"/>
      <c r="L363" s="247"/>
      <c r="M363" s="248"/>
      <c r="N363" s="249"/>
      <c r="O363" s="249"/>
      <c r="P363" s="249"/>
      <c r="Q363" s="249"/>
      <c r="R363" s="249"/>
      <c r="S363" s="249"/>
      <c r="T363" s="25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1" t="s">
        <v>197</v>
      </c>
      <c r="AU363" s="251" t="s">
        <v>86</v>
      </c>
      <c r="AV363" s="13" t="s">
        <v>84</v>
      </c>
      <c r="AW363" s="13" t="s">
        <v>32</v>
      </c>
      <c r="AX363" s="13" t="s">
        <v>77</v>
      </c>
      <c r="AY363" s="251" t="s">
        <v>188</v>
      </c>
    </row>
    <row r="364" spans="1:51" s="14" customFormat="1" ht="12">
      <c r="A364" s="14"/>
      <c r="B364" s="252"/>
      <c r="C364" s="253"/>
      <c r="D364" s="243" t="s">
        <v>197</v>
      </c>
      <c r="E364" s="254" t="s">
        <v>1</v>
      </c>
      <c r="F364" s="255" t="s">
        <v>414</v>
      </c>
      <c r="G364" s="253"/>
      <c r="H364" s="256">
        <v>8.68</v>
      </c>
      <c r="I364" s="257"/>
      <c r="J364" s="253"/>
      <c r="K364" s="253"/>
      <c r="L364" s="258"/>
      <c r="M364" s="259"/>
      <c r="N364" s="260"/>
      <c r="O364" s="260"/>
      <c r="P364" s="260"/>
      <c r="Q364" s="260"/>
      <c r="R364" s="260"/>
      <c r="S364" s="260"/>
      <c r="T364" s="26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2" t="s">
        <v>197</v>
      </c>
      <c r="AU364" s="262" t="s">
        <v>86</v>
      </c>
      <c r="AV364" s="14" t="s">
        <v>86</v>
      </c>
      <c r="AW364" s="14" t="s">
        <v>32</v>
      </c>
      <c r="AX364" s="14" t="s">
        <v>77</v>
      </c>
      <c r="AY364" s="262" t="s">
        <v>188</v>
      </c>
    </row>
    <row r="365" spans="1:51" s="13" customFormat="1" ht="12">
      <c r="A365" s="13"/>
      <c r="B365" s="241"/>
      <c r="C365" s="242"/>
      <c r="D365" s="243" t="s">
        <v>197</v>
      </c>
      <c r="E365" s="244" t="s">
        <v>1</v>
      </c>
      <c r="F365" s="245" t="s">
        <v>288</v>
      </c>
      <c r="G365" s="242"/>
      <c r="H365" s="244" t="s">
        <v>1</v>
      </c>
      <c r="I365" s="246"/>
      <c r="J365" s="242"/>
      <c r="K365" s="242"/>
      <c r="L365" s="247"/>
      <c r="M365" s="248"/>
      <c r="N365" s="249"/>
      <c r="O365" s="249"/>
      <c r="P365" s="249"/>
      <c r="Q365" s="249"/>
      <c r="R365" s="249"/>
      <c r="S365" s="249"/>
      <c r="T365" s="25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1" t="s">
        <v>197</v>
      </c>
      <c r="AU365" s="251" t="s">
        <v>86</v>
      </c>
      <c r="AV365" s="13" t="s">
        <v>84</v>
      </c>
      <c r="AW365" s="13" t="s">
        <v>32</v>
      </c>
      <c r="AX365" s="13" t="s">
        <v>77</v>
      </c>
      <c r="AY365" s="251" t="s">
        <v>188</v>
      </c>
    </row>
    <row r="366" spans="1:51" s="14" customFormat="1" ht="12">
      <c r="A366" s="14"/>
      <c r="B366" s="252"/>
      <c r="C366" s="253"/>
      <c r="D366" s="243" t="s">
        <v>197</v>
      </c>
      <c r="E366" s="254" t="s">
        <v>1</v>
      </c>
      <c r="F366" s="255" t="s">
        <v>415</v>
      </c>
      <c r="G366" s="253"/>
      <c r="H366" s="256">
        <v>12.09</v>
      </c>
      <c r="I366" s="257"/>
      <c r="J366" s="253"/>
      <c r="K366" s="253"/>
      <c r="L366" s="258"/>
      <c r="M366" s="259"/>
      <c r="N366" s="260"/>
      <c r="O366" s="260"/>
      <c r="P366" s="260"/>
      <c r="Q366" s="260"/>
      <c r="R366" s="260"/>
      <c r="S366" s="260"/>
      <c r="T366" s="261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2" t="s">
        <v>197</v>
      </c>
      <c r="AU366" s="262" t="s">
        <v>86</v>
      </c>
      <c r="AV366" s="14" t="s">
        <v>86</v>
      </c>
      <c r="AW366" s="14" t="s">
        <v>32</v>
      </c>
      <c r="AX366" s="14" t="s">
        <v>77</v>
      </c>
      <c r="AY366" s="262" t="s">
        <v>188</v>
      </c>
    </row>
    <row r="367" spans="1:51" s="16" customFormat="1" ht="12">
      <c r="A367" s="16"/>
      <c r="B367" s="274"/>
      <c r="C367" s="275"/>
      <c r="D367" s="243" t="s">
        <v>197</v>
      </c>
      <c r="E367" s="276" t="s">
        <v>1</v>
      </c>
      <c r="F367" s="277" t="s">
        <v>232</v>
      </c>
      <c r="G367" s="275"/>
      <c r="H367" s="278">
        <v>53.604</v>
      </c>
      <c r="I367" s="279"/>
      <c r="J367" s="275"/>
      <c r="K367" s="275"/>
      <c r="L367" s="280"/>
      <c r="M367" s="281"/>
      <c r="N367" s="282"/>
      <c r="O367" s="282"/>
      <c r="P367" s="282"/>
      <c r="Q367" s="282"/>
      <c r="R367" s="282"/>
      <c r="S367" s="282"/>
      <c r="T367" s="283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T367" s="284" t="s">
        <v>197</v>
      </c>
      <c r="AU367" s="284" t="s">
        <v>86</v>
      </c>
      <c r="AV367" s="16" t="s">
        <v>112</v>
      </c>
      <c r="AW367" s="16" t="s">
        <v>32</v>
      </c>
      <c r="AX367" s="16" t="s">
        <v>77</v>
      </c>
      <c r="AY367" s="284" t="s">
        <v>188</v>
      </c>
    </row>
    <row r="368" spans="1:51" s="13" customFormat="1" ht="12">
      <c r="A368" s="13"/>
      <c r="B368" s="241"/>
      <c r="C368" s="242"/>
      <c r="D368" s="243" t="s">
        <v>197</v>
      </c>
      <c r="E368" s="244" t="s">
        <v>1</v>
      </c>
      <c r="F368" s="245" t="s">
        <v>233</v>
      </c>
      <c r="G368" s="242"/>
      <c r="H368" s="244" t="s">
        <v>1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1" t="s">
        <v>197</v>
      </c>
      <c r="AU368" s="251" t="s">
        <v>86</v>
      </c>
      <c r="AV368" s="13" t="s">
        <v>84</v>
      </c>
      <c r="AW368" s="13" t="s">
        <v>32</v>
      </c>
      <c r="AX368" s="13" t="s">
        <v>77</v>
      </c>
      <c r="AY368" s="251" t="s">
        <v>188</v>
      </c>
    </row>
    <row r="369" spans="1:51" s="13" customFormat="1" ht="12">
      <c r="A369" s="13"/>
      <c r="B369" s="241"/>
      <c r="C369" s="242"/>
      <c r="D369" s="243" t="s">
        <v>197</v>
      </c>
      <c r="E369" s="244" t="s">
        <v>1</v>
      </c>
      <c r="F369" s="245" t="s">
        <v>416</v>
      </c>
      <c r="G369" s="242"/>
      <c r="H369" s="244" t="s">
        <v>1</v>
      </c>
      <c r="I369" s="246"/>
      <c r="J369" s="242"/>
      <c r="K369" s="242"/>
      <c r="L369" s="247"/>
      <c r="M369" s="248"/>
      <c r="N369" s="249"/>
      <c r="O369" s="249"/>
      <c r="P369" s="249"/>
      <c r="Q369" s="249"/>
      <c r="R369" s="249"/>
      <c r="S369" s="249"/>
      <c r="T369" s="25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1" t="s">
        <v>197</v>
      </c>
      <c r="AU369" s="251" t="s">
        <v>86</v>
      </c>
      <c r="AV369" s="13" t="s">
        <v>84</v>
      </c>
      <c r="AW369" s="13" t="s">
        <v>32</v>
      </c>
      <c r="AX369" s="13" t="s">
        <v>77</v>
      </c>
      <c r="AY369" s="251" t="s">
        <v>188</v>
      </c>
    </row>
    <row r="370" spans="1:51" s="14" customFormat="1" ht="12">
      <c r="A370" s="14"/>
      <c r="B370" s="252"/>
      <c r="C370" s="253"/>
      <c r="D370" s="243" t="s">
        <v>197</v>
      </c>
      <c r="E370" s="254" t="s">
        <v>1</v>
      </c>
      <c r="F370" s="255" t="s">
        <v>417</v>
      </c>
      <c r="G370" s="253"/>
      <c r="H370" s="256">
        <v>3.1</v>
      </c>
      <c r="I370" s="257"/>
      <c r="J370" s="253"/>
      <c r="K370" s="253"/>
      <c r="L370" s="258"/>
      <c r="M370" s="259"/>
      <c r="N370" s="260"/>
      <c r="O370" s="260"/>
      <c r="P370" s="260"/>
      <c r="Q370" s="260"/>
      <c r="R370" s="260"/>
      <c r="S370" s="260"/>
      <c r="T370" s="261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2" t="s">
        <v>197</v>
      </c>
      <c r="AU370" s="262" t="s">
        <v>86</v>
      </c>
      <c r="AV370" s="14" t="s">
        <v>86</v>
      </c>
      <c r="AW370" s="14" t="s">
        <v>32</v>
      </c>
      <c r="AX370" s="14" t="s">
        <v>77</v>
      </c>
      <c r="AY370" s="262" t="s">
        <v>188</v>
      </c>
    </row>
    <row r="371" spans="1:51" s="13" customFormat="1" ht="12">
      <c r="A371" s="13"/>
      <c r="B371" s="241"/>
      <c r="C371" s="242"/>
      <c r="D371" s="243" t="s">
        <v>197</v>
      </c>
      <c r="E371" s="244" t="s">
        <v>1</v>
      </c>
      <c r="F371" s="245" t="s">
        <v>256</v>
      </c>
      <c r="G371" s="242"/>
      <c r="H371" s="244" t="s">
        <v>1</v>
      </c>
      <c r="I371" s="246"/>
      <c r="J371" s="242"/>
      <c r="K371" s="242"/>
      <c r="L371" s="247"/>
      <c r="M371" s="248"/>
      <c r="N371" s="249"/>
      <c r="O371" s="249"/>
      <c r="P371" s="249"/>
      <c r="Q371" s="249"/>
      <c r="R371" s="249"/>
      <c r="S371" s="249"/>
      <c r="T371" s="25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1" t="s">
        <v>197</v>
      </c>
      <c r="AU371" s="251" t="s">
        <v>86</v>
      </c>
      <c r="AV371" s="13" t="s">
        <v>84</v>
      </c>
      <c r="AW371" s="13" t="s">
        <v>32</v>
      </c>
      <c r="AX371" s="13" t="s">
        <v>77</v>
      </c>
      <c r="AY371" s="251" t="s">
        <v>188</v>
      </c>
    </row>
    <row r="372" spans="1:51" s="14" customFormat="1" ht="12">
      <c r="A372" s="14"/>
      <c r="B372" s="252"/>
      <c r="C372" s="253"/>
      <c r="D372" s="243" t="s">
        <v>197</v>
      </c>
      <c r="E372" s="254" t="s">
        <v>1</v>
      </c>
      <c r="F372" s="255" t="s">
        <v>418</v>
      </c>
      <c r="G372" s="253"/>
      <c r="H372" s="256">
        <v>15.81</v>
      </c>
      <c r="I372" s="257"/>
      <c r="J372" s="253"/>
      <c r="K372" s="253"/>
      <c r="L372" s="258"/>
      <c r="M372" s="259"/>
      <c r="N372" s="260"/>
      <c r="O372" s="260"/>
      <c r="P372" s="260"/>
      <c r="Q372" s="260"/>
      <c r="R372" s="260"/>
      <c r="S372" s="260"/>
      <c r="T372" s="261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2" t="s">
        <v>197</v>
      </c>
      <c r="AU372" s="262" t="s">
        <v>86</v>
      </c>
      <c r="AV372" s="14" t="s">
        <v>86</v>
      </c>
      <c r="AW372" s="14" t="s">
        <v>32</v>
      </c>
      <c r="AX372" s="14" t="s">
        <v>77</v>
      </c>
      <c r="AY372" s="262" t="s">
        <v>188</v>
      </c>
    </row>
    <row r="373" spans="1:51" s="14" customFormat="1" ht="12">
      <c r="A373" s="14"/>
      <c r="B373" s="252"/>
      <c r="C373" s="253"/>
      <c r="D373" s="243" t="s">
        <v>197</v>
      </c>
      <c r="E373" s="254" t="s">
        <v>1</v>
      </c>
      <c r="F373" s="255" t="s">
        <v>418</v>
      </c>
      <c r="G373" s="253"/>
      <c r="H373" s="256">
        <v>15.81</v>
      </c>
      <c r="I373" s="257"/>
      <c r="J373" s="253"/>
      <c r="K373" s="253"/>
      <c r="L373" s="258"/>
      <c r="M373" s="259"/>
      <c r="N373" s="260"/>
      <c r="O373" s="260"/>
      <c r="P373" s="260"/>
      <c r="Q373" s="260"/>
      <c r="R373" s="260"/>
      <c r="S373" s="260"/>
      <c r="T373" s="261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2" t="s">
        <v>197</v>
      </c>
      <c r="AU373" s="262" t="s">
        <v>86</v>
      </c>
      <c r="AV373" s="14" t="s">
        <v>86</v>
      </c>
      <c r="AW373" s="14" t="s">
        <v>32</v>
      </c>
      <c r="AX373" s="14" t="s">
        <v>77</v>
      </c>
      <c r="AY373" s="262" t="s">
        <v>188</v>
      </c>
    </row>
    <row r="374" spans="1:51" s="14" customFormat="1" ht="12">
      <c r="A374" s="14"/>
      <c r="B374" s="252"/>
      <c r="C374" s="253"/>
      <c r="D374" s="243" t="s">
        <v>197</v>
      </c>
      <c r="E374" s="254" t="s">
        <v>1</v>
      </c>
      <c r="F374" s="255" t="s">
        <v>418</v>
      </c>
      <c r="G374" s="253"/>
      <c r="H374" s="256">
        <v>15.81</v>
      </c>
      <c r="I374" s="257"/>
      <c r="J374" s="253"/>
      <c r="K374" s="253"/>
      <c r="L374" s="258"/>
      <c r="M374" s="259"/>
      <c r="N374" s="260"/>
      <c r="O374" s="260"/>
      <c r="P374" s="260"/>
      <c r="Q374" s="260"/>
      <c r="R374" s="260"/>
      <c r="S374" s="260"/>
      <c r="T374" s="26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2" t="s">
        <v>197</v>
      </c>
      <c r="AU374" s="262" t="s">
        <v>86</v>
      </c>
      <c r="AV374" s="14" t="s">
        <v>86</v>
      </c>
      <c r="AW374" s="14" t="s">
        <v>32</v>
      </c>
      <c r="AX374" s="14" t="s">
        <v>77</v>
      </c>
      <c r="AY374" s="262" t="s">
        <v>188</v>
      </c>
    </row>
    <row r="375" spans="1:51" s="13" customFormat="1" ht="12">
      <c r="A375" s="13"/>
      <c r="B375" s="241"/>
      <c r="C375" s="242"/>
      <c r="D375" s="243" t="s">
        <v>197</v>
      </c>
      <c r="E375" s="244" t="s">
        <v>1</v>
      </c>
      <c r="F375" s="245" t="s">
        <v>260</v>
      </c>
      <c r="G375" s="242"/>
      <c r="H375" s="244" t="s">
        <v>1</v>
      </c>
      <c r="I375" s="246"/>
      <c r="J375" s="242"/>
      <c r="K375" s="242"/>
      <c r="L375" s="247"/>
      <c r="M375" s="248"/>
      <c r="N375" s="249"/>
      <c r="O375" s="249"/>
      <c r="P375" s="249"/>
      <c r="Q375" s="249"/>
      <c r="R375" s="249"/>
      <c r="S375" s="249"/>
      <c r="T375" s="250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1" t="s">
        <v>197</v>
      </c>
      <c r="AU375" s="251" t="s">
        <v>86</v>
      </c>
      <c r="AV375" s="13" t="s">
        <v>84</v>
      </c>
      <c r="AW375" s="13" t="s">
        <v>32</v>
      </c>
      <c r="AX375" s="13" t="s">
        <v>77</v>
      </c>
      <c r="AY375" s="251" t="s">
        <v>188</v>
      </c>
    </row>
    <row r="376" spans="1:51" s="14" customFormat="1" ht="12">
      <c r="A376" s="14"/>
      <c r="B376" s="252"/>
      <c r="C376" s="253"/>
      <c r="D376" s="243" t="s">
        <v>197</v>
      </c>
      <c r="E376" s="254" t="s">
        <v>1</v>
      </c>
      <c r="F376" s="255" t="s">
        <v>419</v>
      </c>
      <c r="G376" s="253"/>
      <c r="H376" s="256">
        <v>15.965</v>
      </c>
      <c r="I376" s="257"/>
      <c r="J376" s="253"/>
      <c r="K376" s="253"/>
      <c r="L376" s="258"/>
      <c r="M376" s="259"/>
      <c r="N376" s="260"/>
      <c r="O376" s="260"/>
      <c r="P376" s="260"/>
      <c r="Q376" s="260"/>
      <c r="R376" s="260"/>
      <c r="S376" s="260"/>
      <c r="T376" s="261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2" t="s">
        <v>197</v>
      </c>
      <c r="AU376" s="262" t="s">
        <v>86</v>
      </c>
      <c r="AV376" s="14" t="s">
        <v>86</v>
      </c>
      <c r="AW376" s="14" t="s">
        <v>32</v>
      </c>
      <c r="AX376" s="14" t="s">
        <v>77</v>
      </c>
      <c r="AY376" s="262" t="s">
        <v>188</v>
      </c>
    </row>
    <row r="377" spans="1:51" s="14" customFormat="1" ht="12">
      <c r="A377" s="14"/>
      <c r="B377" s="252"/>
      <c r="C377" s="253"/>
      <c r="D377" s="243" t="s">
        <v>197</v>
      </c>
      <c r="E377" s="254" t="s">
        <v>1</v>
      </c>
      <c r="F377" s="255" t="s">
        <v>419</v>
      </c>
      <c r="G377" s="253"/>
      <c r="H377" s="256">
        <v>15.965</v>
      </c>
      <c r="I377" s="257"/>
      <c r="J377" s="253"/>
      <c r="K377" s="253"/>
      <c r="L377" s="258"/>
      <c r="M377" s="259"/>
      <c r="N377" s="260"/>
      <c r="O377" s="260"/>
      <c r="P377" s="260"/>
      <c r="Q377" s="260"/>
      <c r="R377" s="260"/>
      <c r="S377" s="260"/>
      <c r="T377" s="261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62" t="s">
        <v>197</v>
      </c>
      <c r="AU377" s="262" t="s">
        <v>86</v>
      </c>
      <c r="AV377" s="14" t="s">
        <v>86</v>
      </c>
      <c r="AW377" s="14" t="s">
        <v>32</v>
      </c>
      <c r="AX377" s="14" t="s">
        <v>77</v>
      </c>
      <c r="AY377" s="262" t="s">
        <v>188</v>
      </c>
    </row>
    <row r="378" spans="1:51" s="14" customFormat="1" ht="12">
      <c r="A378" s="14"/>
      <c r="B378" s="252"/>
      <c r="C378" s="253"/>
      <c r="D378" s="243" t="s">
        <v>197</v>
      </c>
      <c r="E378" s="254" t="s">
        <v>1</v>
      </c>
      <c r="F378" s="255" t="s">
        <v>420</v>
      </c>
      <c r="G378" s="253"/>
      <c r="H378" s="256">
        <v>50.065</v>
      </c>
      <c r="I378" s="257"/>
      <c r="J378" s="253"/>
      <c r="K378" s="253"/>
      <c r="L378" s="258"/>
      <c r="M378" s="259"/>
      <c r="N378" s="260"/>
      <c r="O378" s="260"/>
      <c r="P378" s="260"/>
      <c r="Q378" s="260"/>
      <c r="R378" s="260"/>
      <c r="S378" s="260"/>
      <c r="T378" s="261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2" t="s">
        <v>197</v>
      </c>
      <c r="AU378" s="262" t="s">
        <v>86</v>
      </c>
      <c r="AV378" s="14" t="s">
        <v>86</v>
      </c>
      <c r="AW378" s="14" t="s">
        <v>32</v>
      </c>
      <c r="AX378" s="14" t="s">
        <v>77</v>
      </c>
      <c r="AY378" s="262" t="s">
        <v>188</v>
      </c>
    </row>
    <row r="379" spans="1:51" s="14" customFormat="1" ht="12">
      <c r="A379" s="14"/>
      <c r="B379" s="252"/>
      <c r="C379" s="253"/>
      <c r="D379" s="243" t="s">
        <v>197</v>
      </c>
      <c r="E379" s="254" t="s">
        <v>1</v>
      </c>
      <c r="F379" s="255" t="s">
        <v>330</v>
      </c>
      <c r="G379" s="253"/>
      <c r="H379" s="256">
        <v>-7.88</v>
      </c>
      <c r="I379" s="257"/>
      <c r="J379" s="253"/>
      <c r="K379" s="253"/>
      <c r="L379" s="258"/>
      <c r="M379" s="259"/>
      <c r="N379" s="260"/>
      <c r="O379" s="260"/>
      <c r="P379" s="260"/>
      <c r="Q379" s="260"/>
      <c r="R379" s="260"/>
      <c r="S379" s="260"/>
      <c r="T379" s="261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2" t="s">
        <v>197</v>
      </c>
      <c r="AU379" s="262" t="s">
        <v>86</v>
      </c>
      <c r="AV379" s="14" t="s">
        <v>86</v>
      </c>
      <c r="AW379" s="14" t="s">
        <v>32</v>
      </c>
      <c r="AX379" s="14" t="s">
        <v>77</v>
      </c>
      <c r="AY379" s="262" t="s">
        <v>188</v>
      </c>
    </row>
    <row r="380" spans="1:51" s="16" customFormat="1" ht="12">
      <c r="A380" s="16"/>
      <c r="B380" s="274"/>
      <c r="C380" s="275"/>
      <c r="D380" s="243" t="s">
        <v>197</v>
      </c>
      <c r="E380" s="276" t="s">
        <v>1</v>
      </c>
      <c r="F380" s="277" t="s">
        <v>232</v>
      </c>
      <c r="G380" s="275"/>
      <c r="H380" s="278">
        <v>124.64500000000001</v>
      </c>
      <c r="I380" s="279"/>
      <c r="J380" s="275"/>
      <c r="K380" s="275"/>
      <c r="L380" s="280"/>
      <c r="M380" s="281"/>
      <c r="N380" s="282"/>
      <c r="O380" s="282"/>
      <c r="P380" s="282"/>
      <c r="Q380" s="282"/>
      <c r="R380" s="282"/>
      <c r="S380" s="282"/>
      <c r="T380" s="283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T380" s="284" t="s">
        <v>197</v>
      </c>
      <c r="AU380" s="284" t="s">
        <v>86</v>
      </c>
      <c r="AV380" s="16" t="s">
        <v>112</v>
      </c>
      <c r="AW380" s="16" t="s">
        <v>32</v>
      </c>
      <c r="AX380" s="16" t="s">
        <v>77</v>
      </c>
      <c r="AY380" s="284" t="s">
        <v>188</v>
      </c>
    </row>
    <row r="381" spans="1:51" s="15" customFormat="1" ht="12">
      <c r="A381" s="15"/>
      <c r="B381" s="263"/>
      <c r="C381" s="264"/>
      <c r="D381" s="243" t="s">
        <v>197</v>
      </c>
      <c r="E381" s="265" t="s">
        <v>1</v>
      </c>
      <c r="F381" s="266" t="s">
        <v>215</v>
      </c>
      <c r="G381" s="264"/>
      <c r="H381" s="267">
        <v>178.249</v>
      </c>
      <c r="I381" s="268"/>
      <c r="J381" s="264"/>
      <c r="K381" s="264"/>
      <c r="L381" s="269"/>
      <c r="M381" s="270"/>
      <c r="N381" s="271"/>
      <c r="O381" s="271"/>
      <c r="P381" s="271"/>
      <c r="Q381" s="271"/>
      <c r="R381" s="271"/>
      <c r="S381" s="271"/>
      <c r="T381" s="272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73" t="s">
        <v>197</v>
      </c>
      <c r="AU381" s="273" t="s">
        <v>86</v>
      </c>
      <c r="AV381" s="15" t="s">
        <v>195</v>
      </c>
      <c r="AW381" s="15" t="s">
        <v>32</v>
      </c>
      <c r="AX381" s="15" t="s">
        <v>84</v>
      </c>
      <c r="AY381" s="273" t="s">
        <v>188</v>
      </c>
    </row>
    <row r="382" spans="1:63" s="12" customFormat="1" ht="22.8" customHeight="1">
      <c r="A382" s="12"/>
      <c r="B382" s="212"/>
      <c r="C382" s="213"/>
      <c r="D382" s="214" t="s">
        <v>76</v>
      </c>
      <c r="E382" s="226" t="s">
        <v>421</v>
      </c>
      <c r="F382" s="226" t="s">
        <v>422</v>
      </c>
      <c r="G382" s="213"/>
      <c r="H382" s="213"/>
      <c r="I382" s="216"/>
      <c r="J382" s="227">
        <f>BK382</f>
        <v>0</v>
      </c>
      <c r="K382" s="213"/>
      <c r="L382" s="218"/>
      <c r="M382" s="219"/>
      <c r="N382" s="220"/>
      <c r="O382" s="220"/>
      <c r="P382" s="221">
        <f>SUM(P383:P405)</f>
        <v>0</v>
      </c>
      <c r="Q382" s="220"/>
      <c r="R382" s="221">
        <f>SUM(R383:R405)</f>
        <v>0</v>
      </c>
      <c r="S382" s="220"/>
      <c r="T382" s="222">
        <f>SUM(T383:T405)</f>
        <v>1.6075124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23" t="s">
        <v>86</v>
      </c>
      <c r="AT382" s="224" t="s">
        <v>76</v>
      </c>
      <c r="AU382" s="224" t="s">
        <v>84</v>
      </c>
      <c r="AY382" s="223" t="s">
        <v>188</v>
      </c>
      <c r="BK382" s="225">
        <f>SUM(BK383:BK405)</f>
        <v>0</v>
      </c>
    </row>
    <row r="383" spans="1:65" s="2" customFormat="1" ht="16.5" customHeight="1">
      <c r="A383" s="39"/>
      <c r="B383" s="40"/>
      <c r="C383" s="228" t="s">
        <v>423</v>
      </c>
      <c r="D383" s="228" t="s">
        <v>190</v>
      </c>
      <c r="E383" s="229" t="s">
        <v>424</v>
      </c>
      <c r="F383" s="230" t="s">
        <v>425</v>
      </c>
      <c r="G383" s="231" t="s">
        <v>193</v>
      </c>
      <c r="H383" s="232">
        <v>69.48</v>
      </c>
      <c r="I383" s="233"/>
      <c r="J383" s="234">
        <f>ROUND(I383*H383,2)</f>
        <v>0</v>
      </c>
      <c r="K383" s="230" t="s">
        <v>219</v>
      </c>
      <c r="L383" s="45"/>
      <c r="M383" s="235" t="s">
        <v>1</v>
      </c>
      <c r="N383" s="236" t="s">
        <v>42</v>
      </c>
      <c r="O383" s="92"/>
      <c r="P383" s="237">
        <f>O383*H383</f>
        <v>0</v>
      </c>
      <c r="Q383" s="237">
        <v>0</v>
      </c>
      <c r="R383" s="237">
        <f>Q383*H383</f>
        <v>0</v>
      </c>
      <c r="S383" s="237">
        <v>0.01098</v>
      </c>
      <c r="T383" s="238">
        <f>S383*H383</f>
        <v>0.7628904000000001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9" t="s">
        <v>374</v>
      </c>
      <c r="AT383" s="239" t="s">
        <v>190</v>
      </c>
      <c r="AU383" s="239" t="s">
        <v>86</v>
      </c>
      <c r="AY383" s="18" t="s">
        <v>188</v>
      </c>
      <c r="BE383" s="240">
        <f>IF(N383="základní",J383,0)</f>
        <v>0</v>
      </c>
      <c r="BF383" s="240">
        <f>IF(N383="snížená",J383,0)</f>
        <v>0</v>
      </c>
      <c r="BG383" s="240">
        <f>IF(N383="zákl. přenesená",J383,0)</f>
        <v>0</v>
      </c>
      <c r="BH383" s="240">
        <f>IF(N383="sníž. přenesená",J383,0)</f>
        <v>0</v>
      </c>
      <c r="BI383" s="240">
        <f>IF(N383="nulová",J383,0)</f>
        <v>0</v>
      </c>
      <c r="BJ383" s="18" t="s">
        <v>84</v>
      </c>
      <c r="BK383" s="240">
        <f>ROUND(I383*H383,2)</f>
        <v>0</v>
      </c>
      <c r="BL383" s="18" t="s">
        <v>374</v>
      </c>
      <c r="BM383" s="239" t="s">
        <v>426</v>
      </c>
    </row>
    <row r="384" spans="1:51" s="13" customFormat="1" ht="12">
      <c r="A384" s="13"/>
      <c r="B384" s="241"/>
      <c r="C384" s="242"/>
      <c r="D384" s="243" t="s">
        <v>197</v>
      </c>
      <c r="E384" s="244" t="s">
        <v>1</v>
      </c>
      <c r="F384" s="245" t="s">
        <v>198</v>
      </c>
      <c r="G384" s="242"/>
      <c r="H384" s="244" t="s">
        <v>1</v>
      </c>
      <c r="I384" s="246"/>
      <c r="J384" s="242"/>
      <c r="K384" s="242"/>
      <c r="L384" s="247"/>
      <c r="M384" s="248"/>
      <c r="N384" s="249"/>
      <c r="O384" s="249"/>
      <c r="P384" s="249"/>
      <c r="Q384" s="249"/>
      <c r="R384" s="249"/>
      <c r="S384" s="249"/>
      <c r="T384" s="25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1" t="s">
        <v>197</v>
      </c>
      <c r="AU384" s="251" t="s">
        <v>86</v>
      </c>
      <c r="AV384" s="13" t="s">
        <v>84</v>
      </c>
      <c r="AW384" s="13" t="s">
        <v>32</v>
      </c>
      <c r="AX384" s="13" t="s">
        <v>77</v>
      </c>
      <c r="AY384" s="251" t="s">
        <v>188</v>
      </c>
    </row>
    <row r="385" spans="1:51" s="13" customFormat="1" ht="12">
      <c r="A385" s="13"/>
      <c r="B385" s="241"/>
      <c r="C385" s="242"/>
      <c r="D385" s="243" t="s">
        <v>197</v>
      </c>
      <c r="E385" s="244" t="s">
        <v>1</v>
      </c>
      <c r="F385" s="245" t="s">
        <v>427</v>
      </c>
      <c r="G385" s="242"/>
      <c r="H385" s="244" t="s">
        <v>1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1" t="s">
        <v>197</v>
      </c>
      <c r="AU385" s="251" t="s">
        <v>86</v>
      </c>
      <c r="AV385" s="13" t="s">
        <v>84</v>
      </c>
      <c r="AW385" s="13" t="s">
        <v>32</v>
      </c>
      <c r="AX385" s="13" t="s">
        <v>77</v>
      </c>
      <c r="AY385" s="251" t="s">
        <v>188</v>
      </c>
    </row>
    <row r="386" spans="1:51" s="13" customFormat="1" ht="12">
      <c r="A386" s="13"/>
      <c r="B386" s="241"/>
      <c r="C386" s="242"/>
      <c r="D386" s="243" t="s">
        <v>197</v>
      </c>
      <c r="E386" s="244" t="s">
        <v>1</v>
      </c>
      <c r="F386" s="245" t="s">
        <v>222</v>
      </c>
      <c r="G386" s="242"/>
      <c r="H386" s="244" t="s">
        <v>1</v>
      </c>
      <c r="I386" s="246"/>
      <c r="J386" s="242"/>
      <c r="K386" s="242"/>
      <c r="L386" s="247"/>
      <c r="M386" s="248"/>
      <c r="N386" s="249"/>
      <c r="O386" s="249"/>
      <c r="P386" s="249"/>
      <c r="Q386" s="249"/>
      <c r="R386" s="249"/>
      <c r="S386" s="249"/>
      <c r="T386" s="25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1" t="s">
        <v>197</v>
      </c>
      <c r="AU386" s="251" t="s">
        <v>86</v>
      </c>
      <c r="AV386" s="13" t="s">
        <v>84</v>
      </c>
      <c r="AW386" s="13" t="s">
        <v>32</v>
      </c>
      <c r="AX386" s="13" t="s">
        <v>77</v>
      </c>
      <c r="AY386" s="251" t="s">
        <v>188</v>
      </c>
    </row>
    <row r="387" spans="1:51" s="13" customFormat="1" ht="12">
      <c r="A387" s="13"/>
      <c r="B387" s="241"/>
      <c r="C387" s="242"/>
      <c r="D387" s="243" t="s">
        <v>197</v>
      </c>
      <c r="E387" s="244" t="s">
        <v>1</v>
      </c>
      <c r="F387" s="245" t="s">
        <v>428</v>
      </c>
      <c r="G387" s="242"/>
      <c r="H387" s="244" t="s">
        <v>1</v>
      </c>
      <c r="I387" s="246"/>
      <c r="J387" s="242"/>
      <c r="K387" s="242"/>
      <c r="L387" s="247"/>
      <c r="M387" s="248"/>
      <c r="N387" s="249"/>
      <c r="O387" s="249"/>
      <c r="P387" s="249"/>
      <c r="Q387" s="249"/>
      <c r="R387" s="249"/>
      <c r="S387" s="249"/>
      <c r="T387" s="25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1" t="s">
        <v>197</v>
      </c>
      <c r="AU387" s="251" t="s">
        <v>86</v>
      </c>
      <c r="AV387" s="13" t="s">
        <v>84</v>
      </c>
      <c r="AW387" s="13" t="s">
        <v>32</v>
      </c>
      <c r="AX387" s="13" t="s">
        <v>77</v>
      </c>
      <c r="AY387" s="251" t="s">
        <v>188</v>
      </c>
    </row>
    <row r="388" spans="1:51" s="14" customFormat="1" ht="12">
      <c r="A388" s="14"/>
      <c r="B388" s="252"/>
      <c r="C388" s="253"/>
      <c r="D388" s="243" t="s">
        <v>197</v>
      </c>
      <c r="E388" s="254" t="s">
        <v>1</v>
      </c>
      <c r="F388" s="255" t="s">
        <v>429</v>
      </c>
      <c r="G388" s="253"/>
      <c r="H388" s="256">
        <v>27.78</v>
      </c>
      <c r="I388" s="257"/>
      <c r="J388" s="253"/>
      <c r="K388" s="253"/>
      <c r="L388" s="258"/>
      <c r="M388" s="259"/>
      <c r="N388" s="260"/>
      <c r="O388" s="260"/>
      <c r="P388" s="260"/>
      <c r="Q388" s="260"/>
      <c r="R388" s="260"/>
      <c r="S388" s="260"/>
      <c r="T388" s="261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2" t="s">
        <v>197</v>
      </c>
      <c r="AU388" s="262" t="s">
        <v>86</v>
      </c>
      <c r="AV388" s="14" t="s">
        <v>86</v>
      </c>
      <c r="AW388" s="14" t="s">
        <v>32</v>
      </c>
      <c r="AX388" s="14" t="s">
        <v>77</v>
      </c>
      <c r="AY388" s="262" t="s">
        <v>188</v>
      </c>
    </row>
    <row r="389" spans="1:51" s="14" customFormat="1" ht="12">
      <c r="A389" s="14"/>
      <c r="B389" s="252"/>
      <c r="C389" s="253"/>
      <c r="D389" s="243" t="s">
        <v>197</v>
      </c>
      <c r="E389" s="254" t="s">
        <v>1</v>
      </c>
      <c r="F389" s="255" t="s">
        <v>430</v>
      </c>
      <c r="G389" s="253"/>
      <c r="H389" s="256">
        <v>-1.2</v>
      </c>
      <c r="I389" s="257"/>
      <c r="J389" s="253"/>
      <c r="K389" s="253"/>
      <c r="L389" s="258"/>
      <c r="M389" s="259"/>
      <c r="N389" s="260"/>
      <c r="O389" s="260"/>
      <c r="P389" s="260"/>
      <c r="Q389" s="260"/>
      <c r="R389" s="260"/>
      <c r="S389" s="260"/>
      <c r="T389" s="261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2" t="s">
        <v>197</v>
      </c>
      <c r="AU389" s="262" t="s">
        <v>86</v>
      </c>
      <c r="AV389" s="14" t="s">
        <v>86</v>
      </c>
      <c r="AW389" s="14" t="s">
        <v>32</v>
      </c>
      <c r="AX389" s="14" t="s">
        <v>77</v>
      </c>
      <c r="AY389" s="262" t="s">
        <v>188</v>
      </c>
    </row>
    <row r="390" spans="1:51" s="14" customFormat="1" ht="12">
      <c r="A390" s="14"/>
      <c r="B390" s="252"/>
      <c r="C390" s="253"/>
      <c r="D390" s="243" t="s">
        <v>197</v>
      </c>
      <c r="E390" s="254" t="s">
        <v>1</v>
      </c>
      <c r="F390" s="255" t="s">
        <v>431</v>
      </c>
      <c r="G390" s="253"/>
      <c r="H390" s="256">
        <v>44.1</v>
      </c>
      <c r="I390" s="257"/>
      <c r="J390" s="253"/>
      <c r="K390" s="253"/>
      <c r="L390" s="258"/>
      <c r="M390" s="259"/>
      <c r="N390" s="260"/>
      <c r="O390" s="260"/>
      <c r="P390" s="260"/>
      <c r="Q390" s="260"/>
      <c r="R390" s="260"/>
      <c r="S390" s="260"/>
      <c r="T390" s="261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2" t="s">
        <v>197</v>
      </c>
      <c r="AU390" s="262" t="s">
        <v>86</v>
      </c>
      <c r="AV390" s="14" t="s">
        <v>86</v>
      </c>
      <c r="AW390" s="14" t="s">
        <v>32</v>
      </c>
      <c r="AX390" s="14" t="s">
        <v>77</v>
      </c>
      <c r="AY390" s="262" t="s">
        <v>188</v>
      </c>
    </row>
    <row r="391" spans="1:51" s="14" customFormat="1" ht="12">
      <c r="A391" s="14"/>
      <c r="B391" s="252"/>
      <c r="C391" s="253"/>
      <c r="D391" s="243" t="s">
        <v>197</v>
      </c>
      <c r="E391" s="254" t="s">
        <v>1</v>
      </c>
      <c r="F391" s="255" t="s">
        <v>430</v>
      </c>
      <c r="G391" s="253"/>
      <c r="H391" s="256">
        <v>-1.2</v>
      </c>
      <c r="I391" s="257"/>
      <c r="J391" s="253"/>
      <c r="K391" s="253"/>
      <c r="L391" s="258"/>
      <c r="M391" s="259"/>
      <c r="N391" s="260"/>
      <c r="O391" s="260"/>
      <c r="P391" s="260"/>
      <c r="Q391" s="260"/>
      <c r="R391" s="260"/>
      <c r="S391" s="260"/>
      <c r="T391" s="261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2" t="s">
        <v>197</v>
      </c>
      <c r="AU391" s="262" t="s">
        <v>86</v>
      </c>
      <c r="AV391" s="14" t="s">
        <v>86</v>
      </c>
      <c r="AW391" s="14" t="s">
        <v>32</v>
      </c>
      <c r="AX391" s="14" t="s">
        <v>77</v>
      </c>
      <c r="AY391" s="262" t="s">
        <v>188</v>
      </c>
    </row>
    <row r="392" spans="1:51" s="15" customFormat="1" ht="12">
      <c r="A392" s="15"/>
      <c r="B392" s="263"/>
      <c r="C392" s="264"/>
      <c r="D392" s="243" t="s">
        <v>197</v>
      </c>
      <c r="E392" s="265" t="s">
        <v>1</v>
      </c>
      <c r="F392" s="266" t="s">
        <v>215</v>
      </c>
      <c r="G392" s="264"/>
      <c r="H392" s="267">
        <v>69.48</v>
      </c>
      <c r="I392" s="268"/>
      <c r="J392" s="264"/>
      <c r="K392" s="264"/>
      <c r="L392" s="269"/>
      <c r="M392" s="270"/>
      <c r="N392" s="271"/>
      <c r="O392" s="271"/>
      <c r="P392" s="271"/>
      <c r="Q392" s="271"/>
      <c r="R392" s="271"/>
      <c r="S392" s="271"/>
      <c r="T392" s="272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73" t="s">
        <v>197</v>
      </c>
      <c r="AU392" s="273" t="s">
        <v>86</v>
      </c>
      <c r="AV392" s="15" t="s">
        <v>195</v>
      </c>
      <c r="AW392" s="15" t="s">
        <v>32</v>
      </c>
      <c r="AX392" s="15" t="s">
        <v>84</v>
      </c>
      <c r="AY392" s="273" t="s">
        <v>188</v>
      </c>
    </row>
    <row r="393" spans="1:65" s="2" customFormat="1" ht="24.15" customHeight="1">
      <c r="A393" s="39"/>
      <c r="B393" s="40"/>
      <c r="C393" s="228" t="s">
        <v>432</v>
      </c>
      <c r="D393" s="228" t="s">
        <v>190</v>
      </c>
      <c r="E393" s="229" t="s">
        <v>433</v>
      </c>
      <c r="F393" s="230" t="s">
        <v>434</v>
      </c>
      <c r="G393" s="231" t="s">
        <v>193</v>
      </c>
      <c r="H393" s="232">
        <v>69.48</v>
      </c>
      <c r="I393" s="233"/>
      <c r="J393" s="234">
        <f>ROUND(I393*H393,2)</f>
        <v>0</v>
      </c>
      <c r="K393" s="230" t="s">
        <v>219</v>
      </c>
      <c r="L393" s="45"/>
      <c r="M393" s="235" t="s">
        <v>1</v>
      </c>
      <c r="N393" s="236" t="s">
        <v>42</v>
      </c>
      <c r="O393" s="92"/>
      <c r="P393" s="237">
        <f>O393*H393</f>
        <v>0</v>
      </c>
      <c r="Q393" s="237">
        <v>0</v>
      </c>
      <c r="R393" s="237">
        <f>Q393*H393</f>
        <v>0</v>
      </c>
      <c r="S393" s="237">
        <v>0.008</v>
      </c>
      <c r="T393" s="238">
        <f>S393*H393</f>
        <v>0.55584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9" t="s">
        <v>374</v>
      </c>
      <c r="AT393" s="239" t="s">
        <v>190</v>
      </c>
      <c r="AU393" s="239" t="s">
        <v>86</v>
      </c>
      <c r="AY393" s="18" t="s">
        <v>188</v>
      </c>
      <c r="BE393" s="240">
        <f>IF(N393="základní",J393,0)</f>
        <v>0</v>
      </c>
      <c r="BF393" s="240">
        <f>IF(N393="snížená",J393,0)</f>
        <v>0</v>
      </c>
      <c r="BG393" s="240">
        <f>IF(N393="zákl. přenesená",J393,0)</f>
        <v>0</v>
      </c>
      <c r="BH393" s="240">
        <f>IF(N393="sníž. přenesená",J393,0)</f>
        <v>0</v>
      </c>
      <c r="BI393" s="240">
        <f>IF(N393="nulová",J393,0)</f>
        <v>0</v>
      </c>
      <c r="BJ393" s="18" t="s">
        <v>84</v>
      </c>
      <c r="BK393" s="240">
        <f>ROUND(I393*H393,2)</f>
        <v>0</v>
      </c>
      <c r="BL393" s="18" t="s">
        <v>374</v>
      </c>
      <c r="BM393" s="239" t="s">
        <v>435</v>
      </c>
    </row>
    <row r="394" spans="1:51" s="14" customFormat="1" ht="12">
      <c r="A394" s="14"/>
      <c r="B394" s="252"/>
      <c r="C394" s="253"/>
      <c r="D394" s="243" t="s">
        <v>197</v>
      </c>
      <c r="E394" s="254" t="s">
        <v>1</v>
      </c>
      <c r="F394" s="255" t="s">
        <v>436</v>
      </c>
      <c r="G394" s="253"/>
      <c r="H394" s="256">
        <v>69.48</v>
      </c>
      <c r="I394" s="257"/>
      <c r="J394" s="253"/>
      <c r="K394" s="253"/>
      <c r="L394" s="258"/>
      <c r="M394" s="259"/>
      <c r="N394" s="260"/>
      <c r="O394" s="260"/>
      <c r="P394" s="260"/>
      <c r="Q394" s="260"/>
      <c r="R394" s="260"/>
      <c r="S394" s="260"/>
      <c r="T394" s="261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2" t="s">
        <v>197</v>
      </c>
      <c r="AU394" s="262" t="s">
        <v>86</v>
      </c>
      <c r="AV394" s="14" t="s">
        <v>86</v>
      </c>
      <c r="AW394" s="14" t="s">
        <v>32</v>
      </c>
      <c r="AX394" s="14" t="s">
        <v>84</v>
      </c>
      <c r="AY394" s="262" t="s">
        <v>188</v>
      </c>
    </row>
    <row r="395" spans="1:65" s="2" customFormat="1" ht="16.5" customHeight="1">
      <c r="A395" s="39"/>
      <c r="B395" s="40"/>
      <c r="C395" s="228" t="s">
        <v>437</v>
      </c>
      <c r="D395" s="228" t="s">
        <v>190</v>
      </c>
      <c r="E395" s="229" t="s">
        <v>438</v>
      </c>
      <c r="F395" s="230" t="s">
        <v>439</v>
      </c>
      <c r="G395" s="231" t="s">
        <v>360</v>
      </c>
      <c r="H395" s="232">
        <v>31</v>
      </c>
      <c r="I395" s="233"/>
      <c r="J395" s="234">
        <f>ROUND(I395*H395,2)</f>
        <v>0</v>
      </c>
      <c r="K395" s="230" t="s">
        <v>440</v>
      </c>
      <c r="L395" s="45"/>
      <c r="M395" s="235" t="s">
        <v>1</v>
      </c>
      <c r="N395" s="236" t="s">
        <v>42</v>
      </c>
      <c r="O395" s="92"/>
      <c r="P395" s="237">
        <f>O395*H395</f>
        <v>0</v>
      </c>
      <c r="Q395" s="237">
        <v>0</v>
      </c>
      <c r="R395" s="237">
        <f>Q395*H395</f>
        <v>0</v>
      </c>
      <c r="S395" s="237">
        <v>0.00754</v>
      </c>
      <c r="T395" s="238">
        <f>S395*H395</f>
        <v>0.23374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9" t="s">
        <v>374</v>
      </c>
      <c r="AT395" s="239" t="s">
        <v>190</v>
      </c>
      <c r="AU395" s="239" t="s">
        <v>86</v>
      </c>
      <c r="AY395" s="18" t="s">
        <v>188</v>
      </c>
      <c r="BE395" s="240">
        <f>IF(N395="základní",J395,0)</f>
        <v>0</v>
      </c>
      <c r="BF395" s="240">
        <f>IF(N395="snížená",J395,0)</f>
        <v>0</v>
      </c>
      <c r="BG395" s="240">
        <f>IF(N395="zákl. přenesená",J395,0)</f>
        <v>0</v>
      </c>
      <c r="BH395" s="240">
        <f>IF(N395="sníž. přenesená",J395,0)</f>
        <v>0</v>
      </c>
      <c r="BI395" s="240">
        <f>IF(N395="nulová",J395,0)</f>
        <v>0</v>
      </c>
      <c r="BJ395" s="18" t="s">
        <v>84</v>
      </c>
      <c r="BK395" s="240">
        <f>ROUND(I395*H395,2)</f>
        <v>0</v>
      </c>
      <c r="BL395" s="18" t="s">
        <v>374</v>
      </c>
      <c r="BM395" s="239" t="s">
        <v>441</v>
      </c>
    </row>
    <row r="396" spans="1:51" s="13" customFormat="1" ht="12">
      <c r="A396" s="13"/>
      <c r="B396" s="241"/>
      <c r="C396" s="242"/>
      <c r="D396" s="243" t="s">
        <v>197</v>
      </c>
      <c r="E396" s="244" t="s">
        <v>1</v>
      </c>
      <c r="F396" s="245" t="s">
        <v>198</v>
      </c>
      <c r="G396" s="242"/>
      <c r="H396" s="244" t="s">
        <v>1</v>
      </c>
      <c r="I396" s="246"/>
      <c r="J396" s="242"/>
      <c r="K396" s="242"/>
      <c r="L396" s="247"/>
      <c r="M396" s="248"/>
      <c r="N396" s="249"/>
      <c r="O396" s="249"/>
      <c r="P396" s="249"/>
      <c r="Q396" s="249"/>
      <c r="R396" s="249"/>
      <c r="S396" s="249"/>
      <c r="T396" s="250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1" t="s">
        <v>197</v>
      </c>
      <c r="AU396" s="251" t="s">
        <v>86</v>
      </c>
      <c r="AV396" s="13" t="s">
        <v>84</v>
      </c>
      <c r="AW396" s="13" t="s">
        <v>32</v>
      </c>
      <c r="AX396" s="13" t="s">
        <v>77</v>
      </c>
      <c r="AY396" s="251" t="s">
        <v>188</v>
      </c>
    </row>
    <row r="397" spans="1:51" s="13" customFormat="1" ht="12">
      <c r="A397" s="13"/>
      <c r="B397" s="241"/>
      <c r="C397" s="242"/>
      <c r="D397" s="243" t="s">
        <v>197</v>
      </c>
      <c r="E397" s="244" t="s">
        <v>1</v>
      </c>
      <c r="F397" s="245" t="s">
        <v>222</v>
      </c>
      <c r="G397" s="242"/>
      <c r="H397" s="244" t="s">
        <v>1</v>
      </c>
      <c r="I397" s="246"/>
      <c r="J397" s="242"/>
      <c r="K397" s="242"/>
      <c r="L397" s="247"/>
      <c r="M397" s="248"/>
      <c r="N397" s="249"/>
      <c r="O397" s="249"/>
      <c r="P397" s="249"/>
      <c r="Q397" s="249"/>
      <c r="R397" s="249"/>
      <c r="S397" s="249"/>
      <c r="T397" s="25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1" t="s">
        <v>197</v>
      </c>
      <c r="AU397" s="251" t="s">
        <v>86</v>
      </c>
      <c r="AV397" s="13" t="s">
        <v>84</v>
      </c>
      <c r="AW397" s="13" t="s">
        <v>32</v>
      </c>
      <c r="AX397" s="13" t="s">
        <v>77</v>
      </c>
      <c r="AY397" s="251" t="s">
        <v>188</v>
      </c>
    </row>
    <row r="398" spans="1:51" s="14" customFormat="1" ht="12">
      <c r="A398" s="14"/>
      <c r="B398" s="252"/>
      <c r="C398" s="253"/>
      <c r="D398" s="243" t="s">
        <v>197</v>
      </c>
      <c r="E398" s="254" t="s">
        <v>1</v>
      </c>
      <c r="F398" s="255" t="s">
        <v>341</v>
      </c>
      <c r="G398" s="253"/>
      <c r="H398" s="256">
        <v>10</v>
      </c>
      <c r="I398" s="257"/>
      <c r="J398" s="253"/>
      <c r="K398" s="253"/>
      <c r="L398" s="258"/>
      <c r="M398" s="259"/>
      <c r="N398" s="260"/>
      <c r="O398" s="260"/>
      <c r="P398" s="260"/>
      <c r="Q398" s="260"/>
      <c r="R398" s="260"/>
      <c r="S398" s="260"/>
      <c r="T398" s="261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2" t="s">
        <v>197</v>
      </c>
      <c r="AU398" s="262" t="s">
        <v>86</v>
      </c>
      <c r="AV398" s="14" t="s">
        <v>86</v>
      </c>
      <c r="AW398" s="14" t="s">
        <v>32</v>
      </c>
      <c r="AX398" s="14" t="s">
        <v>77</v>
      </c>
      <c r="AY398" s="262" t="s">
        <v>188</v>
      </c>
    </row>
    <row r="399" spans="1:51" s="13" customFormat="1" ht="12">
      <c r="A399" s="13"/>
      <c r="B399" s="241"/>
      <c r="C399" s="242"/>
      <c r="D399" s="243" t="s">
        <v>197</v>
      </c>
      <c r="E399" s="244" t="s">
        <v>1</v>
      </c>
      <c r="F399" s="245" t="s">
        <v>233</v>
      </c>
      <c r="G399" s="242"/>
      <c r="H399" s="244" t="s">
        <v>1</v>
      </c>
      <c r="I399" s="246"/>
      <c r="J399" s="242"/>
      <c r="K399" s="242"/>
      <c r="L399" s="247"/>
      <c r="M399" s="248"/>
      <c r="N399" s="249"/>
      <c r="O399" s="249"/>
      <c r="P399" s="249"/>
      <c r="Q399" s="249"/>
      <c r="R399" s="249"/>
      <c r="S399" s="249"/>
      <c r="T399" s="25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1" t="s">
        <v>197</v>
      </c>
      <c r="AU399" s="251" t="s">
        <v>86</v>
      </c>
      <c r="AV399" s="13" t="s">
        <v>84</v>
      </c>
      <c r="AW399" s="13" t="s">
        <v>32</v>
      </c>
      <c r="AX399" s="13" t="s">
        <v>77</v>
      </c>
      <c r="AY399" s="251" t="s">
        <v>188</v>
      </c>
    </row>
    <row r="400" spans="1:51" s="14" customFormat="1" ht="12">
      <c r="A400" s="14"/>
      <c r="B400" s="252"/>
      <c r="C400" s="253"/>
      <c r="D400" s="243" t="s">
        <v>197</v>
      </c>
      <c r="E400" s="254" t="s">
        <v>1</v>
      </c>
      <c r="F400" s="255" t="s">
        <v>7</v>
      </c>
      <c r="G400" s="253"/>
      <c r="H400" s="256">
        <v>21</v>
      </c>
      <c r="I400" s="257"/>
      <c r="J400" s="253"/>
      <c r="K400" s="253"/>
      <c r="L400" s="258"/>
      <c r="M400" s="259"/>
      <c r="N400" s="260"/>
      <c r="O400" s="260"/>
      <c r="P400" s="260"/>
      <c r="Q400" s="260"/>
      <c r="R400" s="260"/>
      <c r="S400" s="260"/>
      <c r="T400" s="261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62" t="s">
        <v>197</v>
      </c>
      <c r="AU400" s="262" t="s">
        <v>86</v>
      </c>
      <c r="AV400" s="14" t="s">
        <v>86</v>
      </c>
      <c r="AW400" s="14" t="s">
        <v>32</v>
      </c>
      <c r="AX400" s="14" t="s">
        <v>77</v>
      </c>
      <c r="AY400" s="262" t="s">
        <v>188</v>
      </c>
    </row>
    <row r="401" spans="1:51" s="15" customFormat="1" ht="12">
      <c r="A401" s="15"/>
      <c r="B401" s="263"/>
      <c r="C401" s="264"/>
      <c r="D401" s="243" t="s">
        <v>197</v>
      </c>
      <c r="E401" s="265" t="s">
        <v>1</v>
      </c>
      <c r="F401" s="266" t="s">
        <v>215</v>
      </c>
      <c r="G401" s="264"/>
      <c r="H401" s="267">
        <v>31</v>
      </c>
      <c r="I401" s="268"/>
      <c r="J401" s="264"/>
      <c r="K401" s="264"/>
      <c r="L401" s="269"/>
      <c r="M401" s="270"/>
      <c r="N401" s="271"/>
      <c r="O401" s="271"/>
      <c r="P401" s="271"/>
      <c r="Q401" s="271"/>
      <c r="R401" s="271"/>
      <c r="S401" s="271"/>
      <c r="T401" s="272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73" t="s">
        <v>197</v>
      </c>
      <c r="AU401" s="273" t="s">
        <v>86</v>
      </c>
      <c r="AV401" s="15" t="s">
        <v>195</v>
      </c>
      <c r="AW401" s="15" t="s">
        <v>32</v>
      </c>
      <c r="AX401" s="15" t="s">
        <v>84</v>
      </c>
      <c r="AY401" s="273" t="s">
        <v>188</v>
      </c>
    </row>
    <row r="402" spans="1:65" s="2" customFormat="1" ht="16.5" customHeight="1">
      <c r="A402" s="39"/>
      <c r="B402" s="40"/>
      <c r="C402" s="228" t="s">
        <v>442</v>
      </c>
      <c r="D402" s="228" t="s">
        <v>190</v>
      </c>
      <c r="E402" s="229" t="s">
        <v>443</v>
      </c>
      <c r="F402" s="230" t="s">
        <v>444</v>
      </c>
      <c r="G402" s="231" t="s">
        <v>193</v>
      </c>
      <c r="H402" s="232">
        <v>7.3</v>
      </c>
      <c r="I402" s="233"/>
      <c r="J402" s="234">
        <f>ROUND(I402*H402,2)</f>
        <v>0</v>
      </c>
      <c r="K402" s="230" t="s">
        <v>1</v>
      </c>
      <c r="L402" s="45"/>
      <c r="M402" s="235" t="s">
        <v>1</v>
      </c>
      <c r="N402" s="236" t="s">
        <v>42</v>
      </c>
      <c r="O402" s="92"/>
      <c r="P402" s="237">
        <f>O402*H402</f>
        <v>0</v>
      </c>
      <c r="Q402" s="237">
        <v>0</v>
      </c>
      <c r="R402" s="237">
        <f>Q402*H402</f>
        <v>0</v>
      </c>
      <c r="S402" s="237">
        <v>0.00754</v>
      </c>
      <c r="T402" s="238">
        <f>S402*H402</f>
        <v>0.055042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9" t="s">
        <v>374</v>
      </c>
      <c r="AT402" s="239" t="s">
        <v>190</v>
      </c>
      <c r="AU402" s="239" t="s">
        <v>86</v>
      </c>
      <c r="AY402" s="18" t="s">
        <v>188</v>
      </c>
      <c r="BE402" s="240">
        <f>IF(N402="základní",J402,0)</f>
        <v>0</v>
      </c>
      <c r="BF402" s="240">
        <f>IF(N402="snížená",J402,0)</f>
        <v>0</v>
      </c>
      <c r="BG402" s="240">
        <f>IF(N402="zákl. přenesená",J402,0)</f>
        <v>0</v>
      </c>
      <c r="BH402" s="240">
        <f>IF(N402="sníž. přenesená",J402,0)</f>
        <v>0</v>
      </c>
      <c r="BI402" s="240">
        <f>IF(N402="nulová",J402,0)</f>
        <v>0</v>
      </c>
      <c r="BJ402" s="18" t="s">
        <v>84</v>
      </c>
      <c r="BK402" s="240">
        <f>ROUND(I402*H402,2)</f>
        <v>0</v>
      </c>
      <c r="BL402" s="18" t="s">
        <v>374</v>
      </c>
      <c r="BM402" s="239" t="s">
        <v>445</v>
      </c>
    </row>
    <row r="403" spans="1:51" s="13" customFormat="1" ht="12">
      <c r="A403" s="13"/>
      <c r="B403" s="241"/>
      <c r="C403" s="242"/>
      <c r="D403" s="243" t="s">
        <v>197</v>
      </c>
      <c r="E403" s="244" t="s">
        <v>1</v>
      </c>
      <c r="F403" s="245" t="s">
        <v>198</v>
      </c>
      <c r="G403" s="242"/>
      <c r="H403" s="244" t="s">
        <v>1</v>
      </c>
      <c r="I403" s="246"/>
      <c r="J403" s="242"/>
      <c r="K403" s="242"/>
      <c r="L403" s="247"/>
      <c r="M403" s="248"/>
      <c r="N403" s="249"/>
      <c r="O403" s="249"/>
      <c r="P403" s="249"/>
      <c r="Q403" s="249"/>
      <c r="R403" s="249"/>
      <c r="S403" s="249"/>
      <c r="T403" s="250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1" t="s">
        <v>197</v>
      </c>
      <c r="AU403" s="251" t="s">
        <v>86</v>
      </c>
      <c r="AV403" s="13" t="s">
        <v>84</v>
      </c>
      <c r="AW403" s="13" t="s">
        <v>32</v>
      </c>
      <c r="AX403" s="13" t="s">
        <v>77</v>
      </c>
      <c r="AY403" s="251" t="s">
        <v>188</v>
      </c>
    </row>
    <row r="404" spans="1:51" s="13" customFormat="1" ht="12">
      <c r="A404" s="13"/>
      <c r="B404" s="241"/>
      <c r="C404" s="242"/>
      <c r="D404" s="243" t="s">
        <v>197</v>
      </c>
      <c r="E404" s="244" t="s">
        <v>1</v>
      </c>
      <c r="F404" s="245" t="s">
        <v>446</v>
      </c>
      <c r="G404" s="242"/>
      <c r="H404" s="244" t="s">
        <v>1</v>
      </c>
      <c r="I404" s="246"/>
      <c r="J404" s="242"/>
      <c r="K404" s="242"/>
      <c r="L404" s="247"/>
      <c r="M404" s="248"/>
      <c r="N404" s="249"/>
      <c r="O404" s="249"/>
      <c r="P404" s="249"/>
      <c r="Q404" s="249"/>
      <c r="R404" s="249"/>
      <c r="S404" s="249"/>
      <c r="T404" s="250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1" t="s">
        <v>197</v>
      </c>
      <c r="AU404" s="251" t="s">
        <v>86</v>
      </c>
      <c r="AV404" s="13" t="s">
        <v>84</v>
      </c>
      <c r="AW404" s="13" t="s">
        <v>32</v>
      </c>
      <c r="AX404" s="13" t="s">
        <v>77</v>
      </c>
      <c r="AY404" s="251" t="s">
        <v>188</v>
      </c>
    </row>
    <row r="405" spans="1:51" s="14" customFormat="1" ht="12">
      <c r="A405" s="14"/>
      <c r="B405" s="252"/>
      <c r="C405" s="253"/>
      <c r="D405" s="243" t="s">
        <v>197</v>
      </c>
      <c r="E405" s="254" t="s">
        <v>1</v>
      </c>
      <c r="F405" s="255" t="s">
        <v>447</v>
      </c>
      <c r="G405" s="253"/>
      <c r="H405" s="256">
        <v>7.3</v>
      </c>
      <c r="I405" s="257"/>
      <c r="J405" s="253"/>
      <c r="K405" s="253"/>
      <c r="L405" s="258"/>
      <c r="M405" s="259"/>
      <c r="N405" s="260"/>
      <c r="O405" s="260"/>
      <c r="P405" s="260"/>
      <c r="Q405" s="260"/>
      <c r="R405" s="260"/>
      <c r="S405" s="260"/>
      <c r="T405" s="261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2" t="s">
        <v>197</v>
      </c>
      <c r="AU405" s="262" t="s">
        <v>86</v>
      </c>
      <c r="AV405" s="14" t="s">
        <v>86</v>
      </c>
      <c r="AW405" s="14" t="s">
        <v>32</v>
      </c>
      <c r="AX405" s="14" t="s">
        <v>84</v>
      </c>
      <c r="AY405" s="262" t="s">
        <v>188</v>
      </c>
    </row>
    <row r="406" spans="1:63" s="12" customFormat="1" ht="22.8" customHeight="1">
      <c r="A406" s="12"/>
      <c r="B406" s="212"/>
      <c r="C406" s="213"/>
      <c r="D406" s="214" t="s">
        <v>76</v>
      </c>
      <c r="E406" s="226" t="s">
        <v>448</v>
      </c>
      <c r="F406" s="226" t="s">
        <v>449</v>
      </c>
      <c r="G406" s="213"/>
      <c r="H406" s="213"/>
      <c r="I406" s="216"/>
      <c r="J406" s="227">
        <f>BK406</f>
        <v>0</v>
      </c>
      <c r="K406" s="213"/>
      <c r="L406" s="218"/>
      <c r="M406" s="219"/>
      <c r="N406" s="220"/>
      <c r="O406" s="220"/>
      <c r="P406" s="221">
        <f>SUM(P407:P463)</f>
        <v>0</v>
      </c>
      <c r="Q406" s="220"/>
      <c r="R406" s="221">
        <f>SUM(R407:R463)</f>
        <v>0</v>
      </c>
      <c r="S406" s="220"/>
      <c r="T406" s="222">
        <f>SUM(T407:T463)</f>
        <v>43.63514049999999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23" t="s">
        <v>86</v>
      </c>
      <c r="AT406" s="224" t="s">
        <v>76</v>
      </c>
      <c r="AU406" s="224" t="s">
        <v>84</v>
      </c>
      <c r="AY406" s="223" t="s">
        <v>188</v>
      </c>
      <c r="BK406" s="225">
        <f>SUM(BK407:BK463)</f>
        <v>0</v>
      </c>
    </row>
    <row r="407" spans="1:65" s="2" customFormat="1" ht="24.15" customHeight="1">
      <c r="A407" s="39"/>
      <c r="B407" s="40"/>
      <c r="C407" s="228" t="s">
        <v>450</v>
      </c>
      <c r="D407" s="228" t="s">
        <v>190</v>
      </c>
      <c r="E407" s="229" t="s">
        <v>451</v>
      </c>
      <c r="F407" s="230" t="s">
        <v>452</v>
      </c>
      <c r="G407" s="231" t="s">
        <v>193</v>
      </c>
      <c r="H407" s="232">
        <v>524.65</v>
      </c>
      <c r="I407" s="233"/>
      <c r="J407" s="234">
        <f>ROUND(I407*H407,2)</f>
        <v>0</v>
      </c>
      <c r="K407" s="230" t="s">
        <v>219</v>
      </c>
      <c r="L407" s="45"/>
      <c r="M407" s="235" t="s">
        <v>1</v>
      </c>
      <c r="N407" s="236" t="s">
        <v>42</v>
      </c>
      <c r="O407" s="92"/>
      <c r="P407" s="237">
        <f>O407*H407</f>
        <v>0</v>
      </c>
      <c r="Q407" s="237">
        <v>0</v>
      </c>
      <c r="R407" s="237">
        <f>Q407*H407</f>
        <v>0</v>
      </c>
      <c r="S407" s="237">
        <v>0.08317</v>
      </c>
      <c r="T407" s="238">
        <f>S407*H407</f>
        <v>43.63514049999999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9" t="s">
        <v>374</v>
      </c>
      <c r="AT407" s="239" t="s">
        <v>190</v>
      </c>
      <c r="AU407" s="239" t="s">
        <v>86</v>
      </c>
      <c r="AY407" s="18" t="s">
        <v>188</v>
      </c>
      <c r="BE407" s="240">
        <f>IF(N407="základní",J407,0)</f>
        <v>0</v>
      </c>
      <c r="BF407" s="240">
        <f>IF(N407="snížená",J407,0)</f>
        <v>0</v>
      </c>
      <c r="BG407" s="240">
        <f>IF(N407="zákl. přenesená",J407,0)</f>
        <v>0</v>
      </c>
      <c r="BH407" s="240">
        <f>IF(N407="sníž. přenesená",J407,0)</f>
        <v>0</v>
      </c>
      <c r="BI407" s="240">
        <f>IF(N407="nulová",J407,0)</f>
        <v>0</v>
      </c>
      <c r="BJ407" s="18" t="s">
        <v>84</v>
      </c>
      <c r="BK407" s="240">
        <f>ROUND(I407*H407,2)</f>
        <v>0</v>
      </c>
      <c r="BL407" s="18" t="s">
        <v>374</v>
      </c>
      <c r="BM407" s="239" t="s">
        <v>453</v>
      </c>
    </row>
    <row r="408" spans="1:51" s="13" customFormat="1" ht="12">
      <c r="A408" s="13"/>
      <c r="B408" s="241"/>
      <c r="C408" s="242"/>
      <c r="D408" s="243" t="s">
        <v>197</v>
      </c>
      <c r="E408" s="244" t="s">
        <v>1</v>
      </c>
      <c r="F408" s="245" t="s">
        <v>454</v>
      </c>
      <c r="G408" s="242"/>
      <c r="H408" s="244" t="s">
        <v>1</v>
      </c>
      <c r="I408" s="246"/>
      <c r="J408" s="242"/>
      <c r="K408" s="242"/>
      <c r="L408" s="247"/>
      <c r="M408" s="248"/>
      <c r="N408" s="249"/>
      <c r="O408" s="249"/>
      <c r="P408" s="249"/>
      <c r="Q408" s="249"/>
      <c r="R408" s="249"/>
      <c r="S408" s="249"/>
      <c r="T408" s="25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1" t="s">
        <v>197</v>
      </c>
      <c r="AU408" s="251" t="s">
        <v>86</v>
      </c>
      <c r="AV408" s="13" t="s">
        <v>84</v>
      </c>
      <c r="AW408" s="13" t="s">
        <v>32</v>
      </c>
      <c r="AX408" s="13" t="s">
        <v>77</v>
      </c>
      <c r="AY408" s="251" t="s">
        <v>188</v>
      </c>
    </row>
    <row r="409" spans="1:51" s="13" customFormat="1" ht="12">
      <c r="A409" s="13"/>
      <c r="B409" s="241"/>
      <c r="C409" s="242"/>
      <c r="D409" s="243" t="s">
        <v>197</v>
      </c>
      <c r="E409" s="244" t="s">
        <v>1</v>
      </c>
      <c r="F409" s="245" t="s">
        <v>222</v>
      </c>
      <c r="G409" s="242"/>
      <c r="H409" s="244" t="s">
        <v>1</v>
      </c>
      <c r="I409" s="246"/>
      <c r="J409" s="242"/>
      <c r="K409" s="242"/>
      <c r="L409" s="247"/>
      <c r="M409" s="248"/>
      <c r="N409" s="249"/>
      <c r="O409" s="249"/>
      <c r="P409" s="249"/>
      <c r="Q409" s="249"/>
      <c r="R409" s="249"/>
      <c r="S409" s="249"/>
      <c r="T409" s="250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1" t="s">
        <v>197</v>
      </c>
      <c r="AU409" s="251" t="s">
        <v>86</v>
      </c>
      <c r="AV409" s="13" t="s">
        <v>84</v>
      </c>
      <c r="AW409" s="13" t="s">
        <v>32</v>
      </c>
      <c r="AX409" s="13" t="s">
        <v>77</v>
      </c>
      <c r="AY409" s="251" t="s">
        <v>188</v>
      </c>
    </row>
    <row r="410" spans="1:51" s="13" customFormat="1" ht="12">
      <c r="A410" s="13"/>
      <c r="B410" s="241"/>
      <c r="C410" s="242"/>
      <c r="D410" s="243" t="s">
        <v>197</v>
      </c>
      <c r="E410" s="244" t="s">
        <v>1</v>
      </c>
      <c r="F410" s="245" t="s">
        <v>223</v>
      </c>
      <c r="G410" s="242"/>
      <c r="H410" s="244" t="s">
        <v>1</v>
      </c>
      <c r="I410" s="246"/>
      <c r="J410" s="242"/>
      <c r="K410" s="242"/>
      <c r="L410" s="247"/>
      <c r="M410" s="248"/>
      <c r="N410" s="249"/>
      <c r="O410" s="249"/>
      <c r="P410" s="249"/>
      <c r="Q410" s="249"/>
      <c r="R410" s="249"/>
      <c r="S410" s="249"/>
      <c r="T410" s="250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1" t="s">
        <v>197</v>
      </c>
      <c r="AU410" s="251" t="s">
        <v>86</v>
      </c>
      <c r="AV410" s="13" t="s">
        <v>84</v>
      </c>
      <c r="AW410" s="13" t="s">
        <v>32</v>
      </c>
      <c r="AX410" s="13" t="s">
        <v>77</v>
      </c>
      <c r="AY410" s="251" t="s">
        <v>188</v>
      </c>
    </row>
    <row r="411" spans="1:51" s="14" customFormat="1" ht="12">
      <c r="A411" s="14"/>
      <c r="B411" s="252"/>
      <c r="C411" s="253"/>
      <c r="D411" s="243" t="s">
        <v>197</v>
      </c>
      <c r="E411" s="254" t="s">
        <v>1</v>
      </c>
      <c r="F411" s="255" t="s">
        <v>224</v>
      </c>
      <c r="G411" s="253"/>
      <c r="H411" s="256">
        <v>6.04</v>
      </c>
      <c r="I411" s="257"/>
      <c r="J411" s="253"/>
      <c r="K411" s="253"/>
      <c r="L411" s="258"/>
      <c r="M411" s="259"/>
      <c r="N411" s="260"/>
      <c r="O411" s="260"/>
      <c r="P411" s="260"/>
      <c r="Q411" s="260"/>
      <c r="R411" s="260"/>
      <c r="S411" s="260"/>
      <c r="T411" s="261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2" t="s">
        <v>197</v>
      </c>
      <c r="AU411" s="262" t="s">
        <v>86</v>
      </c>
      <c r="AV411" s="14" t="s">
        <v>86</v>
      </c>
      <c r="AW411" s="14" t="s">
        <v>32</v>
      </c>
      <c r="AX411" s="14" t="s">
        <v>77</v>
      </c>
      <c r="AY411" s="262" t="s">
        <v>188</v>
      </c>
    </row>
    <row r="412" spans="1:51" s="13" customFormat="1" ht="12">
      <c r="A412" s="13"/>
      <c r="B412" s="241"/>
      <c r="C412" s="242"/>
      <c r="D412" s="243" t="s">
        <v>197</v>
      </c>
      <c r="E412" s="244" t="s">
        <v>1</v>
      </c>
      <c r="F412" s="245" t="s">
        <v>225</v>
      </c>
      <c r="G412" s="242"/>
      <c r="H412" s="244" t="s">
        <v>1</v>
      </c>
      <c r="I412" s="246"/>
      <c r="J412" s="242"/>
      <c r="K412" s="242"/>
      <c r="L412" s="247"/>
      <c r="M412" s="248"/>
      <c r="N412" s="249"/>
      <c r="O412" s="249"/>
      <c r="P412" s="249"/>
      <c r="Q412" s="249"/>
      <c r="R412" s="249"/>
      <c r="S412" s="249"/>
      <c r="T412" s="250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1" t="s">
        <v>197</v>
      </c>
      <c r="AU412" s="251" t="s">
        <v>86</v>
      </c>
      <c r="AV412" s="13" t="s">
        <v>84</v>
      </c>
      <c r="AW412" s="13" t="s">
        <v>32</v>
      </c>
      <c r="AX412" s="13" t="s">
        <v>77</v>
      </c>
      <c r="AY412" s="251" t="s">
        <v>188</v>
      </c>
    </row>
    <row r="413" spans="1:51" s="14" customFormat="1" ht="12">
      <c r="A413" s="14"/>
      <c r="B413" s="252"/>
      <c r="C413" s="253"/>
      <c r="D413" s="243" t="s">
        <v>197</v>
      </c>
      <c r="E413" s="254" t="s">
        <v>1</v>
      </c>
      <c r="F413" s="255" t="s">
        <v>226</v>
      </c>
      <c r="G413" s="253"/>
      <c r="H413" s="256">
        <v>25.99</v>
      </c>
      <c r="I413" s="257"/>
      <c r="J413" s="253"/>
      <c r="K413" s="253"/>
      <c r="L413" s="258"/>
      <c r="M413" s="259"/>
      <c r="N413" s="260"/>
      <c r="O413" s="260"/>
      <c r="P413" s="260"/>
      <c r="Q413" s="260"/>
      <c r="R413" s="260"/>
      <c r="S413" s="260"/>
      <c r="T413" s="261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2" t="s">
        <v>197</v>
      </c>
      <c r="AU413" s="262" t="s">
        <v>86</v>
      </c>
      <c r="AV413" s="14" t="s">
        <v>86</v>
      </c>
      <c r="AW413" s="14" t="s">
        <v>32</v>
      </c>
      <c r="AX413" s="14" t="s">
        <v>77</v>
      </c>
      <c r="AY413" s="262" t="s">
        <v>188</v>
      </c>
    </row>
    <row r="414" spans="1:51" s="13" customFormat="1" ht="12">
      <c r="A414" s="13"/>
      <c r="B414" s="241"/>
      <c r="C414" s="242"/>
      <c r="D414" s="243" t="s">
        <v>197</v>
      </c>
      <c r="E414" s="244" t="s">
        <v>1</v>
      </c>
      <c r="F414" s="245" t="s">
        <v>227</v>
      </c>
      <c r="G414" s="242"/>
      <c r="H414" s="244" t="s">
        <v>1</v>
      </c>
      <c r="I414" s="246"/>
      <c r="J414" s="242"/>
      <c r="K414" s="242"/>
      <c r="L414" s="247"/>
      <c r="M414" s="248"/>
      <c r="N414" s="249"/>
      <c r="O414" s="249"/>
      <c r="P414" s="249"/>
      <c r="Q414" s="249"/>
      <c r="R414" s="249"/>
      <c r="S414" s="249"/>
      <c r="T414" s="25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51" t="s">
        <v>197</v>
      </c>
      <c r="AU414" s="251" t="s">
        <v>86</v>
      </c>
      <c r="AV414" s="13" t="s">
        <v>84</v>
      </c>
      <c r="AW414" s="13" t="s">
        <v>32</v>
      </c>
      <c r="AX414" s="13" t="s">
        <v>77</v>
      </c>
      <c r="AY414" s="251" t="s">
        <v>188</v>
      </c>
    </row>
    <row r="415" spans="1:51" s="14" customFormat="1" ht="12">
      <c r="A415" s="14"/>
      <c r="B415" s="252"/>
      <c r="C415" s="253"/>
      <c r="D415" s="243" t="s">
        <v>197</v>
      </c>
      <c r="E415" s="254" t="s">
        <v>1</v>
      </c>
      <c r="F415" s="255" t="s">
        <v>228</v>
      </c>
      <c r="G415" s="253"/>
      <c r="H415" s="256">
        <v>27.03</v>
      </c>
      <c r="I415" s="257"/>
      <c r="J415" s="253"/>
      <c r="K415" s="253"/>
      <c r="L415" s="258"/>
      <c r="M415" s="259"/>
      <c r="N415" s="260"/>
      <c r="O415" s="260"/>
      <c r="P415" s="260"/>
      <c r="Q415" s="260"/>
      <c r="R415" s="260"/>
      <c r="S415" s="260"/>
      <c r="T415" s="261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62" t="s">
        <v>197</v>
      </c>
      <c r="AU415" s="262" t="s">
        <v>86</v>
      </c>
      <c r="AV415" s="14" t="s">
        <v>86</v>
      </c>
      <c r="AW415" s="14" t="s">
        <v>32</v>
      </c>
      <c r="AX415" s="14" t="s">
        <v>77</v>
      </c>
      <c r="AY415" s="262" t="s">
        <v>188</v>
      </c>
    </row>
    <row r="416" spans="1:51" s="13" customFormat="1" ht="12">
      <c r="A416" s="13"/>
      <c r="B416" s="241"/>
      <c r="C416" s="242"/>
      <c r="D416" s="243" t="s">
        <v>197</v>
      </c>
      <c r="E416" s="244" t="s">
        <v>1</v>
      </c>
      <c r="F416" s="245" t="s">
        <v>229</v>
      </c>
      <c r="G416" s="242"/>
      <c r="H416" s="244" t="s">
        <v>1</v>
      </c>
      <c r="I416" s="246"/>
      <c r="J416" s="242"/>
      <c r="K416" s="242"/>
      <c r="L416" s="247"/>
      <c r="M416" s="248"/>
      <c r="N416" s="249"/>
      <c r="O416" s="249"/>
      <c r="P416" s="249"/>
      <c r="Q416" s="249"/>
      <c r="R416" s="249"/>
      <c r="S416" s="249"/>
      <c r="T416" s="250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1" t="s">
        <v>197</v>
      </c>
      <c r="AU416" s="251" t="s">
        <v>86</v>
      </c>
      <c r="AV416" s="13" t="s">
        <v>84</v>
      </c>
      <c r="AW416" s="13" t="s">
        <v>32</v>
      </c>
      <c r="AX416" s="13" t="s">
        <v>77</v>
      </c>
      <c r="AY416" s="251" t="s">
        <v>188</v>
      </c>
    </row>
    <row r="417" spans="1:51" s="14" customFormat="1" ht="12">
      <c r="A417" s="14"/>
      <c r="B417" s="252"/>
      <c r="C417" s="253"/>
      <c r="D417" s="243" t="s">
        <v>197</v>
      </c>
      <c r="E417" s="254" t="s">
        <v>1</v>
      </c>
      <c r="F417" s="255" t="s">
        <v>230</v>
      </c>
      <c r="G417" s="253"/>
      <c r="H417" s="256">
        <v>45.69</v>
      </c>
      <c r="I417" s="257"/>
      <c r="J417" s="253"/>
      <c r="K417" s="253"/>
      <c r="L417" s="258"/>
      <c r="M417" s="259"/>
      <c r="N417" s="260"/>
      <c r="O417" s="260"/>
      <c r="P417" s="260"/>
      <c r="Q417" s="260"/>
      <c r="R417" s="260"/>
      <c r="S417" s="260"/>
      <c r="T417" s="261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62" t="s">
        <v>197</v>
      </c>
      <c r="AU417" s="262" t="s">
        <v>86</v>
      </c>
      <c r="AV417" s="14" t="s">
        <v>86</v>
      </c>
      <c r="AW417" s="14" t="s">
        <v>32</v>
      </c>
      <c r="AX417" s="14" t="s">
        <v>77</v>
      </c>
      <c r="AY417" s="262" t="s">
        <v>188</v>
      </c>
    </row>
    <row r="418" spans="1:51" s="13" customFormat="1" ht="12">
      <c r="A418" s="13"/>
      <c r="B418" s="241"/>
      <c r="C418" s="242"/>
      <c r="D418" s="243" t="s">
        <v>197</v>
      </c>
      <c r="E418" s="244" t="s">
        <v>1</v>
      </c>
      <c r="F418" s="245" t="s">
        <v>207</v>
      </c>
      <c r="G418" s="242"/>
      <c r="H418" s="244" t="s">
        <v>1</v>
      </c>
      <c r="I418" s="246"/>
      <c r="J418" s="242"/>
      <c r="K418" s="242"/>
      <c r="L418" s="247"/>
      <c r="M418" s="248"/>
      <c r="N418" s="249"/>
      <c r="O418" s="249"/>
      <c r="P418" s="249"/>
      <c r="Q418" s="249"/>
      <c r="R418" s="249"/>
      <c r="S418" s="249"/>
      <c r="T418" s="250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1" t="s">
        <v>197</v>
      </c>
      <c r="AU418" s="251" t="s">
        <v>86</v>
      </c>
      <c r="AV418" s="13" t="s">
        <v>84</v>
      </c>
      <c r="AW418" s="13" t="s">
        <v>32</v>
      </c>
      <c r="AX418" s="13" t="s">
        <v>77</v>
      </c>
      <c r="AY418" s="251" t="s">
        <v>188</v>
      </c>
    </row>
    <row r="419" spans="1:51" s="13" customFormat="1" ht="12">
      <c r="A419" s="13"/>
      <c r="B419" s="241"/>
      <c r="C419" s="242"/>
      <c r="D419" s="243" t="s">
        <v>197</v>
      </c>
      <c r="E419" s="244" t="s">
        <v>1</v>
      </c>
      <c r="F419" s="245" t="s">
        <v>231</v>
      </c>
      <c r="G419" s="242"/>
      <c r="H419" s="244" t="s">
        <v>1</v>
      </c>
      <c r="I419" s="246"/>
      <c r="J419" s="242"/>
      <c r="K419" s="242"/>
      <c r="L419" s="247"/>
      <c r="M419" s="248"/>
      <c r="N419" s="249"/>
      <c r="O419" s="249"/>
      <c r="P419" s="249"/>
      <c r="Q419" s="249"/>
      <c r="R419" s="249"/>
      <c r="S419" s="249"/>
      <c r="T419" s="250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1" t="s">
        <v>197</v>
      </c>
      <c r="AU419" s="251" t="s">
        <v>86</v>
      </c>
      <c r="AV419" s="13" t="s">
        <v>84</v>
      </c>
      <c r="AW419" s="13" t="s">
        <v>32</v>
      </c>
      <c r="AX419" s="13" t="s">
        <v>77</v>
      </c>
      <c r="AY419" s="251" t="s">
        <v>188</v>
      </c>
    </row>
    <row r="420" spans="1:51" s="13" customFormat="1" ht="12">
      <c r="A420" s="13"/>
      <c r="B420" s="241"/>
      <c r="C420" s="242"/>
      <c r="D420" s="243" t="s">
        <v>197</v>
      </c>
      <c r="E420" s="244" t="s">
        <v>1</v>
      </c>
      <c r="F420" s="245" t="s">
        <v>209</v>
      </c>
      <c r="G420" s="242"/>
      <c r="H420" s="244" t="s">
        <v>1</v>
      </c>
      <c r="I420" s="246"/>
      <c r="J420" s="242"/>
      <c r="K420" s="242"/>
      <c r="L420" s="247"/>
      <c r="M420" s="248"/>
      <c r="N420" s="249"/>
      <c r="O420" s="249"/>
      <c r="P420" s="249"/>
      <c r="Q420" s="249"/>
      <c r="R420" s="249"/>
      <c r="S420" s="249"/>
      <c r="T420" s="250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1" t="s">
        <v>197</v>
      </c>
      <c r="AU420" s="251" t="s">
        <v>86</v>
      </c>
      <c r="AV420" s="13" t="s">
        <v>84</v>
      </c>
      <c r="AW420" s="13" t="s">
        <v>32</v>
      </c>
      <c r="AX420" s="13" t="s">
        <v>77</v>
      </c>
      <c r="AY420" s="251" t="s">
        <v>188</v>
      </c>
    </row>
    <row r="421" spans="1:51" s="14" customFormat="1" ht="12">
      <c r="A421" s="14"/>
      <c r="B421" s="252"/>
      <c r="C421" s="253"/>
      <c r="D421" s="243" t="s">
        <v>197</v>
      </c>
      <c r="E421" s="254" t="s">
        <v>1</v>
      </c>
      <c r="F421" s="255" t="s">
        <v>210</v>
      </c>
      <c r="G421" s="253"/>
      <c r="H421" s="256">
        <v>52.27</v>
      </c>
      <c r="I421" s="257"/>
      <c r="J421" s="253"/>
      <c r="K421" s="253"/>
      <c r="L421" s="258"/>
      <c r="M421" s="259"/>
      <c r="N421" s="260"/>
      <c r="O421" s="260"/>
      <c r="P421" s="260"/>
      <c r="Q421" s="260"/>
      <c r="R421" s="260"/>
      <c r="S421" s="260"/>
      <c r="T421" s="261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2" t="s">
        <v>197</v>
      </c>
      <c r="AU421" s="262" t="s">
        <v>86</v>
      </c>
      <c r="AV421" s="14" t="s">
        <v>86</v>
      </c>
      <c r="AW421" s="14" t="s">
        <v>32</v>
      </c>
      <c r="AX421" s="14" t="s">
        <v>77</v>
      </c>
      <c r="AY421" s="262" t="s">
        <v>188</v>
      </c>
    </row>
    <row r="422" spans="1:51" s="13" customFormat="1" ht="12">
      <c r="A422" s="13"/>
      <c r="B422" s="241"/>
      <c r="C422" s="242"/>
      <c r="D422" s="243" t="s">
        <v>197</v>
      </c>
      <c r="E422" s="244" t="s">
        <v>1</v>
      </c>
      <c r="F422" s="245" t="s">
        <v>211</v>
      </c>
      <c r="G422" s="242"/>
      <c r="H422" s="244" t="s">
        <v>1</v>
      </c>
      <c r="I422" s="246"/>
      <c r="J422" s="242"/>
      <c r="K422" s="242"/>
      <c r="L422" s="247"/>
      <c r="M422" s="248"/>
      <c r="N422" s="249"/>
      <c r="O422" s="249"/>
      <c r="P422" s="249"/>
      <c r="Q422" s="249"/>
      <c r="R422" s="249"/>
      <c r="S422" s="249"/>
      <c r="T422" s="250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1" t="s">
        <v>197</v>
      </c>
      <c r="AU422" s="251" t="s">
        <v>86</v>
      </c>
      <c r="AV422" s="13" t="s">
        <v>84</v>
      </c>
      <c r="AW422" s="13" t="s">
        <v>32</v>
      </c>
      <c r="AX422" s="13" t="s">
        <v>77</v>
      </c>
      <c r="AY422" s="251" t="s">
        <v>188</v>
      </c>
    </row>
    <row r="423" spans="1:51" s="14" customFormat="1" ht="12">
      <c r="A423" s="14"/>
      <c r="B423" s="252"/>
      <c r="C423" s="253"/>
      <c r="D423" s="243" t="s">
        <v>197</v>
      </c>
      <c r="E423" s="254" t="s">
        <v>1</v>
      </c>
      <c r="F423" s="255" t="s">
        <v>212</v>
      </c>
      <c r="G423" s="253"/>
      <c r="H423" s="256">
        <v>20.04</v>
      </c>
      <c r="I423" s="257"/>
      <c r="J423" s="253"/>
      <c r="K423" s="253"/>
      <c r="L423" s="258"/>
      <c r="M423" s="259"/>
      <c r="N423" s="260"/>
      <c r="O423" s="260"/>
      <c r="P423" s="260"/>
      <c r="Q423" s="260"/>
      <c r="R423" s="260"/>
      <c r="S423" s="260"/>
      <c r="T423" s="261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62" t="s">
        <v>197</v>
      </c>
      <c r="AU423" s="262" t="s">
        <v>86</v>
      </c>
      <c r="AV423" s="14" t="s">
        <v>86</v>
      </c>
      <c r="AW423" s="14" t="s">
        <v>32</v>
      </c>
      <c r="AX423" s="14" t="s">
        <v>77</v>
      </c>
      <c r="AY423" s="262" t="s">
        <v>188</v>
      </c>
    </row>
    <row r="424" spans="1:51" s="13" customFormat="1" ht="12">
      <c r="A424" s="13"/>
      <c r="B424" s="241"/>
      <c r="C424" s="242"/>
      <c r="D424" s="243" t="s">
        <v>197</v>
      </c>
      <c r="E424" s="244" t="s">
        <v>1</v>
      </c>
      <c r="F424" s="245" t="s">
        <v>213</v>
      </c>
      <c r="G424" s="242"/>
      <c r="H424" s="244" t="s">
        <v>1</v>
      </c>
      <c r="I424" s="246"/>
      <c r="J424" s="242"/>
      <c r="K424" s="242"/>
      <c r="L424" s="247"/>
      <c r="M424" s="248"/>
      <c r="N424" s="249"/>
      <c r="O424" s="249"/>
      <c r="P424" s="249"/>
      <c r="Q424" s="249"/>
      <c r="R424" s="249"/>
      <c r="S424" s="249"/>
      <c r="T424" s="250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1" t="s">
        <v>197</v>
      </c>
      <c r="AU424" s="251" t="s">
        <v>86</v>
      </c>
      <c r="AV424" s="13" t="s">
        <v>84</v>
      </c>
      <c r="AW424" s="13" t="s">
        <v>32</v>
      </c>
      <c r="AX424" s="13" t="s">
        <v>77</v>
      </c>
      <c r="AY424" s="251" t="s">
        <v>188</v>
      </c>
    </row>
    <row r="425" spans="1:51" s="14" customFormat="1" ht="12">
      <c r="A425" s="14"/>
      <c r="B425" s="252"/>
      <c r="C425" s="253"/>
      <c r="D425" s="243" t="s">
        <v>197</v>
      </c>
      <c r="E425" s="254" t="s">
        <v>1</v>
      </c>
      <c r="F425" s="255" t="s">
        <v>214</v>
      </c>
      <c r="G425" s="253"/>
      <c r="H425" s="256">
        <v>6.66</v>
      </c>
      <c r="I425" s="257"/>
      <c r="J425" s="253"/>
      <c r="K425" s="253"/>
      <c r="L425" s="258"/>
      <c r="M425" s="259"/>
      <c r="N425" s="260"/>
      <c r="O425" s="260"/>
      <c r="P425" s="260"/>
      <c r="Q425" s="260"/>
      <c r="R425" s="260"/>
      <c r="S425" s="260"/>
      <c r="T425" s="261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2" t="s">
        <v>197</v>
      </c>
      <c r="AU425" s="262" t="s">
        <v>86</v>
      </c>
      <c r="AV425" s="14" t="s">
        <v>86</v>
      </c>
      <c r="AW425" s="14" t="s">
        <v>32</v>
      </c>
      <c r="AX425" s="14" t="s">
        <v>77</v>
      </c>
      <c r="AY425" s="262" t="s">
        <v>188</v>
      </c>
    </row>
    <row r="426" spans="1:51" s="16" customFormat="1" ht="12">
      <c r="A426" s="16"/>
      <c r="B426" s="274"/>
      <c r="C426" s="275"/>
      <c r="D426" s="243" t="s">
        <v>197</v>
      </c>
      <c r="E426" s="276" t="s">
        <v>1</v>
      </c>
      <c r="F426" s="277" t="s">
        <v>232</v>
      </c>
      <c r="G426" s="275"/>
      <c r="H426" s="278">
        <v>183.72</v>
      </c>
      <c r="I426" s="279"/>
      <c r="J426" s="275"/>
      <c r="K426" s="275"/>
      <c r="L426" s="280"/>
      <c r="M426" s="281"/>
      <c r="N426" s="282"/>
      <c r="O426" s="282"/>
      <c r="P426" s="282"/>
      <c r="Q426" s="282"/>
      <c r="R426" s="282"/>
      <c r="S426" s="282"/>
      <c r="T426" s="283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T426" s="284" t="s">
        <v>197</v>
      </c>
      <c r="AU426" s="284" t="s">
        <v>86</v>
      </c>
      <c r="AV426" s="16" t="s">
        <v>112</v>
      </c>
      <c r="AW426" s="16" t="s">
        <v>32</v>
      </c>
      <c r="AX426" s="16" t="s">
        <v>77</v>
      </c>
      <c r="AY426" s="284" t="s">
        <v>188</v>
      </c>
    </row>
    <row r="427" spans="1:51" s="13" customFormat="1" ht="12">
      <c r="A427" s="13"/>
      <c r="B427" s="241"/>
      <c r="C427" s="242"/>
      <c r="D427" s="243" t="s">
        <v>197</v>
      </c>
      <c r="E427" s="244" t="s">
        <v>1</v>
      </c>
      <c r="F427" s="245" t="s">
        <v>233</v>
      </c>
      <c r="G427" s="242"/>
      <c r="H427" s="244" t="s">
        <v>1</v>
      </c>
      <c r="I427" s="246"/>
      <c r="J427" s="242"/>
      <c r="K427" s="242"/>
      <c r="L427" s="247"/>
      <c r="M427" s="248"/>
      <c r="N427" s="249"/>
      <c r="O427" s="249"/>
      <c r="P427" s="249"/>
      <c r="Q427" s="249"/>
      <c r="R427" s="249"/>
      <c r="S427" s="249"/>
      <c r="T427" s="250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1" t="s">
        <v>197</v>
      </c>
      <c r="AU427" s="251" t="s">
        <v>86</v>
      </c>
      <c r="AV427" s="13" t="s">
        <v>84</v>
      </c>
      <c r="AW427" s="13" t="s">
        <v>32</v>
      </c>
      <c r="AX427" s="13" t="s">
        <v>77</v>
      </c>
      <c r="AY427" s="251" t="s">
        <v>188</v>
      </c>
    </row>
    <row r="428" spans="1:51" s="13" customFormat="1" ht="12">
      <c r="A428" s="13"/>
      <c r="B428" s="241"/>
      <c r="C428" s="242"/>
      <c r="D428" s="243" t="s">
        <v>197</v>
      </c>
      <c r="E428" s="244" t="s">
        <v>1</v>
      </c>
      <c r="F428" s="245" t="s">
        <v>234</v>
      </c>
      <c r="G428" s="242"/>
      <c r="H428" s="244" t="s">
        <v>1</v>
      </c>
      <c r="I428" s="246"/>
      <c r="J428" s="242"/>
      <c r="K428" s="242"/>
      <c r="L428" s="247"/>
      <c r="M428" s="248"/>
      <c r="N428" s="249"/>
      <c r="O428" s="249"/>
      <c r="P428" s="249"/>
      <c r="Q428" s="249"/>
      <c r="R428" s="249"/>
      <c r="S428" s="249"/>
      <c r="T428" s="250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1" t="s">
        <v>197</v>
      </c>
      <c r="AU428" s="251" t="s">
        <v>86</v>
      </c>
      <c r="AV428" s="13" t="s">
        <v>84</v>
      </c>
      <c r="AW428" s="13" t="s">
        <v>32</v>
      </c>
      <c r="AX428" s="13" t="s">
        <v>77</v>
      </c>
      <c r="AY428" s="251" t="s">
        <v>188</v>
      </c>
    </row>
    <row r="429" spans="1:51" s="14" customFormat="1" ht="12">
      <c r="A429" s="14"/>
      <c r="B429" s="252"/>
      <c r="C429" s="253"/>
      <c r="D429" s="243" t="s">
        <v>197</v>
      </c>
      <c r="E429" s="254" t="s">
        <v>1</v>
      </c>
      <c r="F429" s="255" t="s">
        <v>235</v>
      </c>
      <c r="G429" s="253"/>
      <c r="H429" s="256">
        <v>18.13</v>
      </c>
      <c r="I429" s="257"/>
      <c r="J429" s="253"/>
      <c r="K429" s="253"/>
      <c r="L429" s="258"/>
      <c r="M429" s="259"/>
      <c r="N429" s="260"/>
      <c r="O429" s="260"/>
      <c r="P429" s="260"/>
      <c r="Q429" s="260"/>
      <c r="R429" s="260"/>
      <c r="S429" s="260"/>
      <c r="T429" s="261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2" t="s">
        <v>197</v>
      </c>
      <c r="AU429" s="262" t="s">
        <v>86</v>
      </c>
      <c r="AV429" s="14" t="s">
        <v>86</v>
      </c>
      <c r="AW429" s="14" t="s">
        <v>32</v>
      </c>
      <c r="AX429" s="14" t="s">
        <v>77</v>
      </c>
      <c r="AY429" s="262" t="s">
        <v>188</v>
      </c>
    </row>
    <row r="430" spans="1:51" s="13" customFormat="1" ht="12">
      <c r="A430" s="13"/>
      <c r="B430" s="241"/>
      <c r="C430" s="242"/>
      <c r="D430" s="243" t="s">
        <v>197</v>
      </c>
      <c r="E430" s="244" t="s">
        <v>1</v>
      </c>
      <c r="F430" s="245" t="s">
        <v>236</v>
      </c>
      <c r="G430" s="242"/>
      <c r="H430" s="244" t="s">
        <v>1</v>
      </c>
      <c r="I430" s="246"/>
      <c r="J430" s="242"/>
      <c r="K430" s="242"/>
      <c r="L430" s="247"/>
      <c r="M430" s="248"/>
      <c r="N430" s="249"/>
      <c r="O430" s="249"/>
      <c r="P430" s="249"/>
      <c r="Q430" s="249"/>
      <c r="R430" s="249"/>
      <c r="S430" s="249"/>
      <c r="T430" s="250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1" t="s">
        <v>197</v>
      </c>
      <c r="AU430" s="251" t="s">
        <v>86</v>
      </c>
      <c r="AV430" s="13" t="s">
        <v>84</v>
      </c>
      <c r="AW430" s="13" t="s">
        <v>32</v>
      </c>
      <c r="AX430" s="13" t="s">
        <v>77</v>
      </c>
      <c r="AY430" s="251" t="s">
        <v>188</v>
      </c>
    </row>
    <row r="431" spans="1:51" s="14" customFormat="1" ht="12">
      <c r="A431" s="14"/>
      <c r="B431" s="252"/>
      <c r="C431" s="253"/>
      <c r="D431" s="243" t="s">
        <v>197</v>
      </c>
      <c r="E431" s="254" t="s">
        <v>1</v>
      </c>
      <c r="F431" s="255" t="s">
        <v>237</v>
      </c>
      <c r="G431" s="253"/>
      <c r="H431" s="256">
        <v>5.92</v>
      </c>
      <c r="I431" s="257"/>
      <c r="J431" s="253"/>
      <c r="K431" s="253"/>
      <c r="L431" s="258"/>
      <c r="M431" s="259"/>
      <c r="N431" s="260"/>
      <c r="O431" s="260"/>
      <c r="P431" s="260"/>
      <c r="Q431" s="260"/>
      <c r="R431" s="260"/>
      <c r="S431" s="260"/>
      <c r="T431" s="261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62" t="s">
        <v>197</v>
      </c>
      <c r="AU431" s="262" t="s">
        <v>86</v>
      </c>
      <c r="AV431" s="14" t="s">
        <v>86</v>
      </c>
      <c r="AW431" s="14" t="s">
        <v>32</v>
      </c>
      <c r="AX431" s="14" t="s">
        <v>77</v>
      </c>
      <c r="AY431" s="262" t="s">
        <v>188</v>
      </c>
    </row>
    <row r="432" spans="1:51" s="13" customFormat="1" ht="12">
      <c r="A432" s="13"/>
      <c r="B432" s="241"/>
      <c r="C432" s="242"/>
      <c r="D432" s="243" t="s">
        <v>197</v>
      </c>
      <c r="E432" s="244" t="s">
        <v>1</v>
      </c>
      <c r="F432" s="245" t="s">
        <v>238</v>
      </c>
      <c r="G432" s="242"/>
      <c r="H432" s="244" t="s">
        <v>1</v>
      </c>
      <c r="I432" s="246"/>
      <c r="J432" s="242"/>
      <c r="K432" s="242"/>
      <c r="L432" s="247"/>
      <c r="M432" s="248"/>
      <c r="N432" s="249"/>
      <c r="O432" s="249"/>
      <c r="P432" s="249"/>
      <c r="Q432" s="249"/>
      <c r="R432" s="249"/>
      <c r="S432" s="249"/>
      <c r="T432" s="25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1" t="s">
        <v>197</v>
      </c>
      <c r="AU432" s="251" t="s">
        <v>86</v>
      </c>
      <c r="AV432" s="13" t="s">
        <v>84</v>
      </c>
      <c r="AW432" s="13" t="s">
        <v>32</v>
      </c>
      <c r="AX432" s="13" t="s">
        <v>77</v>
      </c>
      <c r="AY432" s="251" t="s">
        <v>188</v>
      </c>
    </row>
    <row r="433" spans="1:51" s="14" customFormat="1" ht="12">
      <c r="A433" s="14"/>
      <c r="B433" s="252"/>
      <c r="C433" s="253"/>
      <c r="D433" s="243" t="s">
        <v>197</v>
      </c>
      <c r="E433" s="254" t="s">
        <v>1</v>
      </c>
      <c r="F433" s="255" t="s">
        <v>239</v>
      </c>
      <c r="G433" s="253"/>
      <c r="H433" s="256">
        <v>5.91</v>
      </c>
      <c r="I433" s="257"/>
      <c r="J433" s="253"/>
      <c r="K433" s="253"/>
      <c r="L433" s="258"/>
      <c r="M433" s="259"/>
      <c r="N433" s="260"/>
      <c r="O433" s="260"/>
      <c r="P433" s="260"/>
      <c r="Q433" s="260"/>
      <c r="R433" s="260"/>
      <c r="S433" s="260"/>
      <c r="T433" s="261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2" t="s">
        <v>197</v>
      </c>
      <c r="AU433" s="262" t="s">
        <v>86</v>
      </c>
      <c r="AV433" s="14" t="s">
        <v>86</v>
      </c>
      <c r="AW433" s="14" t="s">
        <v>32</v>
      </c>
      <c r="AX433" s="14" t="s">
        <v>77</v>
      </c>
      <c r="AY433" s="262" t="s">
        <v>188</v>
      </c>
    </row>
    <row r="434" spans="1:51" s="13" customFormat="1" ht="12">
      <c r="A434" s="13"/>
      <c r="B434" s="241"/>
      <c r="C434" s="242"/>
      <c r="D434" s="243" t="s">
        <v>197</v>
      </c>
      <c r="E434" s="244" t="s">
        <v>1</v>
      </c>
      <c r="F434" s="245" t="s">
        <v>240</v>
      </c>
      <c r="G434" s="242"/>
      <c r="H434" s="244" t="s">
        <v>1</v>
      </c>
      <c r="I434" s="246"/>
      <c r="J434" s="242"/>
      <c r="K434" s="242"/>
      <c r="L434" s="247"/>
      <c r="M434" s="248"/>
      <c r="N434" s="249"/>
      <c r="O434" s="249"/>
      <c r="P434" s="249"/>
      <c r="Q434" s="249"/>
      <c r="R434" s="249"/>
      <c r="S434" s="249"/>
      <c r="T434" s="250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1" t="s">
        <v>197</v>
      </c>
      <c r="AU434" s="251" t="s">
        <v>86</v>
      </c>
      <c r="AV434" s="13" t="s">
        <v>84</v>
      </c>
      <c r="AW434" s="13" t="s">
        <v>32</v>
      </c>
      <c r="AX434" s="13" t="s">
        <v>77</v>
      </c>
      <c r="AY434" s="251" t="s">
        <v>188</v>
      </c>
    </row>
    <row r="435" spans="1:51" s="14" customFormat="1" ht="12">
      <c r="A435" s="14"/>
      <c r="B435" s="252"/>
      <c r="C435" s="253"/>
      <c r="D435" s="243" t="s">
        <v>197</v>
      </c>
      <c r="E435" s="254" t="s">
        <v>1</v>
      </c>
      <c r="F435" s="255" t="s">
        <v>241</v>
      </c>
      <c r="G435" s="253"/>
      <c r="H435" s="256">
        <v>7.79</v>
      </c>
      <c r="I435" s="257"/>
      <c r="J435" s="253"/>
      <c r="K435" s="253"/>
      <c r="L435" s="258"/>
      <c r="M435" s="259"/>
      <c r="N435" s="260"/>
      <c r="O435" s="260"/>
      <c r="P435" s="260"/>
      <c r="Q435" s="260"/>
      <c r="R435" s="260"/>
      <c r="S435" s="260"/>
      <c r="T435" s="261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2" t="s">
        <v>197</v>
      </c>
      <c r="AU435" s="262" t="s">
        <v>86</v>
      </c>
      <c r="AV435" s="14" t="s">
        <v>86</v>
      </c>
      <c r="AW435" s="14" t="s">
        <v>32</v>
      </c>
      <c r="AX435" s="14" t="s">
        <v>77</v>
      </c>
      <c r="AY435" s="262" t="s">
        <v>188</v>
      </c>
    </row>
    <row r="436" spans="1:51" s="13" customFormat="1" ht="12">
      <c r="A436" s="13"/>
      <c r="B436" s="241"/>
      <c r="C436" s="242"/>
      <c r="D436" s="243" t="s">
        <v>197</v>
      </c>
      <c r="E436" s="244" t="s">
        <v>1</v>
      </c>
      <c r="F436" s="245" t="s">
        <v>242</v>
      </c>
      <c r="G436" s="242"/>
      <c r="H436" s="244" t="s">
        <v>1</v>
      </c>
      <c r="I436" s="246"/>
      <c r="J436" s="242"/>
      <c r="K436" s="242"/>
      <c r="L436" s="247"/>
      <c r="M436" s="248"/>
      <c r="N436" s="249"/>
      <c r="O436" s="249"/>
      <c r="P436" s="249"/>
      <c r="Q436" s="249"/>
      <c r="R436" s="249"/>
      <c r="S436" s="249"/>
      <c r="T436" s="250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1" t="s">
        <v>197</v>
      </c>
      <c r="AU436" s="251" t="s">
        <v>86</v>
      </c>
      <c r="AV436" s="13" t="s">
        <v>84</v>
      </c>
      <c r="AW436" s="13" t="s">
        <v>32</v>
      </c>
      <c r="AX436" s="13" t="s">
        <v>77</v>
      </c>
      <c r="AY436" s="251" t="s">
        <v>188</v>
      </c>
    </row>
    <row r="437" spans="1:51" s="14" customFormat="1" ht="12">
      <c r="A437" s="14"/>
      <c r="B437" s="252"/>
      <c r="C437" s="253"/>
      <c r="D437" s="243" t="s">
        <v>197</v>
      </c>
      <c r="E437" s="254" t="s">
        <v>1</v>
      </c>
      <c r="F437" s="255" t="s">
        <v>243</v>
      </c>
      <c r="G437" s="253"/>
      <c r="H437" s="256">
        <v>3.96</v>
      </c>
      <c r="I437" s="257"/>
      <c r="J437" s="253"/>
      <c r="K437" s="253"/>
      <c r="L437" s="258"/>
      <c r="M437" s="259"/>
      <c r="N437" s="260"/>
      <c r="O437" s="260"/>
      <c r="P437" s="260"/>
      <c r="Q437" s="260"/>
      <c r="R437" s="260"/>
      <c r="S437" s="260"/>
      <c r="T437" s="261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2" t="s">
        <v>197</v>
      </c>
      <c r="AU437" s="262" t="s">
        <v>86</v>
      </c>
      <c r="AV437" s="14" t="s">
        <v>86</v>
      </c>
      <c r="AW437" s="14" t="s">
        <v>32</v>
      </c>
      <c r="AX437" s="14" t="s">
        <v>77</v>
      </c>
      <c r="AY437" s="262" t="s">
        <v>188</v>
      </c>
    </row>
    <row r="438" spans="1:51" s="13" customFormat="1" ht="12">
      <c r="A438" s="13"/>
      <c r="B438" s="241"/>
      <c r="C438" s="242"/>
      <c r="D438" s="243" t="s">
        <v>197</v>
      </c>
      <c r="E438" s="244" t="s">
        <v>1</v>
      </c>
      <c r="F438" s="245" t="s">
        <v>244</v>
      </c>
      <c r="G438" s="242"/>
      <c r="H438" s="244" t="s">
        <v>1</v>
      </c>
      <c r="I438" s="246"/>
      <c r="J438" s="242"/>
      <c r="K438" s="242"/>
      <c r="L438" s="247"/>
      <c r="M438" s="248"/>
      <c r="N438" s="249"/>
      <c r="O438" s="249"/>
      <c r="P438" s="249"/>
      <c r="Q438" s="249"/>
      <c r="R438" s="249"/>
      <c r="S438" s="249"/>
      <c r="T438" s="250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1" t="s">
        <v>197</v>
      </c>
      <c r="AU438" s="251" t="s">
        <v>86</v>
      </c>
      <c r="AV438" s="13" t="s">
        <v>84</v>
      </c>
      <c r="AW438" s="13" t="s">
        <v>32</v>
      </c>
      <c r="AX438" s="13" t="s">
        <v>77</v>
      </c>
      <c r="AY438" s="251" t="s">
        <v>188</v>
      </c>
    </row>
    <row r="439" spans="1:51" s="14" customFormat="1" ht="12">
      <c r="A439" s="14"/>
      <c r="B439" s="252"/>
      <c r="C439" s="253"/>
      <c r="D439" s="243" t="s">
        <v>197</v>
      </c>
      <c r="E439" s="254" t="s">
        <v>1</v>
      </c>
      <c r="F439" s="255" t="s">
        <v>245</v>
      </c>
      <c r="G439" s="253"/>
      <c r="H439" s="256">
        <v>1.77</v>
      </c>
      <c r="I439" s="257"/>
      <c r="J439" s="253"/>
      <c r="K439" s="253"/>
      <c r="L439" s="258"/>
      <c r="M439" s="259"/>
      <c r="N439" s="260"/>
      <c r="O439" s="260"/>
      <c r="P439" s="260"/>
      <c r="Q439" s="260"/>
      <c r="R439" s="260"/>
      <c r="S439" s="260"/>
      <c r="T439" s="261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2" t="s">
        <v>197</v>
      </c>
      <c r="AU439" s="262" t="s">
        <v>86</v>
      </c>
      <c r="AV439" s="14" t="s">
        <v>86</v>
      </c>
      <c r="AW439" s="14" t="s">
        <v>32</v>
      </c>
      <c r="AX439" s="14" t="s">
        <v>77</v>
      </c>
      <c r="AY439" s="262" t="s">
        <v>188</v>
      </c>
    </row>
    <row r="440" spans="1:51" s="13" customFormat="1" ht="12">
      <c r="A440" s="13"/>
      <c r="B440" s="241"/>
      <c r="C440" s="242"/>
      <c r="D440" s="243" t="s">
        <v>197</v>
      </c>
      <c r="E440" s="244" t="s">
        <v>1</v>
      </c>
      <c r="F440" s="245" t="s">
        <v>246</v>
      </c>
      <c r="G440" s="242"/>
      <c r="H440" s="244" t="s">
        <v>1</v>
      </c>
      <c r="I440" s="246"/>
      <c r="J440" s="242"/>
      <c r="K440" s="242"/>
      <c r="L440" s="247"/>
      <c r="M440" s="248"/>
      <c r="N440" s="249"/>
      <c r="O440" s="249"/>
      <c r="P440" s="249"/>
      <c r="Q440" s="249"/>
      <c r="R440" s="249"/>
      <c r="S440" s="249"/>
      <c r="T440" s="250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1" t="s">
        <v>197</v>
      </c>
      <c r="AU440" s="251" t="s">
        <v>86</v>
      </c>
      <c r="AV440" s="13" t="s">
        <v>84</v>
      </c>
      <c r="AW440" s="13" t="s">
        <v>32</v>
      </c>
      <c r="AX440" s="13" t="s">
        <v>77</v>
      </c>
      <c r="AY440" s="251" t="s">
        <v>188</v>
      </c>
    </row>
    <row r="441" spans="1:51" s="14" customFormat="1" ht="12">
      <c r="A441" s="14"/>
      <c r="B441" s="252"/>
      <c r="C441" s="253"/>
      <c r="D441" s="243" t="s">
        <v>197</v>
      </c>
      <c r="E441" s="254" t="s">
        <v>1</v>
      </c>
      <c r="F441" s="255" t="s">
        <v>247</v>
      </c>
      <c r="G441" s="253"/>
      <c r="H441" s="256">
        <v>31.88</v>
      </c>
      <c r="I441" s="257"/>
      <c r="J441" s="253"/>
      <c r="K441" s="253"/>
      <c r="L441" s="258"/>
      <c r="M441" s="259"/>
      <c r="N441" s="260"/>
      <c r="O441" s="260"/>
      <c r="P441" s="260"/>
      <c r="Q441" s="260"/>
      <c r="R441" s="260"/>
      <c r="S441" s="260"/>
      <c r="T441" s="261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2" t="s">
        <v>197</v>
      </c>
      <c r="AU441" s="262" t="s">
        <v>86</v>
      </c>
      <c r="AV441" s="14" t="s">
        <v>86</v>
      </c>
      <c r="AW441" s="14" t="s">
        <v>32</v>
      </c>
      <c r="AX441" s="14" t="s">
        <v>77</v>
      </c>
      <c r="AY441" s="262" t="s">
        <v>188</v>
      </c>
    </row>
    <row r="442" spans="1:51" s="13" customFormat="1" ht="12">
      <c r="A442" s="13"/>
      <c r="B442" s="241"/>
      <c r="C442" s="242"/>
      <c r="D442" s="243" t="s">
        <v>197</v>
      </c>
      <c r="E442" s="244" t="s">
        <v>1</v>
      </c>
      <c r="F442" s="245" t="s">
        <v>248</v>
      </c>
      <c r="G442" s="242"/>
      <c r="H442" s="244" t="s">
        <v>1</v>
      </c>
      <c r="I442" s="246"/>
      <c r="J442" s="242"/>
      <c r="K442" s="242"/>
      <c r="L442" s="247"/>
      <c r="M442" s="248"/>
      <c r="N442" s="249"/>
      <c r="O442" s="249"/>
      <c r="P442" s="249"/>
      <c r="Q442" s="249"/>
      <c r="R442" s="249"/>
      <c r="S442" s="249"/>
      <c r="T442" s="250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1" t="s">
        <v>197</v>
      </c>
      <c r="AU442" s="251" t="s">
        <v>86</v>
      </c>
      <c r="AV442" s="13" t="s">
        <v>84</v>
      </c>
      <c r="AW442" s="13" t="s">
        <v>32</v>
      </c>
      <c r="AX442" s="13" t="s">
        <v>77</v>
      </c>
      <c r="AY442" s="251" t="s">
        <v>188</v>
      </c>
    </row>
    <row r="443" spans="1:51" s="14" customFormat="1" ht="12">
      <c r="A443" s="14"/>
      <c r="B443" s="252"/>
      <c r="C443" s="253"/>
      <c r="D443" s="243" t="s">
        <v>197</v>
      </c>
      <c r="E443" s="254" t="s">
        <v>1</v>
      </c>
      <c r="F443" s="255" t="s">
        <v>249</v>
      </c>
      <c r="G443" s="253"/>
      <c r="H443" s="256">
        <v>46.28</v>
      </c>
      <c r="I443" s="257"/>
      <c r="J443" s="253"/>
      <c r="K443" s="253"/>
      <c r="L443" s="258"/>
      <c r="M443" s="259"/>
      <c r="N443" s="260"/>
      <c r="O443" s="260"/>
      <c r="P443" s="260"/>
      <c r="Q443" s="260"/>
      <c r="R443" s="260"/>
      <c r="S443" s="260"/>
      <c r="T443" s="261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2" t="s">
        <v>197</v>
      </c>
      <c r="AU443" s="262" t="s">
        <v>86</v>
      </c>
      <c r="AV443" s="14" t="s">
        <v>86</v>
      </c>
      <c r="AW443" s="14" t="s">
        <v>32</v>
      </c>
      <c r="AX443" s="14" t="s">
        <v>77</v>
      </c>
      <c r="AY443" s="262" t="s">
        <v>188</v>
      </c>
    </row>
    <row r="444" spans="1:51" s="13" customFormat="1" ht="12">
      <c r="A444" s="13"/>
      <c r="B444" s="241"/>
      <c r="C444" s="242"/>
      <c r="D444" s="243" t="s">
        <v>197</v>
      </c>
      <c r="E444" s="244" t="s">
        <v>1</v>
      </c>
      <c r="F444" s="245" t="s">
        <v>250</v>
      </c>
      <c r="G444" s="242"/>
      <c r="H444" s="244" t="s">
        <v>1</v>
      </c>
      <c r="I444" s="246"/>
      <c r="J444" s="242"/>
      <c r="K444" s="242"/>
      <c r="L444" s="247"/>
      <c r="M444" s="248"/>
      <c r="N444" s="249"/>
      <c r="O444" s="249"/>
      <c r="P444" s="249"/>
      <c r="Q444" s="249"/>
      <c r="R444" s="249"/>
      <c r="S444" s="249"/>
      <c r="T444" s="250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1" t="s">
        <v>197</v>
      </c>
      <c r="AU444" s="251" t="s">
        <v>86</v>
      </c>
      <c r="AV444" s="13" t="s">
        <v>84</v>
      </c>
      <c r="AW444" s="13" t="s">
        <v>32</v>
      </c>
      <c r="AX444" s="13" t="s">
        <v>77</v>
      </c>
      <c r="AY444" s="251" t="s">
        <v>188</v>
      </c>
    </row>
    <row r="445" spans="1:51" s="14" customFormat="1" ht="12">
      <c r="A445" s="14"/>
      <c r="B445" s="252"/>
      <c r="C445" s="253"/>
      <c r="D445" s="243" t="s">
        <v>197</v>
      </c>
      <c r="E445" s="254" t="s">
        <v>1</v>
      </c>
      <c r="F445" s="255" t="s">
        <v>251</v>
      </c>
      <c r="G445" s="253"/>
      <c r="H445" s="256">
        <v>35.62</v>
      </c>
      <c r="I445" s="257"/>
      <c r="J445" s="253"/>
      <c r="K445" s="253"/>
      <c r="L445" s="258"/>
      <c r="M445" s="259"/>
      <c r="N445" s="260"/>
      <c r="O445" s="260"/>
      <c r="P445" s="260"/>
      <c r="Q445" s="260"/>
      <c r="R445" s="260"/>
      <c r="S445" s="260"/>
      <c r="T445" s="261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2" t="s">
        <v>197</v>
      </c>
      <c r="AU445" s="262" t="s">
        <v>86</v>
      </c>
      <c r="AV445" s="14" t="s">
        <v>86</v>
      </c>
      <c r="AW445" s="14" t="s">
        <v>32</v>
      </c>
      <c r="AX445" s="14" t="s">
        <v>77</v>
      </c>
      <c r="AY445" s="262" t="s">
        <v>188</v>
      </c>
    </row>
    <row r="446" spans="1:51" s="13" customFormat="1" ht="12">
      <c r="A446" s="13"/>
      <c r="B446" s="241"/>
      <c r="C446" s="242"/>
      <c r="D446" s="243" t="s">
        <v>197</v>
      </c>
      <c r="E446" s="244" t="s">
        <v>1</v>
      </c>
      <c r="F446" s="245" t="s">
        <v>252</v>
      </c>
      <c r="G446" s="242"/>
      <c r="H446" s="244" t="s">
        <v>1</v>
      </c>
      <c r="I446" s="246"/>
      <c r="J446" s="242"/>
      <c r="K446" s="242"/>
      <c r="L446" s="247"/>
      <c r="M446" s="248"/>
      <c r="N446" s="249"/>
      <c r="O446" s="249"/>
      <c r="P446" s="249"/>
      <c r="Q446" s="249"/>
      <c r="R446" s="249"/>
      <c r="S446" s="249"/>
      <c r="T446" s="250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1" t="s">
        <v>197</v>
      </c>
      <c r="AU446" s="251" t="s">
        <v>86</v>
      </c>
      <c r="AV446" s="13" t="s">
        <v>84</v>
      </c>
      <c r="AW446" s="13" t="s">
        <v>32</v>
      </c>
      <c r="AX446" s="13" t="s">
        <v>77</v>
      </c>
      <c r="AY446" s="251" t="s">
        <v>188</v>
      </c>
    </row>
    <row r="447" spans="1:51" s="14" customFormat="1" ht="12">
      <c r="A447" s="14"/>
      <c r="B447" s="252"/>
      <c r="C447" s="253"/>
      <c r="D447" s="243" t="s">
        <v>197</v>
      </c>
      <c r="E447" s="254" t="s">
        <v>1</v>
      </c>
      <c r="F447" s="255" t="s">
        <v>253</v>
      </c>
      <c r="G447" s="253"/>
      <c r="H447" s="256">
        <v>3.82</v>
      </c>
      <c r="I447" s="257"/>
      <c r="J447" s="253"/>
      <c r="K447" s="253"/>
      <c r="L447" s="258"/>
      <c r="M447" s="259"/>
      <c r="N447" s="260"/>
      <c r="O447" s="260"/>
      <c r="P447" s="260"/>
      <c r="Q447" s="260"/>
      <c r="R447" s="260"/>
      <c r="S447" s="260"/>
      <c r="T447" s="261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62" t="s">
        <v>197</v>
      </c>
      <c r="AU447" s="262" t="s">
        <v>86</v>
      </c>
      <c r="AV447" s="14" t="s">
        <v>86</v>
      </c>
      <c r="AW447" s="14" t="s">
        <v>32</v>
      </c>
      <c r="AX447" s="14" t="s">
        <v>77</v>
      </c>
      <c r="AY447" s="262" t="s">
        <v>188</v>
      </c>
    </row>
    <row r="448" spans="1:51" s="13" customFormat="1" ht="12">
      <c r="A448" s="13"/>
      <c r="B448" s="241"/>
      <c r="C448" s="242"/>
      <c r="D448" s="243" t="s">
        <v>197</v>
      </c>
      <c r="E448" s="244" t="s">
        <v>1</v>
      </c>
      <c r="F448" s="245" t="s">
        <v>254</v>
      </c>
      <c r="G448" s="242"/>
      <c r="H448" s="244" t="s">
        <v>1</v>
      </c>
      <c r="I448" s="246"/>
      <c r="J448" s="242"/>
      <c r="K448" s="242"/>
      <c r="L448" s="247"/>
      <c r="M448" s="248"/>
      <c r="N448" s="249"/>
      <c r="O448" s="249"/>
      <c r="P448" s="249"/>
      <c r="Q448" s="249"/>
      <c r="R448" s="249"/>
      <c r="S448" s="249"/>
      <c r="T448" s="250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1" t="s">
        <v>197</v>
      </c>
      <c r="AU448" s="251" t="s">
        <v>86</v>
      </c>
      <c r="AV448" s="13" t="s">
        <v>84</v>
      </c>
      <c r="AW448" s="13" t="s">
        <v>32</v>
      </c>
      <c r="AX448" s="13" t="s">
        <v>77</v>
      </c>
      <c r="AY448" s="251" t="s">
        <v>188</v>
      </c>
    </row>
    <row r="449" spans="1:51" s="14" customFormat="1" ht="12">
      <c r="A449" s="14"/>
      <c r="B449" s="252"/>
      <c r="C449" s="253"/>
      <c r="D449" s="243" t="s">
        <v>197</v>
      </c>
      <c r="E449" s="254" t="s">
        <v>1</v>
      </c>
      <c r="F449" s="255" t="s">
        <v>255</v>
      </c>
      <c r="G449" s="253"/>
      <c r="H449" s="256">
        <v>12.97</v>
      </c>
      <c r="I449" s="257"/>
      <c r="J449" s="253"/>
      <c r="K449" s="253"/>
      <c r="L449" s="258"/>
      <c r="M449" s="259"/>
      <c r="N449" s="260"/>
      <c r="O449" s="260"/>
      <c r="P449" s="260"/>
      <c r="Q449" s="260"/>
      <c r="R449" s="260"/>
      <c r="S449" s="260"/>
      <c r="T449" s="261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62" t="s">
        <v>197</v>
      </c>
      <c r="AU449" s="262" t="s">
        <v>86</v>
      </c>
      <c r="AV449" s="14" t="s">
        <v>86</v>
      </c>
      <c r="AW449" s="14" t="s">
        <v>32</v>
      </c>
      <c r="AX449" s="14" t="s">
        <v>77</v>
      </c>
      <c r="AY449" s="262" t="s">
        <v>188</v>
      </c>
    </row>
    <row r="450" spans="1:51" s="13" customFormat="1" ht="12">
      <c r="A450" s="13"/>
      <c r="B450" s="241"/>
      <c r="C450" s="242"/>
      <c r="D450" s="243" t="s">
        <v>197</v>
      </c>
      <c r="E450" s="244" t="s">
        <v>1</v>
      </c>
      <c r="F450" s="245" t="s">
        <v>256</v>
      </c>
      <c r="G450" s="242"/>
      <c r="H450" s="244" t="s">
        <v>1</v>
      </c>
      <c r="I450" s="246"/>
      <c r="J450" s="242"/>
      <c r="K450" s="242"/>
      <c r="L450" s="247"/>
      <c r="M450" s="248"/>
      <c r="N450" s="249"/>
      <c r="O450" s="249"/>
      <c r="P450" s="249"/>
      <c r="Q450" s="249"/>
      <c r="R450" s="249"/>
      <c r="S450" s="249"/>
      <c r="T450" s="250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1" t="s">
        <v>197</v>
      </c>
      <c r="AU450" s="251" t="s">
        <v>86</v>
      </c>
      <c r="AV450" s="13" t="s">
        <v>84</v>
      </c>
      <c r="AW450" s="13" t="s">
        <v>32</v>
      </c>
      <c r="AX450" s="13" t="s">
        <v>77</v>
      </c>
      <c r="AY450" s="251" t="s">
        <v>188</v>
      </c>
    </row>
    <row r="451" spans="1:51" s="14" customFormat="1" ht="12">
      <c r="A451" s="14"/>
      <c r="B451" s="252"/>
      <c r="C451" s="253"/>
      <c r="D451" s="243" t="s">
        <v>197</v>
      </c>
      <c r="E451" s="254" t="s">
        <v>1</v>
      </c>
      <c r="F451" s="255" t="s">
        <v>257</v>
      </c>
      <c r="G451" s="253"/>
      <c r="H451" s="256">
        <v>58.1</v>
      </c>
      <c r="I451" s="257"/>
      <c r="J451" s="253"/>
      <c r="K451" s="253"/>
      <c r="L451" s="258"/>
      <c r="M451" s="259"/>
      <c r="N451" s="260"/>
      <c r="O451" s="260"/>
      <c r="P451" s="260"/>
      <c r="Q451" s="260"/>
      <c r="R451" s="260"/>
      <c r="S451" s="260"/>
      <c r="T451" s="261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2" t="s">
        <v>197</v>
      </c>
      <c r="AU451" s="262" t="s">
        <v>86</v>
      </c>
      <c r="AV451" s="14" t="s">
        <v>86</v>
      </c>
      <c r="AW451" s="14" t="s">
        <v>32</v>
      </c>
      <c r="AX451" s="14" t="s">
        <v>77</v>
      </c>
      <c r="AY451" s="262" t="s">
        <v>188</v>
      </c>
    </row>
    <row r="452" spans="1:51" s="13" customFormat="1" ht="12">
      <c r="A452" s="13"/>
      <c r="B452" s="241"/>
      <c r="C452" s="242"/>
      <c r="D452" s="243" t="s">
        <v>197</v>
      </c>
      <c r="E452" s="244" t="s">
        <v>1</v>
      </c>
      <c r="F452" s="245" t="s">
        <v>258</v>
      </c>
      <c r="G452" s="242"/>
      <c r="H452" s="244" t="s">
        <v>1</v>
      </c>
      <c r="I452" s="246"/>
      <c r="J452" s="242"/>
      <c r="K452" s="242"/>
      <c r="L452" s="247"/>
      <c r="M452" s="248"/>
      <c r="N452" s="249"/>
      <c r="O452" s="249"/>
      <c r="P452" s="249"/>
      <c r="Q452" s="249"/>
      <c r="R452" s="249"/>
      <c r="S452" s="249"/>
      <c r="T452" s="250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1" t="s">
        <v>197</v>
      </c>
      <c r="AU452" s="251" t="s">
        <v>86</v>
      </c>
      <c r="AV452" s="13" t="s">
        <v>84</v>
      </c>
      <c r="AW452" s="13" t="s">
        <v>32</v>
      </c>
      <c r="AX452" s="13" t="s">
        <v>77</v>
      </c>
      <c r="AY452" s="251" t="s">
        <v>188</v>
      </c>
    </row>
    <row r="453" spans="1:51" s="14" customFormat="1" ht="12">
      <c r="A453" s="14"/>
      <c r="B453" s="252"/>
      <c r="C453" s="253"/>
      <c r="D453" s="243" t="s">
        <v>197</v>
      </c>
      <c r="E453" s="254" t="s">
        <v>1</v>
      </c>
      <c r="F453" s="255" t="s">
        <v>259</v>
      </c>
      <c r="G453" s="253"/>
      <c r="H453" s="256">
        <v>22.26</v>
      </c>
      <c r="I453" s="257"/>
      <c r="J453" s="253"/>
      <c r="K453" s="253"/>
      <c r="L453" s="258"/>
      <c r="M453" s="259"/>
      <c r="N453" s="260"/>
      <c r="O453" s="260"/>
      <c r="P453" s="260"/>
      <c r="Q453" s="260"/>
      <c r="R453" s="260"/>
      <c r="S453" s="260"/>
      <c r="T453" s="261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2" t="s">
        <v>197</v>
      </c>
      <c r="AU453" s="262" t="s">
        <v>86</v>
      </c>
      <c r="AV453" s="14" t="s">
        <v>86</v>
      </c>
      <c r="AW453" s="14" t="s">
        <v>32</v>
      </c>
      <c r="AX453" s="14" t="s">
        <v>77</v>
      </c>
      <c r="AY453" s="262" t="s">
        <v>188</v>
      </c>
    </row>
    <row r="454" spans="1:51" s="13" customFormat="1" ht="12">
      <c r="A454" s="13"/>
      <c r="B454" s="241"/>
      <c r="C454" s="242"/>
      <c r="D454" s="243" t="s">
        <v>197</v>
      </c>
      <c r="E454" s="244" t="s">
        <v>1</v>
      </c>
      <c r="F454" s="245" t="s">
        <v>260</v>
      </c>
      <c r="G454" s="242"/>
      <c r="H454" s="244" t="s">
        <v>1</v>
      </c>
      <c r="I454" s="246"/>
      <c r="J454" s="242"/>
      <c r="K454" s="242"/>
      <c r="L454" s="247"/>
      <c r="M454" s="248"/>
      <c r="N454" s="249"/>
      <c r="O454" s="249"/>
      <c r="P454" s="249"/>
      <c r="Q454" s="249"/>
      <c r="R454" s="249"/>
      <c r="S454" s="249"/>
      <c r="T454" s="250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1" t="s">
        <v>197</v>
      </c>
      <c r="AU454" s="251" t="s">
        <v>86</v>
      </c>
      <c r="AV454" s="13" t="s">
        <v>84</v>
      </c>
      <c r="AW454" s="13" t="s">
        <v>32</v>
      </c>
      <c r="AX454" s="13" t="s">
        <v>77</v>
      </c>
      <c r="AY454" s="251" t="s">
        <v>188</v>
      </c>
    </row>
    <row r="455" spans="1:51" s="14" customFormat="1" ht="12">
      <c r="A455" s="14"/>
      <c r="B455" s="252"/>
      <c r="C455" s="253"/>
      <c r="D455" s="243" t="s">
        <v>197</v>
      </c>
      <c r="E455" s="254" t="s">
        <v>1</v>
      </c>
      <c r="F455" s="255" t="s">
        <v>261</v>
      </c>
      <c r="G455" s="253"/>
      <c r="H455" s="256">
        <v>40.89</v>
      </c>
      <c r="I455" s="257"/>
      <c r="J455" s="253"/>
      <c r="K455" s="253"/>
      <c r="L455" s="258"/>
      <c r="M455" s="259"/>
      <c r="N455" s="260"/>
      <c r="O455" s="260"/>
      <c r="P455" s="260"/>
      <c r="Q455" s="260"/>
      <c r="R455" s="260"/>
      <c r="S455" s="260"/>
      <c r="T455" s="261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2" t="s">
        <v>197</v>
      </c>
      <c r="AU455" s="262" t="s">
        <v>86</v>
      </c>
      <c r="AV455" s="14" t="s">
        <v>86</v>
      </c>
      <c r="AW455" s="14" t="s">
        <v>32</v>
      </c>
      <c r="AX455" s="14" t="s">
        <v>77</v>
      </c>
      <c r="AY455" s="262" t="s">
        <v>188</v>
      </c>
    </row>
    <row r="456" spans="1:51" s="13" customFormat="1" ht="12">
      <c r="A456" s="13"/>
      <c r="B456" s="241"/>
      <c r="C456" s="242"/>
      <c r="D456" s="243" t="s">
        <v>197</v>
      </c>
      <c r="E456" s="244" t="s">
        <v>1</v>
      </c>
      <c r="F456" s="245" t="s">
        <v>262</v>
      </c>
      <c r="G456" s="242"/>
      <c r="H456" s="244" t="s">
        <v>1</v>
      </c>
      <c r="I456" s="246"/>
      <c r="J456" s="242"/>
      <c r="K456" s="242"/>
      <c r="L456" s="247"/>
      <c r="M456" s="248"/>
      <c r="N456" s="249"/>
      <c r="O456" s="249"/>
      <c r="P456" s="249"/>
      <c r="Q456" s="249"/>
      <c r="R456" s="249"/>
      <c r="S456" s="249"/>
      <c r="T456" s="250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1" t="s">
        <v>197</v>
      </c>
      <c r="AU456" s="251" t="s">
        <v>86</v>
      </c>
      <c r="AV456" s="13" t="s">
        <v>84</v>
      </c>
      <c r="AW456" s="13" t="s">
        <v>32</v>
      </c>
      <c r="AX456" s="13" t="s">
        <v>77</v>
      </c>
      <c r="AY456" s="251" t="s">
        <v>188</v>
      </c>
    </row>
    <row r="457" spans="1:51" s="14" customFormat="1" ht="12">
      <c r="A457" s="14"/>
      <c r="B457" s="252"/>
      <c r="C457" s="253"/>
      <c r="D457" s="243" t="s">
        <v>197</v>
      </c>
      <c r="E457" s="254" t="s">
        <v>1</v>
      </c>
      <c r="F457" s="255" t="s">
        <v>263</v>
      </c>
      <c r="G457" s="253"/>
      <c r="H457" s="256">
        <v>9.45</v>
      </c>
      <c r="I457" s="257"/>
      <c r="J457" s="253"/>
      <c r="K457" s="253"/>
      <c r="L457" s="258"/>
      <c r="M457" s="259"/>
      <c r="N457" s="260"/>
      <c r="O457" s="260"/>
      <c r="P457" s="260"/>
      <c r="Q457" s="260"/>
      <c r="R457" s="260"/>
      <c r="S457" s="260"/>
      <c r="T457" s="261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2" t="s">
        <v>197</v>
      </c>
      <c r="AU457" s="262" t="s">
        <v>86</v>
      </c>
      <c r="AV457" s="14" t="s">
        <v>86</v>
      </c>
      <c r="AW457" s="14" t="s">
        <v>32</v>
      </c>
      <c r="AX457" s="14" t="s">
        <v>77</v>
      </c>
      <c r="AY457" s="262" t="s">
        <v>188</v>
      </c>
    </row>
    <row r="458" spans="1:51" s="13" customFormat="1" ht="12">
      <c r="A458" s="13"/>
      <c r="B458" s="241"/>
      <c r="C458" s="242"/>
      <c r="D458" s="243" t="s">
        <v>197</v>
      </c>
      <c r="E458" s="244" t="s">
        <v>1</v>
      </c>
      <c r="F458" s="245" t="s">
        <v>264</v>
      </c>
      <c r="G458" s="242"/>
      <c r="H458" s="244" t="s">
        <v>1</v>
      </c>
      <c r="I458" s="246"/>
      <c r="J458" s="242"/>
      <c r="K458" s="242"/>
      <c r="L458" s="247"/>
      <c r="M458" s="248"/>
      <c r="N458" s="249"/>
      <c r="O458" s="249"/>
      <c r="P458" s="249"/>
      <c r="Q458" s="249"/>
      <c r="R458" s="249"/>
      <c r="S458" s="249"/>
      <c r="T458" s="250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1" t="s">
        <v>197</v>
      </c>
      <c r="AU458" s="251" t="s">
        <v>86</v>
      </c>
      <c r="AV458" s="13" t="s">
        <v>84</v>
      </c>
      <c r="AW458" s="13" t="s">
        <v>32</v>
      </c>
      <c r="AX458" s="13" t="s">
        <v>77</v>
      </c>
      <c r="AY458" s="251" t="s">
        <v>188</v>
      </c>
    </row>
    <row r="459" spans="1:51" s="14" customFormat="1" ht="12">
      <c r="A459" s="14"/>
      <c r="B459" s="252"/>
      <c r="C459" s="253"/>
      <c r="D459" s="243" t="s">
        <v>197</v>
      </c>
      <c r="E459" s="254" t="s">
        <v>1</v>
      </c>
      <c r="F459" s="255" t="s">
        <v>265</v>
      </c>
      <c r="G459" s="253"/>
      <c r="H459" s="256">
        <v>32.08</v>
      </c>
      <c r="I459" s="257"/>
      <c r="J459" s="253"/>
      <c r="K459" s="253"/>
      <c r="L459" s="258"/>
      <c r="M459" s="259"/>
      <c r="N459" s="260"/>
      <c r="O459" s="260"/>
      <c r="P459" s="260"/>
      <c r="Q459" s="260"/>
      <c r="R459" s="260"/>
      <c r="S459" s="260"/>
      <c r="T459" s="261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2" t="s">
        <v>197</v>
      </c>
      <c r="AU459" s="262" t="s">
        <v>86</v>
      </c>
      <c r="AV459" s="14" t="s">
        <v>86</v>
      </c>
      <c r="AW459" s="14" t="s">
        <v>32</v>
      </c>
      <c r="AX459" s="14" t="s">
        <v>77</v>
      </c>
      <c r="AY459" s="262" t="s">
        <v>188</v>
      </c>
    </row>
    <row r="460" spans="1:51" s="13" customFormat="1" ht="12">
      <c r="A460" s="13"/>
      <c r="B460" s="241"/>
      <c r="C460" s="242"/>
      <c r="D460" s="243" t="s">
        <v>197</v>
      </c>
      <c r="E460" s="244" t="s">
        <v>1</v>
      </c>
      <c r="F460" s="245" t="s">
        <v>266</v>
      </c>
      <c r="G460" s="242"/>
      <c r="H460" s="244" t="s">
        <v>1</v>
      </c>
      <c r="I460" s="246"/>
      <c r="J460" s="242"/>
      <c r="K460" s="242"/>
      <c r="L460" s="247"/>
      <c r="M460" s="248"/>
      <c r="N460" s="249"/>
      <c r="O460" s="249"/>
      <c r="P460" s="249"/>
      <c r="Q460" s="249"/>
      <c r="R460" s="249"/>
      <c r="S460" s="249"/>
      <c r="T460" s="250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51" t="s">
        <v>197</v>
      </c>
      <c r="AU460" s="251" t="s">
        <v>86</v>
      </c>
      <c r="AV460" s="13" t="s">
        <v>84</v>
      </c>
      <c r="AW460" s="13" t="s">
        <v>32</v>
      </c>
      <c r="AX460" s="13" t="s">
        <v>77</v>
      </c>
      <c r="AY460" s="251" t="s">
        <v>188</v>
      </c>
    </row>
    <row r="461" spans="1:51" s="14" customFormat="1" ht="12">
      <c r="A461" s="14"/>
      <c r="B461" s="252"/>
      <c r="C461" s="253"/>
      <c r="D461" s="243" t="s">
        <v>197</v>
      </c>
      <c r="E461" s="254" t="s">
        <v>1</v>
      </c>
      <c r="F461" s="255" t="s">
        <v>267</v>
      </c>
      <c r="G461" s="253"/>
      <c r="H461" s="256">
        <v>4.1</v>
      </c>
      <c r="I461" s="257"/>
      <c r="J461" s="253"/>
      <c r="K461" s="253"/>
      <c r="L461" s="258"/>
      <c r="M461" s="259"/>
      <c r="N461" s="260"/>
      <c r="O461" s="260"/>
      <c r="P461" s="260"/>
      <c r="Q461" s="260"/>
      <c r="R461" s="260"/>
      <c r="S461" s="260"/>
      <c r="T461" s="261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62" t="s">
        <v>197</v>
      </c>
      <c r="AU461" s="262" t="s">
        <v>86</v>
      </c>
      <c r="AV461" s="14" t="s">
        <v>86</v>
      </c>
      <c r="AW461" s="14" t="s">
        <v>32</v>
      </c>
      <c r="AX461" s="14" t="s">
        <v>77</v>
      </c>
      <c r="AY461" s="262" t="s">
        <v>188</v>
      </c>
    </row>
    <row r="462" spans="1:51" s="16" customFormat="1" ht="12">
      <c r="A462" s="16"/>
      <c r="B462" s="274"/>
      <c r="C462" s="275"/>
      <c r="D462" s="243" t="s">
        <v>197</v>
      </c>
      <c r="E462" s="276" t="s">
        <v>1</v>
      </c>
      <c r="F462" s="277" t="s">
        <v>232</v>
      </c>
      <c r="G462" s="275"/>
      <c r="H462" s="278">
        <v>340.92999999999995</v>
      </c>
      <c r="I462" s="279"/>
      <c r="J462" s="275"/>
      <c r="K462" s="275"/>
      <c r="L462" s="280"/>
      <c r="M462" s="281"/>
      <c r="N462" s="282"/>
      <c r="O462" s="282"/>
      <c r="P462" s="282"/>
      <c r="Q462" s="282"/>
      <c r="R462" s="282"/>
      <c r="S462" s="282"/>
      <c r="T462" s="283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T462" s="284" t="s">
        <v>197</v>
      </c>
      <c r="AU462" s="284" t="s">
        <v>86</v>
      </c>
      <c r="AV462" s="16" t="s">
        <v>112</v>
      </c>
      <c r="AW462" s="16" t="s">
        <v>32</v>
      </c>
      <c r="AX462" s="16" t="s">
        <v>77</v>
      </c>
      <c r="AY462" s="284" t="s">
        <v>188</v>
      </c>
    </row>
    <row r="463" spans="1:51" s="15" customFormat="1" ht="12">
      <c r="A463" s="15"/>
      <c r="B463" s="263"/>
      <c r="C463" s="264"/>
      <c r="D463" s="243" t="s">
        <v>197</v>
      </c>
      <c r="E463" s="265" t="s">
        <v>1</v>
      </c>
      <c r="F463" s="266" t="s">
        <v>215</v>
      </c>
      <c r="G463" s="264"/>
      <c r="H463" s="267">
        <v>524.6500000000001</v>
      </c>
      <c r="I463" s="268"/>
      <c r="J463" s="264"/>
      <c r="K463" s="264"/>
      <c r="L463" s="269"/>
      <c r="M463" s="270"/>
      <c r="N463" s="271"/>
      <c r="O463" s="271"/>
      <c r="P463" s="271"/>
      <c r="Q463" s="271"/>
      <c r="R463" s="271"/>
      <c r="S463" s="271"/>
      <c r="T463" s="272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73" t="s">
        <v>197</v>
      </c>
      <c r="AU463" s="273" t="s">
        <v>86</v>
      </c>
      <c r="AV463" s="15" t="s">
        <v>195</v>
      </c>
      <c r="AW463" s="15" t="s">
        <v>32</v>
      </c>
      <c r="AX463" s="15" t="s">
        <v>84</v>
      </c>
      <c r="AY463" s="273" t="s">
        <v>188</v>
      </c>
    </row>
    <row r="464" spans="1:63" s="12" customFormat="1" ht="22.8" customHeight="1">
      <c r="A464" s="12"/>
      <c r="B464" s="212"/>
      <c r="C464" s="213"/>
      <c r="D464" s="214" t="s">
        <v>76</v>
      </c>
      <c r="E464" s="226" t="s">
        <v>455</v>
      </c>
      <c r="F464" s="226" t="s">
        <v>456</v>
      </c>
      <c r="G464" s="213"/>
      <c r="H464" s="213"/>
      <c r="I464" s="216"/>
      <c r="J464" s="227">
        <f>BK464</f>
        <v>0</v>
      </c>
      <c r="K464" s="213"/>
      <c r="L464" s="218"/>
      <c r="M464" s="219"/>
      <c r="N464" s="220"/>
      <c r="O464" s="220"/>
      <c r="P464" s="221">
        <f>SUM(P465:P496)</f>
        <v>0</v>
      </c>
      <c r="Q464" s="220"/>
      <c r="R464" s="221">
        <f>SUM(R465:R496)</f>
        <v>0</v>
      </c>
      <c r="S464" s="220"/>
      <c r="T464" s="222">
        <f>SUM(T465:T496)</f>
        <v>14.961444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23" t="s">
        <v>86</v>
      </c>
      <c r="AT464" s="224" t="s">
        <v>76</v>
      </c>
      <c r="AU464" s="224" t="s">
        <v>84</v>
      </c>
      <c r="AY464" s="223" t="s">
        <v>188</v>
      </c>
      <c r="BK464" s="225">
        <f>SUM(BK465:BK496)</f>
        <v>0</v>
      </c>
    </row>
    <row r="465" spans="1:65" s="2" customFormat="1" ht="24.15" customHeight="1">
      <c r="A465" s="39"/>
      <c r="B465" s="40"/>
      <c r="C465" s="228" t="s">
        <v>457</v>
      </c>
      <c r="D465" s="228" t="s">
        <v>190</v>
      </c>
      <c r="E465" s="229" t="s">
        <v>458</v>
      </c>
      <c r="F465" s="230" t="s">
        <v>459</v>
      </c>
      <c r="G465" s="231" t="s">
        <v>193</v>
      </c>
      <c r="H465" s="232">
        <v>183.576</v>
      </c>
      <c r="I465" s="233"/>
      <c r="J465" s="234">
        <f>ROUND(I465*H465,2)</f>
        <v>0</v>
      </c>
      <c r="K465" s="230" t="s">
        <v>219</v>
      </c>
      <c r="L465" s="45"/>
      <c r="M465" s="235" t="s">
        <v>1</v>
      </c>
      <c r="N465" s="236" t="s">
        <v>42</v>
      </c>
      <c r="O465" s="92"/>
      <c r="P465" s="237">
        <f>O465*H465</f>
        <v>0</v>
      </c>
      <c r="Q465" s="237">
        <v>0</v>
      </c>
      <c r="R465" s="237">
        <f>Q465*H465</f>
        <v>0</v>
      </c>
      <c r="S465" s="237">
        <v>0.0815</v>
      </c>
      <c r="T465" s="238">
        <f>S465*H465</f>
        <v>14.961444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9" t="s">
        <v>374</v>
      </c>
      <c r="AT465" s="239" t="s">
        <v>190</v>
      </c>
      <c r="AU465" s="239" t="s">
        <v>86</v>
      </c>
      <c r="AY465" s="18" t="s">
        <v>188</v>
      </c>
      <c r="BE465" s="240">
        <f>IF(N465="základní",J465,0)</f>
        <v>0</v>
      </c>
      <c r="BF465" s="240">
        <f>IF(N465="snížená",J465,0)</f>
        <v>0</v>
      </c>
      <c r="BG465" s="240">
        <f>IF(N465="zákl. přenesená",J465,0)</f>
        <v>0</v>
      </c>
      <c r="BH465" s="240">
        <f>IF(N465="sníž. přenesená",J465,0)</f>
        <v>0</v>
      </c>
      <c r="BI465" s="240">
        <f>IF(N465="nulová",J465,0)</f>
        <v>0</v>
      </c>
      <c r="BJ465" s="18" t="s">
        <v>84</v>
      </c>
      <c r="BK465" s="240">
        <f>ROUND(I465*H465,2)</f>
        <v>0</v>
      </c>
      <c r="BL465" s="18" t="s">
        <v>374</v>
      </c>
      <c r="BM465" s="239" t="s">
        <v>460</v>
      </c>
    </row>
    <row r="466" spans="1:51" s="13" customFormat="1" ht="12">
      <c r="A466" s="13"/>
      <c r="B466" s="241"/>
      <c r="C466" s="242"/>
      <c r="D466" s="243" t="s">
        <v>197</v>
      </c>
      <c r="E466" s="244" t="s">
        <v>1</v>
      </c>
      <c r="F466" s="245" t="s">
        <v>198</v>
      </c>
      <c r="G466" s="242"/>
      <c r="H466" s="244" t="s">
        <v>1</v>
      </c>
      <c r="I466" s="246"/>
      <c r="J466" s="242"/>
      <c r="K466" s="242"/>
      <c r="L466" s="247"/>
      <c r="M466" s="248"/>
      <c r="N466" s="249"/>
      <c r="O466" s="249"/>
      <c r="P466" s="249"/>
      <c r="Q466" s="249"/>
      <c r="R466" s="249"/>
      <c r="S466" s="249"/>
      <c r="T466" s="250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1" t="s">
        <v>197</v>
      </c>
      <c r="AU466" s="251" t="s">
        <v>86</v>
      </c>
      <c r="AV466" s="13" t="s">
        <v>84</v>
      </c>
      <c r="AW466" s="13" t="s">
        <v>32</v>
      </c>
      <c r="AX466" s="13" t="s">
        <v>77</v>
      </c>
      <c r="AY466" s="251" t="s">
        <v>188</v>
      </c>
    </row>
    <row r="467" spans="1:51" s="13" customFormat="1" ht="12">
      <c r="A467" s="13"/>
      <c r="B467" s="241"/>
      <c r="C467" s="242"/>
      <c r="D467" s="243" t="s">
        <v>197</v>
      </c>
      <c r="E467" s="244" t="s">
        <v>1</v>
      </c>
      <c r="F467" s="245" t="s">
        <v>222</v>
      </c>
      <c r="G467" s="242"/>
      <c r="H467" s="244" t="s">
        <v>1</v>
      </c>
      <c r="I467" s="246"/>
      <c r="J467" s="242"/>
      <c r="K467" s="242"/>
      <c r="L467" s="247"/>
      <c r="M467" s="248"/>
      <c r="N467" s="249"/>
      <c r="O467" s="249"/>
      <c r="P467" s="249"/>
      <c r="Q467" s="249"/>
      <c r="R467" s="249"/>
      <c r="S467" s="249"/>
      <c r="T467" s="250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1" t="s">
        <v>197</v>
      </c>
      <c r="AU467" s="251" t="s">
        <v>86</v>
      </c>
      <c r="AV467" s="13" t="s">
        <v>84</v>
      </c>
      <c r="AW467" s="13" t="s">
        <v>32</v>
      </c>
      <c r="AX467" s="13" t="s">
        <v>77</v>
      </c>
      <c r="AY467" s="251" t="s">
        <v>188</v>
      </c>
    </row>
    <row r="468" spans="1:51" s="13" customFormat="1" ht="12">
      <c r="A468" s="13"/>
      <c r="B468" s="241"/>
      <c r="C468" s="242"/>
      <c r="D468" s="243" t="s">
        <v>197</v>
      </c>
      <c r="E468" s="244" t="s">
        <v>1</v>
      </c>
      <c r="F468" s="245" t="s">
        <v>286</v>
      </c>
      <c r="G468" s="242"/>
      <c r="H468" s="244" t="s">
        <v>1</v>
      </c>
      <c r="I468" s="246"/>
      <c r="J468" s="242"/>
      <c r="K468" s="242"/>
      <c r="L468" s="247"/>
      <c r="M468" s="248"/>
      <c r="N468" s="249"/>
      <c r="O468" s="249"/>
      <c r="P468" s="249"/>
      <c r="Q468" s="249"/>
      <c r="R468" s="249"/>
      <c r="S468" s="249"/>
      <c r="T468" s="250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51" t="s">
        <v>197</v>
      </c>
      <c r="AU468" s="251" t="s">
        <v>86</v>
      </c>
      <c r="AV468" s="13" t="s">
        <v>84</v>
      </c>
      <c r="AW468" s="13" t="s">
        <v>32</v>
      </c>
      <c r="AX468" s="13" t="s">
        <v>77</v>
      </c>
      <c r="AY468" s="251" t="s">
        <v>188</v>
      </c>
    </row>
    <row r="469" spans="1:51" s="14" customFormat="1" ht="12">
      <c r="A469" s="14"/>
      <c r="B469" s="252"/>
      <c r="C469" s="253"/>
      <c r="D469" s="243" t="s">
        <v>197</v>
      </c>
      <c r="E469" s="254" t="s">
        <v>1</v>
      </c>
      <c r="F469" s="255" t="s">
        <v>461</v>
      </c>
      <c r="G469" s="253"/>
      <c r="H469" s="256">
        <v>17.85</v>
      </c>
      <c r="I469" s="257"/>
      <c r="J469" s="253"/>
      <c r="K469" s="253"/>
      <c r="L469" s="258"/>
      <c r="M469" s="259"/>
      <c r="N469" s="260"/>
      <c r="O469" s="260"/>
      <c r="P469" s="260"/>
      <c r="Q469" s="260"/>
      <c r="R469" s="260"/>
      <c r="S469" s="260"/>
      <c r="T469" s="261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62" t="s">
        <v>197</v>
      </c>
      <c r="AU469" s="262" t="s">
        <v>86</v>
      </c>
      <c r="AV469" s="14" t="s">
        <v>86</v>
      </c>
      <c r="AW469" s="14" t="s">
        <v>32</v>
      </c>
      <c r="AX469" s="14" t="s">
        <v>77</v>
      </c>
      <c r="AY469" s="262" t="s">
        <v>188</v>
      </c>
    </row>
    <row r="470" spans="1:51" s="14" customFormat="1" ht="12">
      <c r="A470" s="14"/>
      <c r="B470" s="252"/>
      <c r="C470" s="253"/>
      <c r="D470" s="243" t="s">
        <v>197</v>
      </c>
      <c r="E470" s="254" t="s">
        <v>1</v>
      </c>
      <c r="F470" s="255" t="s">
        <v>462</v>
      </c>
      <c r="G470" s="253"/>
      <c r="H470" s="256">
        <v>-0.9</v>
      </c>
      <c r="I470" s="257"/>
      <c r="J470" s="253"/>
      <c r="K470" s="253"/>
      <c r="L470" s="258"/>
      <c r="M470" s="259"/>
      <c r="N470" s="260"/>
      <c r="O470" s="260"/>
      <c r="P470" s="260"/>
      <c r="Q470" s="260"/>
      <c r="R470" s="260"/>
      <c r="S470" s="260"/>
      <c r="T470" s="261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2" t="s">
        <v>197</v>
      </c>
      <c r="AU470" s="262" t="s">
        <v>86</v>
      </c>
      <c r="AV470" s="14" t="s">
        <v>86</v>
      </c>
      <c r="AW470" s="14" t="s">
        <v>32</v>
      </c>
      <c r="AX470" s="14" t="s">
        <v>77</v>
      </c>
      <c r="AY470" s="262" t="s">
        <v>188</v>
      </c>
    </row>
    <row r="471" spans="1:51" s="14" customFormat="1" ht="12">
      <c r="A471" s="14"/>
      <c r="B471" s="252"/>
      <c r="C471" s="253"/>
      <c r="D471" s="243" t="s">
        <v>197</v>
      </c>
      <c r="E471" s="254" t="s">
        <v>1</v>
      </c>
      <c r="F471" s="255" t="s">
        <v>463</v>
      </c>
      <c r="G471" s="253"/>
      <c r="H471" s="256">
        <v>-1.05</v>
      </c>
      <c r="I471" s="257"/>
      <c r="J471" s="253"/>
      <c r="K471" s="253"/>
      <c r="L471" s="258"/>
      <c r="M471" s="259"/>
      <c r="N471" s="260"/>
      <c r="O471" s="260"/>
      <c r="P471" s="260"/>
      <c r="Q471" s="260"/>
      <c r="R471" s="260"/>
      <c r="S471" s="260"/>
      <c r="T471" s="261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2" t="s">
        <v>197</v>
      </c>
      <c r="AU471" s="262" t="s">
        <v>86</v>
      </c>
      <c r="AV471" s="14" t="s">
        <v>86</v>
      </c>
      <c r="AW471" s="14" t="s">
        <v>32</v>
      </c>
      <c r="AX471" s="14" t="s">
        <v>77</v>
      </c>
      <c r="AY471" s="262" t="s">
        <v>188</v>
      </c>
    </row>
    <row r="472" spans="1:51" s="14" customFormat="1" ht="12">
      <c r="A472" s="14"/>
      <c r="B472" s="252"/>
      <c r="C472" s="253"/>
      <c r="D472" s="243" t="s">
        <v>197</v>
      </c>
      <c r="E472" s="254" t="s">
        <v>1</v>
      </c>
      <c r="F472" s="255" t="s">
        <v>464</v>
      </c>
      <c r="G472" s="253"/>
      <c r="H472" s="256">
        <v>7.5</v>
      </c>
      <c r="I472" s="257"/>
      <c r="J472" s="253"/>
      <c r="K472" s="253"/>
      <c r="L472" s="258"/>
      <c r="M472" s="259"/>
      <c r="N472" s="260"/>
      <c r="O472" s="260"/>
      <c r="P472" s="260"/>
      <c r="Q472" s="260"/>
      <c r="R472" s="260"/>
      <c r="S472" s="260"/>
      <c r="T472" s="261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2" t="s">
        <v>197</v>
      </c>
      <c r="AU472" s="262" t="s">
        <v>86</v>
      </c>
      <c r="AV472" s="14" t="s">
        <v>86</v>
      </c>
      <c r="AW472" s="14" t="s">
        <v>32</v>
      </c>
      <c r="AX472" s="14" t="s">
        <v>77</v>
      </c>
      <c r="AY472" s="262" t="s">
        <v>188</v>
      </c>
    </row>
    <row r="473" spans="1:51" s="14" customFormat="1" ht="12">
      <c r="A473" s="14"/>
      <c r="B473" s="252"/>
      <c r="C473" s="253"/>
      <c r="D473" s="243" t="s">
        <v>197</v>
      </c>
      <c r="E473" s="254" t="s">
        <v>1</v>
      </c>
      <c r="F473" s="255" t="s">
        <v>465</v>
      </c>
      <c r="G473" s="253"/>
      <c r="H473" s="256">
        <v>-0.96</v>
      </c>
      <c r="I473" s="257"/>
      <c r="J473" s="253"/>
      <c r="K473" s="253"/>
      <c r="L473" s="258"/>
      <c r="M473" s="259"/>
      <c r="N473" s="260"/>
      <c r="O473" s="260"/>
      <c r="P473" s="260"/>
      <c r="Q473" s="260"/>
      <c r="R473" s="260"/>
      <c r="S473" s="260"/>
      <c r="T473" s="261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2" t="s">
        <v>197</v>
      </c>
      <c r="AU473" s="262" t="s">
        <v>86</v>
      </c>
      <c r="AV473" s="14" t="s">
        <v>86</v>
      </c>
      <c r="AW473" s="14" t="s">
        <v>32</v>
      </c>
      <c r="AX473" s="14" t="s">
        <v>77</v>
      </c>
      <c r="AY473" s="262" t="s">
        <v>188</v>
      </c>
    </row>
    <row r="474" spans="1:51" s="13" customFormat="1" ht="12">
      <c r="A474" s="13"/>
      <c r="B474" s="241"/>
      <c r="C474" s="242"/>
      <c r="D474" s="243" t="s">
        <v>197</v>
      </c>
      <c r="E474" s="244" t="s">
        <v>1</v>
      </c>
      <c r="F474" s="245" t="s">
        <v>284</v>
      </c>
      <c r="G474" s="242"/>
      <c r="H474" s="244" t="s">
        <v>1</v>
      </c>
      <c r="I474" s="246"/>
      <c r="J474" s="242"/>
      <c r="K474" s="242"/>
      <c r="L474" s="247"/>
      <c r="M474" s="248"/>
      <c r="N474" s="249"/>
      <c r="O474" s="249"/>
      <c r="P474" s="249"/>
      <c r="Q474" s="249"/>
      <c r="R474" s="249"/>
      <c r="S474" s="249"/>
      <c r="T474" s="250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1" t="s">
        <v>197</v>
      </c>
      <c r="AU474" s="251" t="s">
        <v>86</v>
      </c>
      <c r="AV474" s="13" t="s">
        <v>84</v>
      </c>
      <c r="AW474" s="13" t="s">
        <v>32</v>
      </c>
      <c r="AX474" s="13" t="s">
        <v>77</v>
      </c>
      <c r="AY474" s="251" t="s">
        <v>188</v>
      </c>
    </row>
    <row r="475" spans="1:51" s="14" customFormat="1" ht="12">
      <c r="A475" s="14"/>
      <c r="B475" s="252"/>
      <c r="C475" s="253"/>
      <c r="D475" s="243" t="s">
        <v>197</v>
      </c>
      <c r="E475" s="254" t="s">
        <v>1</v>
      </c>
      <c r="F475" s="255" t="s">
        <v>466</v>
      </c>
      <c r="G475" s="253"/>
      <c r="H475" s="256">
        <v>15.39</v>
      </c>
      <c r="I475" s="257"/>
      <c r="J475" s="253"/>
      <c r="K475" s="253"/>
      <c r="L475" s="258"/>
      <c r="M475" s="259"/>
      <c r="N475" s="260"/>
      <c r="O475" s="260"/>
      <c r="P475" s="260"/>
      <c r="Q475" s="260"/>
      <c r="R475" s="260"/>
      <c r="S475" s="260"/>
      <c r="T475" s="261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2" t="s">
        <v>197</v>
      </c>
      <c r="AU475" s="262" t="s">
        <v>86</v>
      </c>
      <c r="AV475" s="14" t="s">
        <v>86</v>
      </c>
      <c r="AW475" s="14" t="s">
        <v>32</v>
      </c>
      <c r="AX475" s="14" t="s">
        <v>77</v>
      </c>
      <c r="AY475" s="262" t="s">
        <v>188</v>
      </c>
    </row>
    <row r="476" spans="1:51" s="13" customFormat="1" ht="12">
      <c r="A476" s="13"/>
      <c r="B476" s="241"/>
      <c r="C476" s="242"/>
      <c r="D476" s="243" t="s">
        <v>197</v>
      </c>
      <c r="E476" s="244" t="s">
        <v>1</v>
      </c>
      <c r="F476" s="245" t="s">
        <v>229</v>
      </c>
      <c r="G476" s="242"/>
      <c r="H476" s="244" t="s">
        <v>1</v>
      </c>
      <c r="I476" s="246"/>
      <c r="J476" s="242"/>
      <c r="K476" s="242"/>
      <c r="L476" s="247"/>
      <c r="M476" s="248"/>
      <c r="N476" s="249"/>
      <c r="O476" s="249"/>
      <c r="P476" s="249"/>
      <c r="Q476" s="249"/>
      <c r="R476" s="249"/>
      <c r="S476" s="249"/>
      <c r="T476" s="250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1" t="s">
        <v>197</v>
      </c>
      <c r="AU476" s="251" t="s">
        <v>86</v>
      </c>
      <c r="AV476" s="13" t="s">
        <v>84</v>
      </c>
      <c r="AW476" s="13" t="s">
        <v>32</v>
      </c>
      <c r="AX476" s="13" t="s">
        <v>77</v>
      </c>
      <c r="AY476" s="251" t="s">
        <v>188</v>
      </c>
    </row>
    <row r="477" spans="1:51" s="14" customFormat="1" ht="12">
      <c r="A477" s="14"/>
      <c r="B477" s="252"/>
      <c r="C477" s="253"/>
      <c r="D477" s="243" t="s">
        <v>197</v>
      </c>
      <c r="E477" s="254" t="s">
        <v>1</v>
      </c>
      <c r="F477" s="255" t="s">
        <v>467</v>
      </c>
      <c r="G477" s="253"/>
      <c r="H477" s="256">
        <v>50.832</v>
      </c>
      <c r="I477" s="257"/>
      <c r="J477" s="253"/>
      <c r="K477" s="253"/>
      <c r="L477" s="258"/>
      <c r="M477" s="259"/>
      <c r="N477" s="260"/>
      <c r="O477" s="260"/>
      <c r="P477" s="260"/>
      <c r="Q477" s="260"/>
      <c r="R477" s="260"/>
      <c r="S477" s="260"/>
      <c r="T477" s="261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62" t="s">
        <v>197</v>
      </c>
      <c r="AU477" s="262" t="s">
        <v>86</v>
      </c>
      <c r="AV477" s="14" t="s">
        <v>86</v>
      </c>
      <c r="AW477" s="14" t="s">
        <v>32</v>
      </c>
      <c r="AX477" s="14" t="s">
        <v>77</v>
      </c>
      <c r="AY477" s="262" t="s">
        <v>188</v>
      </c>
    </row>
    <row r="478" spans="1:51" s="14" customFormat="1" ht="12">
      <c r="A478" s="14"/>
      <c r="B478" s="252"/>
      <c r="C478" s="253"/>
      <c r="D478" s="243" t="s">
        <v>197</v>
      </c>
      <c r="E478" s="254" t="s">
        <v>1</v>
      </c>
      <c r="F478" s="255" t="s">
        <v>311</v>
      </c>
      <c r="G478" s="253"/>
      <c r="H478" s="256">
        <v>-3.24</v>
      </c>
      <c r="I478" s="257"/>
      <c r="J478" s="253"/>
      <c r="K478" s="253"/>
      <c r="L478" s="258"/>
      <c r="M478" s="259"/>
      <c r="N478" s="260"/>
      <c r="O478" s="260"/>
      <c r="P478" s="260"/>
      <c r="Q478" s="260"/>
      <c r="R478" s="260"/>
      <c r="S478" s="260"/>
      <c r="T478" s="261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2" t="s">
        <v>197</v>
      </c>
      <c r="AU478" s="262" t="s">
        <v>86</v>
      </c>
      <c r="AV478" s="14" t="s">
        <v>86</v>
      </c>
      <c r="AW478" s="14" t="s">
        <v>32</v>
      </c>
      <c r="AX478" s="14" t="s">
        <v>77</v>
      </c>
      <c r="AY478" s="262" t="s">
        <v>188</v>
      </c>
    </row>
    <row r="479" spans="1:51" s="14" customFormat="1" ht="12">
      <c r="A479" s="14"/>
      <c r="B479" s="252"/>
      <c r="C479" s="253"/>
      <c r="D479" s="243" t="s">
        <v>197</v>
      </c>
      <c r="E479" s="254" t="s">
        <v>1</v>
      </c>
      <c r="F479" s="255" t="s">
        <v>468</v>
      </c>
      <c r="G479" s="253"/>
      <c r="H479" s="256">
        <v>-2.61</v>
      </c>
      <c r="I479" s="257"/>
      <c r="J479" s="253"/>
      <c r="K479" s="253"/>
      <c r="L479" s="258"/>
      <c r="M479" s="259"/>
      <c r="N479" s="260"/>
      <c r="O479" s="260"/>
      <c r="P479" s="260"/>
      <c r="Q479" s="260"/>
      <c r="R479" s="260"/>
      <c r="S479" s="260"/>
      <c r="T479" s="261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2" t="s">
        <v>197</v>
      </c>
      <c r="AU479" s="262" t="s">
        <v>86</v>
      </c>
      <c r="AV479" s="14" t="s">
        <v>86</v>
      </c>
      <c r="AW479" s="14" t="s">
        <v>32</v>
      </c>
      <c r="AX479" s="14" t="s">
        <v>77</v>
      </c>
      <c r="AY479" s="262" t="s">
        <v>188</v>
      </c>
    </row>
    <row r="480" spans="1:51" s="13" customFormat="1" ht="12">
      <c r="A480" s="13"/>
      <c r="B480" s="241"/>
      <c r="C480" s="242"/>
      <c r="D480" s="243" t="s">
        <v>197</v>
      </c>
      <c r="E480" s="244" t="s">
        <v>1</v>
      </c>
      <c r="F480" s="245" t="s">
        <v>207</v>
      </c>
      <c r="G480" s="242"/>
      <c r="H480" s="244" t="s">
        <v>1</v>
      </c>
      <c r="I480" s="246"/>
      <c r="J480" s="242"/>
      <c r="K480" s="242"/>
      <c r="L480" s="247"/>
      <c r="M480" s="248"/>
      <c r="N480" s="249"/>
      <c r="O480" s="249"/>
      <c r="P480" s="249"/>
      <c r="Q480" s="249"/>
      <c r="R480" s="249"/>
      <c r="S480" s="249"/>
      <c r="T480" s="250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1" t="s">
        <v>197</v>
      </c>
      <c r="AU480" s="251" t="s">
        <v>86</v>
      </c>
      <c r="AV480" s="13" t="s">
        <v>84</v>
      </c>
      <c r="AW480" s="13" t="s">
        <v>32</v>
      </c>
      <c r="AX480" s="13" t="s">
        <v>77</v>
      </c>
      <c r="AY480" s="251" t="s">
        <v>188</v>
      </c>
    </row>
    <row r="481" spans="1:51" s="14" customFormat="1" ht="12">
      <c r="A481" s="14"/>
      <c r="B481" s="252"/>
      <c r="C481" s="253"/>
      <c r="D481" s="243" t="s">
        <v>197</v>
      </c>
      <c r="E481" s="254" t="s">
        <v>1</v>
      </c>
      <c r="F481" s="255" t="s">
        <v>469</v>
      </c>
      <c r="G481" s="253"/>
      <c r="H481" s="256">
        <v>13.68</v>
      </c>
      <c r="I481" s="257"/>
      <c r="J481" s="253"/>
      <c r="K481" s="253"/>
      <c r="L481" s="258"/>
      <c r="M481" s="259"/>
      <c r="N481" s="260"/>
      <c r="O481" s="260"/>
      <c r="P481" s="260"/>
      <c r="Q481" s="260"/>
      <c r="R481" s="260"/>
      <c r="S481" s="260"/>
      <c r="T481" s="261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2" t="s">
        <v>197</v>
      </c>
      <c r="AU481" s="262" t="s">
        <v>86</v>
      </c>
      <c r="AV481" s="14" t="s">
        <v>86</v>
      </c>
      <c r="AW481" s="14" t="s">
        <v>32</v>
      </c>
      <c r="AX481" s="14" t="s">
        <v>77</v>
      </c>
      <c r="AY481" s="262" t="s">
        <v>188</v>
      </c>
    </row>
    <row r="482" spans="1:51" s="13" customFormat="1" ht="12">
      <c r="A482" s="13"/>
      <c r="B482" s="241"/>
      <c r="C482" s="242"/>
      <c r="D482" s="243" t="s">
        <v>197</v>
      </c>
      <c r="E482" s="244" t="s">
        <v>1</v>
      </c>
      <c r="F482" s="245" t="s">
        <v>321</v>
      </c>
      <c r="G482" s="242"/>
      <c r="H482" s="244" t="s">
        <v>1</v>
      </c>
      <c r="I482" s="246"/>
      <c r="J482" s="242"/>
      <c r="K482" s="242"/>
      <c r="L482" s="247"/>
      <c r="M482" s="248"/>
      <c r="N482" s="249"/>
      <c r="O482" s="249"/>
      <c r="P482" s="249"/>
      <c r="Q482" s="249"/>
      <c r="R482" s="249"/>
      <c r="S482" s="249"/>
      <c r="T482" s="250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1" t="s">
        <v>197</v>
      </c>
      <c r="AU482" s="251" t="s">
        <v>86</v>
      </c>
      <c r="AV482" s="13" t="s">
        <v>84</v>
      </c>
      <c r="AW482" s="13" t="s">
        <v>32</v>
      </c>
      <c r="AX482" s="13" t="s">
        <v>77</v>
      </c>
      <c r="AY482" s="251" t="s">
        <v>188</v>
      </c>
    </row>
    <row r="483" spans="1:51" s="14" customFormat="1" ht="12">
      <c r="A483" s="14"/>
      <c r="B483" s="252"/>
      <c r="C483" s="253"/>
      <c r="D483" s="243" t="s">
        <v>197</v>
      </c>
      <c r="E483" s="254" t="s">
        <v>1</v>
      </c>
      <c r="F483" s="255" t="s">
        <v>470</v>
      </c>
      <c r="G483" s="253"/>
      <c r="H483" s="256">
        <v>30.06</v>
      </c>
      <c r="I483" s="257"/>
      <c r="J483" s="253"/>
      <c r="K483" s="253"/>
      <c r="L483" s="258"/>
      <c r="M483" s="259"/>
      <c r="N483" s="260"/>
      <c r="O483" s="260"/>
      <c r="P483" s="260"/>
      <c r="Q483" s="260"/>
      <c r="R483" s="260"/>
      <c r="S483" s="260"/>
      <c r="T483" s="261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2" t="s">
        <v>197</v>
      </c>
      <c r="AU483" s="262" t="s">
        <v>86</v>
      </c>
      <c r="AV483" s="14" t="s">
        <v>86</v>
      </c>
      <c r="AW483" s="14" t="s">
        <v>32</v>
      </c>
      <c r="AX483" s="14" t="s">
        <v>77</v>
      </c>
      <c r="AY483" s="262" t="s">
        <v>188</v>
      </c>
    </row>
    <row r="484" spans="1:51" s="16" customFormat="1" ht="12">
      <c r="A484" s="16"/>
      <c r="B484" s="274"/>
      <c r="C484" s="275"/>
      <c r="D484" s="243" t="s">
        <v>197</v>
      </c>
      <c r="E484" s="276" t="s">
        <v>1</v>
      </c>
      <c r="F484" s="277" t="s">
        <v>232</v>
      </c>
      <c r="G484" s="275"/>
      <c r="H484" s="278">
        <v>126.55200000000002</v>
      </c>
      <c r="I484" s="279"/>
      <c r="J484" s="275"/>
      <c r="K484" s="275"/>
      <c r="L484" s="280"/>
      <c r="M484" s="281"/>
      <c r="N484" s="282"/>
      <c r="O484" s="282"/>
      <c r="P484" s="282"/>
      <c r="Q484" s="282"/>
      <c r="R484" s="282"/>
      <c r="S484" s="282"/>
      <c r="T484" s="283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T484" s="284" t="s">
        <v>197</v>
      </c>
      <c r="AU484" s="284" t="s">
        <v>86</v>
      </c>
      <c r="AV484" s="16" t="s">
        <v>112</v>
      </c>
      <c r="AW484" s="16" t="s">
        <v>32</v>
      </c>
      <c r="AX484" s="16" t="s">
        <v>77</v>
      </c>
      <c r="AY484" s="284" t="s">
        <v>188</v>
      </c>
    </row>
    <row r="485" spans="1:51" s="13" customFormat="1" ht="12">
      <c r="A485" s="13"/>
      <c r="B485" s="241"/>
      <c r="C485" s="242"/>
      <c r="D485" s="243" t="s">
        <v>197</v>
      </c>
      <c r="E485" s="244" t="s">
        <v>1</v>
      </c>
      <c r="F485" s="245" t="s">
        <v>236</v>
      </c>
      <c r="G485" s="242"/>
      <c r="H485" s="244" t="s">
        <v>1</v>
      </c>
      <c r="I485" s="246"/>
      <c r="J485" s="242"/>
      <c r="K485" s="242"/>
      <c r="L485" s="247"/>
      <c r="M485" s="248"/>
      <c r="N485" s="249"/>
      <c r="O485" s="249"/>
      <c r="P485" s="249"/>
      <c r="Q485" s="249"/>
      <c r="R485" s="249"/>
      <c r="S485" s="249"/>
      <c r="T485" s="250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1" t="s">
        <v>197</v>
      </c>
      <c r="AU485" s="251" t="s">
        <v>86</v>
      </c>
      <c r="AV485" s="13" t="s">
        <v>84</v>
      </c>
      <c r="AW485" s="13" t="s">
        <v>32</v>
      </c>
      <c r="AX485" s="13" t="s">
        <v>77</v>
      </c>
      <c r="AY485" s="251" t="s">
        <v>188</v>
      </c>
    </row>
    <row r="486" spans="1:51" s="14" customFormat="1" ht="12">
      <c r="A486" s="14"/>
      <c r="B486" s="252"/>
      <c r="C486" s="253"/>
      <c r="D486" s="243" t="s">
        <v>197</v>
      </c>
      <c r="E486" s="254" t="s">
        <v>1</v>
      </c>
      <c r="F486" s="255" t="s">
        <v>471</v>
      </c>
      <c r="G486" s="253"/>
      <c r="H486" s="256">
        <v>18.108</v>
      </c>
      <c r="I486" s="257"/>
      <c r="J486" s="253"/>
      <c r="K486" s="253"/>
      <c r="L486" s="258"/>
      <c r="M486" s="259"/>
      <c r="N486" s="260"/>
      <c r="O486" s="260"/>
      <c r="P486" s="260"/>
      <c r="Q486" s="260"/>
      <c r="R486" s="260"/>
      <c r="S486" s="260"/>
      <c r="T486" s="261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62" t="s">
        <v>197</v>
      </c>
      <c r="AU486" s="262" t="s">
        <v>86</v>
      </c>
      <c r="AV486" s="14" t="s">
        <v>86</v>
      </c>
      <c r="AW486" s="14" t="s">
        <v>32</v>
      </c>
      <c r="AX486" s="14" t="s">
        <v>77</v>
      </c>
      <c r="AY486" s="262" t="s">
        <v>188</v>
      </c>
    </row>
    <row r="487" spans="1:51" s="14" customFormat="1" ht="12">
      <c r="A487" s="14"/>
      <c r="B487" s="252"/>
      <c r="C487" s="253"/>
      <c r="D487" s="243" t="s">
        <v>197</v>
      </c>
      <c r="E487" s="254" t="s">
        <v>1</v>
      </c>
      <c r="F487" s="255" t="s">
        <v>472</v>
      </c>
      <c r="G487" s="253"/>
      <c r="H487" s="256">
        <v>-1.08</v>
      </c>
      <c r="I487" s="257"/>
      <c r="J487" s="253"/>
      <c r="K487" s="253"/>
      <c r="L487" s="258"/>
      <c r="M487" s="259"/>
      <c r="N487" s="260"/>
      <c r="O487" s="260"/>
      <c r="P487" s="260"/>
      <c r="Q487" s="260"/>
      <c r="R487" s="260"/>
      <c r="S487" s="260"/>
      <c r="T487" s="261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2" t="s">
        <v>197</v>
      </c>
      <c r="AU487" s="262" t="s">
        <v>86</v>
      </c>
      <c r="AV487" s="14" t="s">
        <v>86</v>
      </c>
      <c r="AW487" s="14" t="s">
        <v>32</v>
      </c>
      <c r="AX487" s="14" t="s">
        <v>77</v>
      </c>
      <c r="AY487" s="262" t="s">
        <v>188</v>
      </c>
    </row>
    <row r="488" spans="1:51" s="13" customFormat="1" ht="12">
      <c r="A488" s="13"/>
      <c r="B488" s="241"/>
      <c r="C488" s="242"/>
      <c r="D488" s="243" t="s">
        <v>197</v>
      </c>
      <c r="E488" s="244" t="s">
        <v>1</v>
      </c>
      <c r="F488" s="245" t="s">
        <v>242</v>
      </c>
      <c r="G488" s="242"/>
      <c r="H488" s="244" t="s">
        <v>1</v>
      </c>
      <c r="I488" s="246"/>
      <c r="J488" s="242"/>
      <c r="K488" s="242"/>
      <c r="L488" s="247"/>
      <c r="M488" s="248"/>
      <c r="N488" s="249"/>
      <c r="O488" s="249"/>
      <c r="P488" s="249"/>
      <c r="Q488" s="249"/>
      <c r="R488" s="249"/>
      <c r="S488" s="249"/>
      <c r="T488" s="250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1" t="s">
        <v>197</v>
      </c>
      <c r="AU488" s="251" t="s">
        <v>86</v>
      </c>
      <c r="AV488" s="13" t="s">
        <v>84</v>
      </c>
      <c r="AW488" s="13" t="s">
        <v>32</v>
      </c>
      <c r="AX488" s="13" t="s">
        <v>77</v>
      </c>
      <c r="AY488" s="251" t="s">
        <v>188</v>
      </c>
    </row>
    <row r="489" spans="1:51" s="14" customFormat="1" ht="12">
      <c r="A489" s="14"/>
      <c r="B489" s="252"/>
      <c r="C489" s="253"/>
      <c r="D489" s="243" t="s">
        <v>197</v>
      </c>
      <c r="E489" s="254" t="s">
        <v>1</v>
      </c>
      <c r="F489" s="255" t="s">
        <v>473</v>
      </c>
      <c r="G489" s="253"/>
      <c r="H489" s="256">
        <v>18.072</v>
      </c>
      <c r="I489" s="257"/>
      <c r="J489" s="253"/>
      <c r="K489" s="253"/>
      <c r="L489" s="258"/>
      <c r="M489" s="259"/>
      <c r="N489" s="260"/>
      <c r="O489" s="260"/>
      <c r="P489" s="260"/>
      <c r="Q489" s="260"/>
      <c r="R489" s="260"/>
      <c r="S489" s="260"/>
      <c r="T489" s="261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2" t="s">
        <v>197</v>
      </c>
      <c r="AU489" s="262" t="s">
        <v>86</v>
      </c>
      <c r="AV489" s="14" t="s">
        <v>86</v>
      </c>
      <c r="AW489" s="14" t="s">
        <v>32</v>
      </c>
      <c r="AX489" s="14" t="s">
        <v>77</v>
      </c>
      <c r="AY489" s="262" t="s">
        <v>188</v>
      </c>
    </row>
    <row r="490" spans="1:51" s="13" customFormat="1" ht="12">
      <c r="A490" s="13"/>
      <c r="B490" s="241"/>
      <c r="C490" s="242"/>
      <c r="D490" s="243" t="s">
        <v>197</v>
      </c>
      <c r="E490" s="244" t="s">
        <v>1</v>
      </c>
      <c r="F490" s="245" t="s">
        <v>244</v>
      </c>
      <c r="G490" s="242"/>
      <c r="H490" s="244" t="s">
        <v>1</v>
      </c>
      <c r="I490" s="246"/>
      <c r="J490" s="242"/>
      <c r="K490" s="242"/>
      <c r="L490" s="247"/>
      <c r="M490" s="248"/>
      <c r="N490" s="249"/>
      <c r="O490" s="249"/>
      <c r="P490" s="249"/>
      <c r="Q490" s="249"/>
      <c r="R490" s="249"/>
      <c r="S490" s="249"/>
      <c r="T490" s="250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1" t="s">
        <v>197</v>
      </c>
      <c r="AU490" s="251" t="s">
        <v>86</v>
      </c>
      <c r="AV490" s="13" t="s">
        <v>84</v>
      </c>
      <c r="AW490" s="13" t="s">
        <v>32</v>
      </c>
      <c r="AX490" s="13" t="s">
        <v>77</v>
      </c>
      <c r="AY490" s="251" t="s">
        <v>188</v>
      </c>
    </row>
    <row r="491" spans="1:51" s="14" customFormat="1" ht="12">
      <c r="A491" s="14"/>
      <c r="B491" s="252"/>
      <c r="C491" s="253"/>
      <c r="D491" s="243" t="s">
        <v>197</v>
      </c>
      <c r="E491" s="254" t="s">
        <v>1</v>
      </c>
      <c r="F491" s="255" t="s">
        <v>474</v>
      </c>
      <c r="G491" s="253"/>
      <c r="H491" s="256">
        <v>10.332</v>
      </c>
      <c r="I491" s="257"/>
      <c r="J491" s="253"/>
      <c r="K491" s="253"/>
      <c r="L491" s="258"/>
      <c r="M491" s="259"/>
      <c r="N491" s="260"/>
      <c r="O491" s="260"/>
      <c r="P491" s="260"/>
      <c r="Q491" s="260"/>
      <c r="R491" s="260"/>
      <c r="S491" s="260"/>
      <c r="T491" s="261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2" t="s">
        <v>197</v>
      </c>
      <c r="AU491" s="262" t="s">
        <v>86</v>
      </c>
      <c r="AV491" s="14" t="s">
        <v>86</v>
      </c>
      <c r="AW491" s="14" t="s">
        <v>32</v>
      </c>
      <c r="AX491" s="14" t="s">
        <v>77</v>
      </c>
      <c r="AY491" s="262" t="s">
        <v>188</v>
      </c>
    </row>
    <row r="492" spans="1:51" s="13" customFormat="1" ht="12">
      <c r="A492" s="13"/>
      <c r="B492" s="241"/>
      <c r="C492" s="242"/>
      <c r="D492" s="243" t="s">
        <v>197</v>
      </c>
      <c r="E492" s="244" t="s">
        <v>1</v>
      </c>
      <c r="F492" s="245" t="s">
        <v>252</v>
      </c>
      <c r="G492" s="242"/>
      <c r="H492" s="244" t="s">
        <v>1</v>
      </c>
      <c r="I492" s="246"/>
      <c r="J492" s="242"/>
      <c r="K492" s="242"/>
      <c r="L492" s="247"/>
      <c r="M492" s="248"/>
      <c r="N492" s="249"/>
      <c r="O492" s="249"/>
      <c r="P492" s="249"/>
      <c r="Q492" s="249"/>
      <c r="R492" s="249"/>
      <c r="S492" s="249"/>
      <c r="T492" s="250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1" t="s">
        <v>197</v>
      </c>
      <c r="AU492" s="251" t="s">
        <v>86</v>
      </c>
      <c r="AV492" s="13" t="s">
        <v>84</v>
      </c>
      <c r="AW492" s="13" t="s">
        <v>32</v>
      </c>
      <c r="AX492" s="13" t="s">
        <v>77</v>
      </c>
      <c r="AY492" s="251" t="s">
        <v>188</v>
      </c>
    </row>
    <row r="493" spans="1:51" s="14" customFormat="1" ht="12">
      <c r="A493" s="14"/>
      <c r="B493" s="252"/>
      <c r="C493" s="253"/>
      <c r="D493" s="243" t="s">
        <v>197</v>
      </c>
      <c r="E493" s="254" t="s">
        <v>1</v>
      </c>
      <c r="F493" s="255" t="s">
        <v>475</v>
      </c>
      <c r="G493" s="253"/>
      <c r="H493" s="256">
        <v>14.112</v>
      </c>
      <c r="I493" s="257"/>
      <c r="J493" s="253"/>
      <c r="K493" s="253"/>
      <c r="L493" s="258"/>
      <c r="M493" s="259"/>
      <c r="N493" s="260"/>
      <c r="O493" s="260"/>
      <c r="P493" s="260"/>
      <c r="Q493" s="260"/>
      <c r="R493" s="260"/>
      <c r="S493" s="260"/>
      <c r="T493" s="261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62" t="s">
        <v>197</v>
      </c>
      <c r="AU493" s="262" t="s">
        <v>86</v>
      </c>
      <c r="AV493" s="14" t="s">
        <v>86</v>
      </c>
      <c r="AW493" s="14" t="s">
        <v>32</v>
      </c>
      <c r="AX493" s="14" t="s">
        <v>77</v>
      </c>
      <c r="AY493" s="262" t="s">
        <v>188</v>
      </c>
    </row>
    <row r="494" spans="1:51" s="14" customFormat="1" ht="12">
      <c r="A494" s="14"/>
      <c r="B494" s="252"/>
      <c r="C494" s="253"/>
      <c r="D494" s="243" t="s">
        <v>197</v>
      </c>
      <c r="E494" s="254" t="s">
        <v>1</v>
      </c>
      <c r="F494" s="255" t="s">
        <v>476</v>
      </c>
      <c r="G494" s="253"/>
      <c r="H494" s="256">
        <v>-2.52</v>
      </c>
      <c r="I494" s="257"/>
      <c r="J494" s="253"/>
      <c r="K494" s="253"/>
      <c r="L494" s="258"/>
      <c r="M494" s="259"/>
      <c r="N494" s="260"/>
      <c r="O494" s="260"/>
      <c r="P494" s="260"/>
      <c r="Q494" s="260"/>
      <c r="R494" s="260"/>
      <c r="S494" s="260"/>
      <c r="T494" s="261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2" t="s">
        <v>197</v>
      </c>
      <c r="AU494" s="262" t="s">
        <v>86</v>
      </c>
      <c r="AV494" s="14" t="s">
        <v>86</v>
      </c>
      <c r="AW494" s="14" t="s">
        <v>32</v>
      </c>
      <c r="AX494" s="14" t="s">
        <v>77</v>
      </c>
      <c r="AY494" s="262" t="s">
        <v>188</v>
      </c>
    </row>
    <row r="495" spans="1:51" s="16" customFormat="1" ht="12">
      <c r="A495" s="16"/>
      <c r="B495" s="274"/>
      <c r="C495" s="275"/>
      <c r="D495" s="243" t="s">
        <v>197</v>
      </c>
      <c r="E495" s="276" t="s">
        <v>1</v>
      </c>
      <c r="F495" s="277" t="s">
        <v>232</v>
      </c>
      <c r="G495" s="275"/>
      <c r="H495" s="278">
        <v>57.023999999999994</v>
      </c>
      <c r="I495" s="279"/>
      <c r="J495" s="275"/>
      <c r="K495" s="275"/>
      <c r="L495" s="280"/>
      <c r="M495" s="281"/>
      <c r="N495" s="282"/>
      <c r="O495" s="282"/>
      <c r="P495" s="282"/>
      <c r="Q495" s="282"/>
      <c r="R495" s="282"/>
      <c r="S495" s="282"/>
      <c r="T495" s="283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T495" s="284" t="s">
        <v>197</v>
      </c>
      <c r="AU495" s="284" t="s">
        <v>86</v>
      </c>
      <c r="AV495" s="16" t="s">
        <v>112</v>
      </c>
      <c r="AW495" s="16" t="s">
        <v>32</v>
      </c>
      <c r="AX495" s="16" t="s">
        <v>77</v>
      </c>
      <c r="AY495" s="284" t="s">
        <v>188</v>
      </c>
    </row>
    <row r="496" spans="1:51" s="15" customFormat="1" ht="12">
      <c r="A496" s="15"/>
      <c r="B496" s="263"/>
      <c r="C496" s="264"/>
      <c r="D496" s="243" t="s">
        <v>197</v>
      </c>
      <c r="E496" s="265" t="s">
        <v>1</v>
      </c>
      <c r="F496" s="266" t="s">
        <v>215</v>
      </c>
      <c r="G496" s="264"/>
      <c r="H496" s="267">
        <v>183.576</v>
      </c>
      <c r="I496" s="268"/>
      <c r="J496" s="264"/>
      <c r="K496" s="264"/>
      <c r="L496" s="269"/>
      <c r="M496" s="270"/>
      <c r="N496" s="271"/>
      <c r="O496" s="271"/>
      <c r="P496" s="271"/>
      <c r="Q496" s="271"/>
      <c r="R496" s="271"/>
      <c r="S496" s="271"/>
      <c r="T496" s="272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73" t="s">
        <v>197</v>
      </c>
      <c r="AU496" s="273" t="s">
        <v>86</v>
      </c>
      <c r="AV496" s="15" t="s">
        <v>195</v>
      </c>
      <c r="AW496" s="15" t="s">
        <v>32</v>
      </c>
      <c r="AX496" s="15" t="s">
        <v>84</v>
      </c>
      <c r="AY496" s="273" t="s">
        <v>188</v>
      </c>
    </row>
    <row r="497" spans="1:63" s="12" customFormat="1" ht="22.8" customHeight="1">
      <c r="A497" s="12"/>
      <c r="B497" s="212"/>
      <c r="C497" s="213"/>
      <c r="D497" s="214" t="s">
        <v>76</v>
      </c>
      <c r="E497" s="226" t="s">
        <v>477</v>
      </c>
      <c r="F497" s="226" t="s">
        <v>478</v>
      </c>
      <c r="G497" s="213"/>
      <c r="H497" s="213"/>
      <c r="I497" s="216"/>
      <c r="J497" s="227">
        <f>BK497</f>
        <v>0</v>
      </c>
      <c r="K497" s="213"/>
      <c r="L497" s="218"/>
      <c r="M497" s="219"/>
      <c r="N497" s="220"/>
      <c r="O497" s="220"/>
      <c r="P497" s="221">
        <f>SUM(P498:P525)</f>
        <v>0</v>
      </c>
      <c r="Q497" s="220"/>
      <c r="R497" s="221">
        <f>SUM(R498:R525)</f>
        <v>0</v>
      </c>
      <c r="S497" s="220"/>
      <c r="T497" s="222">
        <f>SUM(T498:T525)</f>
        <v>0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223" t="s">
        <v>86</v>
      </c>
      <c r="AT497" s="224" t="s">
        <v>76</v>
      </c>
      <c r="AU497" s="224" t="s">
        <v>84</v>
      </c>
      <c r="AY497" s="223" t="s">
        <v>188</v>
      </c>
      <c r="BK497" s="225">
        <f>SUM(BK498:BK525)</f>
        <v>0</v>
      </c>
    </row>
    <row r="498" spans="1:65" s="2" customFormat="1" ht="16.5" customHeight="1">
      <c r="A498" s="39"/>
      <c r="B498" s="40"/>
      <c r="C498" s="228" t="s">
        <v>479</v>
      </c>
      <c r="D498" s="228" t="s">
        <v>190</v>
      </c>
      <c r="E498" s="229" t="s">
        <v>480</v>
      </c>
      <c r="F498" s="230" t="s">
        <v>481</v>
      </c>
      <c r="G498" s="231" t="s">
        <v>193</v>
      </c>
      <c r="H498" s="232">
        <v>277.988</v>
      </c>
      <c r="I498" s="233"/>
      <c r="J498" s="234">
        <f>ROUND(I498*H498,2)</f>
        <v>0</v>
      </c>
      <c r="K498" s="230" t="s">
        <v>194</v>
      </c>
      <c r="L498" s="45"/>
      <c r="M498" s="235" t="s">
        <v>1</v>
      </c>
      <c r="N498" s="236" t="s">
        <v>42</v>
      </c>
      <c r="O498" s="92"/>
      <c r="P498" s="237">
        <f>O498*H498</f>
        <v>0</v>
      </c>
      <c r="Q498" s="237">
        <v>0</v>
      </c>
      <c r="R498" s="237">
        <f>Q498*H498</f>
        <v>0</v>
      </c>
      <c r="S498" s="237">
        <v>0</v>
      </c>
      <c r="T498" s="238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9" t="s">
        <v>374</v>
      </c>
      <c r="AT498" s="239" t="s">
        <v>190</v>
      </c>
      <c r="AU498" s="239" t="s">
        <v>86</v>
      </c>
      <c r="AY498" s="18" t="s">
        <v>188</v>
      </c>
      <c r="BE498" s="240">
        <f>IF(N498="základní",J498,0)</f>
        <v>0</v>
      </c>
      <c r="BF498" s="240">
        <f>IF(N498="snížená",J498,0)</f>
        <v>0</v>
      </c>
      <c r="BG498" s="240">
        <f>IF(N498="zákl. přenesená",J498,0)</f>
        <v>0</v>
      </c>
      <c r="BH498" s="240">
        <f>IF(N498="sníž. přenesená",J498,0)</f>
        <v>0</v>
      </c>
      <c r="BI498" s="240">
        <f>IF(N498="nulová",J498,0)</f>
        <v>0</v>
      </c>
      <c r="BJ498" s="18" t="s">
        <v>84</v>
      </c>
      <c r="BK498" s="240">
        <f>ROUND(I498*H498,2)</f>
        <v>0</v>
      </c>
      <c r="BL498" s="18" t="s">
        <v>374</v>
      </c>
      <c r="BM498" s="239" t="s">
        <v>482</v>
      </c>
    </row>
    <row r="499" spans="1:51" s="13" customFormat="1" ht="12">
      <c r="A499" s="13"/>
      <c r="B499" s="241"/>
      <c r="C499" s="242"/>
      <c r="D499" s="243" t="s">
        <v>197</v>
      </c>
      <c r="E499" s="244" t="s">
        <v>1</v>
      </c>
      <c r="F499" s="245" t="s">
        <v>483</v>
      </c>
      <c r="G499" s="242"/>
      <c r="H499" s="244" t="s">
        <v>1</v>
      </c>
      <c r="I499" s="246"/>
      <c r="J499" s="242"/>
      <c r="K499" s="242"/>
      <c r="L499" s="247"/>
      <c r="M499" s="248"/>
      <c r="N499" s="249"/>
      <c r="O499" s="249"/>
      <c r="P499" s="249"/>
      <c r="Q499" s="249"/>
      <c r="R499" s="249"/>
      <c r="S499" s="249"/>
      <c r="T499" s="250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1" t="s">
        <v>197</v>
      </c>
      <c r="AU499" s="251" t="s">
        <v>86</v>
      </c>
      <c r="AV499" s="13" t="s">
        <v>84</v>
      </c>
      <c r="AW499" s="13" t="s">
        <v>32</v>
      </c>
      <c r="AX499" s="13" t="s">
        <v>77</v>
      </c>
      <c r="AY499" s="251" t="s">
        <v>188</v>
      </c>
    </row>
    <row r="500" spans="1:51" s="13" customFormat="1" ht="12">
      <c r="A500" s="13"/>
      <c r="B500" s="241"/>
      <c r="C500" s="242"/>
      <c r="D500" s="243" t="s">
        <v>197</v>
      </c>
      <c r="E500" s="244" t="s">
        <v>1</v>
      </c>
      <c r="F500" s="245" t="s">
        <v>222</v>
      </c>
      <c r="G500" s="242"/>
      <c r="H500" s="244" t="s">
        <v>1</v>
      </c>
      <c r="I500" s="246"/>
      <c r="J500" s="242"/>
      <c r="K500" s="242"/>
      <c r="L500" s="247"/>
      <c r="M500" s="248"/>
      <c r="N500" s="249"/>
      <c r="O500" s="249"/>
      <c r="P500" s="249"/>
      <c r="Q500" s="249"/>
      <c r="R500" s="249"/>
      <c r="S500" s="249"/>
      <c r="T500" s="250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1" t="s">
        <v>197</v>
      </c>
      <c r="AU500" s="251" t="s">
        <v>86</v>
      </c>
      <c r="AV500" s="13" t="s">
        <v>84</v>
      </c>
      <c r="AW500" s="13" t="s">
        <v>32</v>
      </c>
      <c r="AX500" s="13" t="s">
        <v>77</v>
      </c>
      <c r="AY500" s="251" t="s">
        <v>188</v>
      </c>
    </row>
    <row r="501" spans="1:51" s="13" customFormat="1" ht="12">
      <c r="A501" s="13"/>
      <c r="B501" s="241"/>
      <c r="C501" s="242"/>
      <c r="D501" s="243" t="s">
        <v>197</v>
      </c>
      <c r="E501" s="244" t="s">
        <v>1</v>
      </c>
      <c r="F501" s="245" t="s">
        <v>484</v>
      </c>
      <c r="G501" s="242"/>
      <c r="H501" s="244" t="s">
        <v>1</v>
      </c>
      <c r="I501" s="246"/>
      <c r="J501" s="242"/>
      <c r="K501" s="242"/>
      <c r="L501" s="247"/>
      <c r="M501" s="248"/>
      <c r="N501" s="249"/>
      <c r="O501" s="249"/>
      <c r="P501" s="249"/>
      <c r="Q501" s="249"/>
      <c r="R501" s="249"/>
      <c r="S501" s="249"/>
      <c r="T501" s="250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1" t="s">
        <v>197</v>
      </c>
      <c r="AU501" s="251" t="s">
        <v>86</v>
      </c>
      <c r="AV501" s="13" t="s">
        <v>84</v>
      </c>
      <c r="AW501" s="13" t="s">
        <v>32</v>
      </c>
      <c r="AX501" s="13" t="s">
        <v>77</v>
      </c>
      <c r="AY501" s="251" t="s">
        <v>188</v>
      </c>
    </row>
    <row r="502" spans="1:51" s="14" customFormat="1" ht="12">
      <c r="A502" s="14"/>
      <c r="B502" s="252"/>
      <c r="C502" s="253"/>
      <c r="D502" s="243" t="s">
        <v>197</v>
      </c>
      <c r="E502" s="254" t="s">
        <v>1</v>
      </c>
      <c r="F502" s="255" t="s">
        <v>485</v>
      </c>
      <c r="G502" s="253"/>
      <c r="H502" s="256">
        <v>50.32</v>
      </c>
      <c r="I502" s="257"/>
      <c r="J502" s="253"/>
      <c r="K502" s="253"/>
      <c r="L502" s="258"/>
      <c r="M502" s="259"/>
      <c r="N502" s="260"/>
      <c r="O502" s="260"/>
      <c r="P502" s="260"/>
      <c r="Q502" s="260"/>
      <c r="R502" s="260"/>
      <c r="S502" s="260"/>
      <c r="T502" s="261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62" t="s">
        <v>197</v>
      </c>
      <c r="AU502" s="262" t="s">
        <v>86</v>
      </c>
      <c r="AV502" s="14" t="s">
        <v>86</v>
      </c>
      <c r="AW502" s="14" t="s">
        <v>32</v>
      </c>
      <c r="AX502" s="14" t="s">
        <v>77</v>
      </c>
      <c r="AY502" s="262" t="s">
        <v>188</v>
      </c>
    </row>
    <row r="503" spans="1:51" s="14" customFormat="1" ht="12">
      <c r="A503" s="14"/>
      <c r="B503" s="252"/>
      <c r="C503" s="253"/>
      <c r="D503" s="243" t="s">
        <v>197</v>
      </c>
      <c r="E503" s="254" t="s">
        <v>1</v>
      </c>
      <c r="F503" s="255" t="s">
        <v>486</v>
      </c>
      <c r="G503" s="253"/>
      <c r="H503" s="256">
        <v>-4.08</v>
      </c>
      <c r="I503" s="257"/>
      <c r="J503" s="253"/>
      <c r="K503" s="253"/>
      <c r="L503" s="258"/>
      <c r="M503" s="259"/>
      <c r="N503" s="260"/>
      <c r="O503" s="260"/>
      <c r="P503" s="260"/>
      <c r="Q503" s="260"/>
      <c r="R503" s="260"/>
      <c r="S503" s="260"/>
      <c r="T503" s="261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2" t="s">
        <v>197</v>
      </c>
      <c r="AU503" s="262" t="s">
        <v>86</v>
      </c>
      <c r="AV503" s="14" t="s">
        <v>86</v>
      </c>
      <c r="AW503" s="14" t="s">
        <v>32</v>
      </c>
      <c r="AX503" s="14" t="s">
        <v>77</v>
      </c>
      <c r="AY503" s="262" t="s">
        <v>188</v>
      </c>
    </row>
    <row r="504" spans="1:51" s="13" customFormat="1" ht="12">
      <c r="A504" s="13"/>
      <c r="B504" s="241"/>
      <c r="C504" s="242"/>
      <c r="D504" s="243" t="s">
        <v>197</v>
      </c>
      <c r="E504" s="244" t="s">
        <v>1</v>
      </c>
      <c r="F504" s="245" t="s">
        <v>290</v>
      </c>
      <c r="G504" s="242"/>
      <c r="H504" s="244" t="s">
        <v>1</v>
      </c>
      <c r="I504" s="246"/>
      <c r="J504" s="242"/>
      <c r="K504" s="242"/>
      <c r="L504" s="247"/>
      <c r="M504" s="248"/>
      <c r="N504" s="249"/>
      <c r="O504" s="249"/>
      <c r="P504" s="249"/>
      <c r="Q504" s="249"/>
      <c r="R504" s="249"/>
      <c r="S504" s="249"/>
      <c r="T504" s="250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51" t="s">
        <v>197</v>
      </c>
      <c r="AU504" s="251" t="s">
        <v>86</v>
      </c>
      <c r="AV504" s="13" t="s">
        <v>84</v>
      </c>
      <c r="AW504" s="13" t="s">
        <v>32</v>
      </c>
      <c r="AX504" s="13" t="s">
        <v>77</v>
      </c>
      <c r="AY504" s="251" t="s">
        <v>188</v>
      </c>
    </row>
    <row r="505" spans="1:51" s="14" customFormat="1" ht="12">
      <c r="A505" s="14"/>
      <c r="B505" s="252"/>
      <c r="C505" s="253"/>
      <c r="D505" s="243" t="s">
        <v>197</v>
      </c>
      <c r="E505" s="254" t="s">
        <v>1</v>
      </c>
      <c r="F505" s="255" t="s">
        <v>487</v>
      </c>
      <c r="G505" s="253"/>
      <c r="H505" s="256">
        <v>30.6</v>
      </c>
      <c r="I505" s="257"/>
      <c r="J505" s="253"/>
      <c r="K505" s="253"/>
      <c r="L505" s="258"/>
      <c r="M505" s="259"/>
      <c r="N505" s="260"/>
      <c r="O505" s="260"/>
      <c r="P505" s="260"/>
      <c r="Q505" s="260"/>
      <c r="R505" s="260"/>
      <c r="S505" s="260"/>
      <c r="T505" s="261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62" t="s">
        <v>197</v>
      </c>
      <c r="AU505" s="262" t="s">
        <v>86</v>
      </c>
      <c r="AV505" s="14" t="s">
        <v>86</v>
      </c>
      <c r="AW505" s="14" t="s">
        <v>32</v>
      </c>
      <c r="AX505" s="14" t="s">
        <v>77</v>
      </c>
      <c r="AY505" s="262" t="s">
        <v>188</v>
      </c>
    </row>
    <row r="506" spans="1:51" s="13" customFormat="1" ht="12">
      <c r="A506" s="13"/>
      <c r="B506" s="241"/>
      <c r="C506" s="242"/>
      <c r="D506" s="243" t="s">
        <v>197</v>
      </c>
      <c r="E506" s="244" t="s">
        <v>1</v>
      </c>
      <c r="F506" s="245" t="s">
        <v>488</v>
      </c>
      <c r="G506" s="242"/>
      <c r="H506" s="244" t="s">
        <v>1</v>
      </c>
      <c r="I506" s="246"/>
      <c r="J506" s="242"/>
      <c r="K506" s="242"/>
      <c r="L506" s="247"/>
      <c r="M506" s="248"/>
      <c r="N506" s="249"/>
      <c r="O506" s="249"/>
      <c r="P506" s="249"/>
      <c r="Q506" s="249"/>
      <c r="R506" s="249"/>
      <c r="S506" s="249"/>
      <c r="T506" s="250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1" t="s">
        <v>197</v>
      </c>
      <c r="AU506" s="251" t="s">
        <v>86</v>
      </c>
      <c r="AV506" s="13" t="s">
        <v>84</v>
      </c>
      <c r="AW506" s="13" t="s">
        <v>32</v>
      </c>
      <c r="AX506" s="13" t="s">
        <v>77</v>
      </c>
      <c r="AY506" s="251" t="s">
        <v>188</v>
      </c>
    </row>
    <row r="507" spans="1:51" s="14" customFormat="1" ht="12">
      <c r="A507" s="14"/>
      <c r="B507" s="252"/>
      <c r="C507" s="253"/>
      <c r="D507" s="243" t="s">
        <v>197</v>
      </c>
      <c r="E507" s="254" t="s">
        <v>1</v>
      </c>
      <c r="F507" s="255" t="s">
        <v>489</v>
      </c>
      <c r="G507" s="253"/>
      <c r="H507" s="256">
        <v>49.408</v>
      </c>
      <c r="I507" s="257"/>
      <c r="J507" s="253"/>
      <c r="K507" s="253"/>
      <c r="L507" s="258"/>
      <c r="M507" s="259"/>
      <c r="N507" s="260"/>
      <c r="O507" s="260"/>
      <c r="P507" s="260"/>
      <c r="Q507" s="260"/>
      <c r="R507" s="260"/>
      <c r="S507" s="260"/>
      <c r="T507" s="261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2" t="s">
        <v>197</v>
      </c>
      <c r="AU507" s="262" t="s">
        <v>86</v>
      </c>
      <c r="AV507" s="14" t="s">
        <v>86</v>
      </c>
      <c r="AW507" s="14" t="s">
        <v>32</v>
      </c>
      <c r="AX507" s="14" t="s">
        <v>77</v>
      </c>
      <c r="AY507" s="262" t="s">
        <v>188</v>
      </c>
    </row>
    <row r="508" spans="1:51" s="14" customFormat="1" ht="12">
      <c r="A508" s="14"/>
      <c r="B508" s="252"/>
      <c r="C508" s="253"/>
      <c r="D508" s="243" t="s">
        <v>197</v>
      </c>
      <c r="E508" s="254" t="s">
        <v>1</v>
      </c>
      <c r="F508" s="255" t="s">
        <v>490</v>
      </c>
      <c r="G508" s="253"/>
      <c r="H508" s="256">
        <v>-1.28</v>
      </c>
      <c r="I508" s="257"/>
      <c r="J508" s="253"/>
      <c r="K508" s="253"/>
      <c r="L508" s="258"/>
      <c r="M508" s="259"/>
      <c r="N508" s="260"/>
      <c r="O508" s="260"/>
      <c r="P508" s="260"/>
      <c r="Q508" s="260"/>
      <c r="R508" s="260"/>
      <c r="S508" s="260"/>
      <c r="T508" s="261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2" t="s">
        <v>197</v>
      </c>
      <c r="AU508" s="262" t="s">
        <v>86</v>
      </c>
      <c r="AV508" s="14" t="s">
        <v>86</v>
      </c>
      <c r="AW508" s="14" t="s">
        <v>32</v>
      </c>
      <c r="AX508" s="14" t="s">
        <v>77</v>
      </c>
      <c r="AY508" s="262" t="s">
        <v>188</v>
      </c>
    </row>
    <row r="509" spans="1:51" s="13" customFormat="1" ht="12">
      <c r="A509" s="13"/>
      <c r="B509" s="241"/>
      <c r="C509" s="242"/>
      <c r="D509" s="243" t="s">
        <v>197</v>
      </c>
      <c r="E509" s="244" t="s">
        <v>1</v>
      </c>
      <c r="F509" s="245" t="s">
        <v>227</v>
      </c>
      <c r="G509" s="242"/>
      <c r="H509" s="244" t="s">
        <v>1</v>
      </c>
      <c r="I509" s="246"/>
      <c r="J509" s="242"/>
      <c r="K509" s="242"/>
      <c r="L509" s="247"/>
      <c r="M509" s="248"/>
      <c r="N509" s="249"/>
      <c r="O509" s="249"/>
      <c r="P509" s="249"/>
      <c r="Q509" s="249"/>
      <c r="R509" s="249"/>
      <c r="S509" s="249"/>
      <c r="T509" s="250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1" t="s">
        <v>197</v>
      </c>
      <c r="AU509" s="251" t="s">
        <v>86</v>
      </c>
      <c r="AV509" s="13" t="s">
        <v>84</v>
      </c>
      <c r="AW509" s="13" t="s">
        <v>32</v>
      </c>
      <c r="AX509" s="13" t="s">
        <v>77</v>
      </c>
      <c r="AY509" s="251" t="s">
        <v>188</v>
      </c>
    </row>
    <row r="510" spans="1:51" s="14" customFormat="1" ht="12">
      <c r="A510" s="14"/>
      <c r="B510" s="252"/>
      <c r="C510" s="253"/>
      <c r="D510" s="243" t="s">
        <v>197</v>
      </c>
      <c r="E510" s="254" t="s">
        <v>1</v>
      </c>
      <c r="F510" s="255" t="s">
        <v>491</v>
      </c>
      <c r="G510" s="253"/>
      <c r="H510" s="256">
        <v>34.88</v>
      </c>
      <c r="I510" s="257"/>
      <c r="J510" s="253"/>
      <c r="K510" s="253"/>
      <c r="L510" s="258"/>
      <c r="M510" s="259"/>
      <c r="N510" s="260"/>
      <c r="O510" s="260"/>
      <c r="P510" s="260"/>
      <c r="Q510" s="260"/>
      <c r="R510" s="260"/>
      <c r="S510" s="260"/>
      <c r="T510" s="261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62" t="s">
        <v>197</v>
      </c>
      <c r="AU510" s="262" t="s">
        <v>86</v>
      </c>
      <c r="AV510" s="14" t="s">
        <v>86</v>
      </c>
      <c r="AW510" s="14" t="s">
        <v>32</v>
      </c>
      <c r="AX510" s="14" t="s">
        <v>77</v>
      </c>
      <c r="AY510" s="262" t="s">
        <v>188</v>
      </c>
    </row>
    <row r="511" spans="1:51" s="14" customFormat="1" ht="12">
      <c r="A511" s="14"/>
      <c r="B511" s="252"/>
      <c r="C511" s="253"/>
      <c r="D511" s="243" t="s">
        <v>197</v>
      </c>
      <c r="E511" s="254" t="s">
        <v>1</v>
      </c>
      <c r="F511" s="255" t="s">
        <v>492</v>
      </c>
      <c r="G511" s="253"/>
      <c r="H511" s="256">
        <v>-1.12</v>
      </c>
      <c r="I511" s="257"/>
      <c r="J511" s="253"/>
      <c r="K511" s="253"/>
      <c r="L511" s="258"/>
      <c r="M511" s="259"/>
      <c r="N511" s="260"/>
      <c r="O511" s="260"/>
      <c r="P511" s="260"/>
      <c r="Q511" s="260"/>
      <c r="R511" s="260"/>
      <c r="S511" s="260"/>
      <c r="T511" s="261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2" t="s">
        <v>197</v>
      </c>
      <c r="AU511" s="262" t="s">
        <v>86</v>
      </c>
      <c r="AV511" s="14" t="s">
        <v>86</v>
      </c>
      <c r="AW511" s="14" t="s">
        <v>32</v>
      </c>
      <c r="AX511" s="14" t="s">
        <v>77</v>
      </c>
      <c r="AY511" s="262" t="s">
        <v>188</v>
      </c>
    </row>
    <row r="512" spans="1:51" s="14" customFormat="1" ht="12">
      <c r="A512" s="14"/>
      <c r="B512" s="252"/>
      <c r="C512" s="253"/>
      <c r="D512" s="243" t="s">
        <v>197</v>
      </c>
      <c r="E512" s="254" t="s">
        <v>1</v>
      </c>
      <c r="F512" s="255" t="s">
        <v>493</v>
      </c>
      <c r="G512" s="253"/>
      <c r="H512" s="256">
        <v>-2.32</v>
      </c>
      <c r="I512" s="257"/>
      <c r="J512" s="253"/>
      <c r="K512" s="253"/>
      <c r="L512" s="258"/>
      <c r="M512" s="259"/>
      <c r="N512" s="260"/>
      <c r="O512" s="260"/>
      <c r="P512" s="260"/>
      <c r="Q512" s="260"/>
      <c r="R512" s="260"/>
      <c r="S512" s="260"/>
      <c r="T512" s="261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2" t="s">
        <v>197</v>
      </c>
      <c r="AU512" s="262" t="s">
        <v>86</v>
      </c>
      <c r="AV512" s="14" t="s">
        <v>86</v>
      </c>
      <c r="AW512" s="14" t="s">
        <v>32</v>
      </c>
      <c r="AX512" s="14" t="s">
        <v>77</v>
      </c>
      <c r="AY512" s="262" t="s">
        <v>188</v>
      </c>
    </row>
    <row r="513" spans="1:51" s="13" customFormat="1" ht="12">
      <c r="A513" s="13"/>
      <c r="B513" s="241"/>
      <c r="C513" s="242"/>
      <c r="D513" s="243" t="s">
        <v>197</v>
      </c>
      <c r="E513" s="244" t="s">
        <v>1</v>
      </c>
      <c r="F513" s="245" t="s">
        <v>223</v>
      </c>
      <c r="G513" s="242"/>
      <c r="H513" s="244" t="s">
        <v>1</v>
      </c>
      <c r="I513" s="246"/>
      <c r="J513" s="242"/>
      <c r="K513" s="242"/>
      <c r="L513" s="247"/>
      <c r="M513" s="248"/>
      <c r="N513" s="249"/>
      <c r="O513" s="249"/>
      <c r="P513" s="249"/>
      <c r="Q513" s="249"/>
      <c r="R513" s="249"/>
      <c r="S513" s="249"/>
      <c r="T513" s="250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1" t="s">
        <v>197</v>
      </c>
      <c r="AU513" s="251" t="s">
        <v>86</v>
      </c>
      <c r="AV513" s="13" t="s">
        <v>84</v>
      </c>
      <c r="AW513" s="13" t="s">
        <v>32</v>
      </c>
      <c r="AX513" s="13" t="s">
        <v>77</v>
      </c>
      <c r="AY513" s="251" t="s">
        <v>188</v>
      </c>
    </row>
    <row r="514" spans="1:51" s="14" customFormat="1" ht="12">
      <c r="A514" s="14"/>
      <c r="B514" s="252"/>
      <c r="C514" s="253"/>
      <c r="D514" s="243" t="s">
        <v>197</v>
      </c>
      <c r="E514" s="254" t="s">
        <v>1</v>
      </c>
      <c r="F514" s="255" t="s">
        <v>494</v>
      </c>
      <c r="G514" s="253"/>
      <c r="H514" s="256">
        <v>10.65</v>
      </c>
      <c r="I514" s="257"/>
      <c r="J514" s="253"/>
      <c r="K514" s="253"/>
      <c r="L514" s="258"/>
      <c r="M514" s="259"/>
      <c r="N514" s="260"/>
      <c r="O514" s="260"/>
      <c r="P514" s="260"/>
      <c r="Q514" s="260"/>
      <c r="R514" s="260"/>
      <c r="S514" s="260"/>
      <c r="T514" s="261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2" t="s">
        <v>197</v>
      </c>
      <c r="AU514" s="262" t="s">
        <v>86</v>
      </c>
      <c r="AV514" s="14" t="s">
        <v>86</v>
      </c>
      <c r="AW514" s="14" t="s">
        <v>32</v>
      </c>
      <c r="AX514" s="14" t="s">
        <v>77</v>
      </c>
      <c r="AY514" s="262" t="s">
        <v>188</v>
      </c>
    </row>
    <row r="515" spans="1:51" s="13" customFormat="1" ht="12">
      <c r="A515" s="13"/>
      <c r="B515" s="241"/>
      <c r="C515" s="242"/>
      <c r="D515" s="243" t="s">
        <v>197</v>
      </c>
      <c r="E515" s="244" t="s">
        <v>1</v>
      </c>
      <c r="F515" s="245" t="s">
        <v>225</v>
      </c>
      <c r="G515" s="242"/>
      <c r="H515" s="244" t="s">
        <v>1</v>
      </c>
      <c r="I515" s="246"/>
      <c r="J515" s="242"/>
      <c r="K515" s="242"/>
      <c r="L515" s="247"/>
      <c r="M515" s="248"/>
      <c r="N515" s="249"/>
      <c r="O515" s="249"/>
      <c r="P515" s="249"/>
      <c r="Q515" s="249"/>
      <c r="R515" s="249"/>
      <c r="S515" s="249"/>
      <c r="T515" s="250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1" t="s">
        <v>197</v>
      </c>
      <c r="AU515" s="251" t="s">
        <v>86</v>
      </c>
      <c r="AV515" s="13" t="s">
        <v>84</v>
      </c>
      <c r="AW515" s="13" t="s">
        <v>32</v>
      </c>
      <c r="AX515" s="13" t="s">
        <v>77</v>
      </c>
      <c r="AY515" s="251" t="s">
        <v>188</v>
      </c>
    </row>
    <row r="516" spans="1:51" s="14" customFormat="1" ht="12">
      <c r="A516" s="14"/>
      <c r="B516" s="252"/>
      <c r="C516" s="253"/>
      <c r="D516" s="243" t="s">
        <v>197</v>
      </c>
      <c r="E516" s="254" t="s">
        <v>1</v>
      </c>
      <c r="F516" s="255" t="s">
        <v>495</v>
      </c>
      <c r="G516" s="253"/>
      <c r="H516" s="256">
        <v>35.67</v>
      </c>
      <c r="I516" s="257"/>
      <c r="J516" s="253"/>
      <c r="K516" s="253"/>
      <c r="L516" s="258"/>
      <c r="M516" s="259"/>
      <c r="N516" s="260"/>
      <c r="O516" s="260"/>
      <c r="P516" s="260"/>
      <c r="Q516" s="260"/>
      <c r="R516" s="260"/>
      <c r="S516" s="260"/>
      <c r="T516" s="261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62" t="s">
        <v>197</v>
      </c>
      <c r="AU516" s="262" t="s">
        <v>86</v>
      </c>
      <c r="AV516" s="14" t="s">
        <v>86</v>
      </c>
      <c r="AW516" s="14" t="s">
        <v>32</v>
      </c>
      <c r="AX516" s="14" t="s">
        <v>77</v>
      </c>
      <c r="AY516" s="262" t="s">
        <v>188</v>
      </c>
    </row>
    <row r="517" spans="1:51" s="13" customFormat="1" ht="12">
      <c r="A517" s="13"/>
      <c r="B517" s="241"/>
      <c r="C517" s="242"/>
      <c r="D517" s="243" t="s">
        <v>197</v>
      </c>
      <c r="E517" s="244" t="s">
        <v>1</v>
      </c>
      <c r="F517" s="245" t="s">
        <v>227</v>
      </c>
      <c r="G517" s="242"/>
      <c r="H517" s="244" t="s">
        <v>1</v>
      </c>
      <c r="I517" s="246"/>
      <c r="J517" s="242"/>
      <c r="K517" s="242"/>
      <c r="L517" s="247"/>
      <c r="M517" s="248"/>
      <c r="N517" s="249"/>
      <c r="O517" s="249"/>
      <c r="P517" s="249"/>
      <c r="Q517" s="249"/>
      <c r="R517" s="249"/>
      <c r="S517" s="249"/>
      <c r="T517" s="250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1" t="s">
        <v>197</v>
      </c>
      <c r="AU517" s="251" t="s">
        <v>86</v>
      </c>
      <c r="AV517" s="13" t="s">
        <v>84</v>
      </c>
      <c r="AW517" s="13" t="s">
        <v>32</v>
      </c>
      <c r="AX517" s="13" t="s">
        <v>77</v>
      </c>
      <c r="AY517" s="251" t="s">
        <v>188</v>
      </c>
    </row>
    <row r="518" spans="1:51" s="14" customFormat="1" ht="12">
      <c r="A518" s="14"/>
      <c r="B518" s="252"/>
      <c r="C518" s="253"/>
      <c r="D518" s="243" t="s">
        <v>197</v>
      </c>
      <c r="E518" s="254" t="s">
        <v>1</v>
      </c>
      <c r="F518" s="255" t="s">
        <v>496</v>
      </c>
      <c r="G518" s="253"/>
      <c r="H518" s="256">
        <v>32.7</v>
      </c>
      <c r="I518" s="257"/>
      <c r="J518" s="253"/>
      <c r="K518" s="253"/>
      <c r="L518" s="258"/>
      <c r="M518" s="259"/>
      <c r="N518" s="260"/>
      <c r="O518" s="260"/>
      <c r="P518" s="260"/>
      <c r="Q518" s="260"/>
      <c r="R518" s="260"/>
      <c r="S518" s="260"/>
      <c r="T518" s="261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62" t="s">
        <v>197</v>
      </c>
      <c r="AU518" s="262" t="s">
        <v>86</v>
      </c>
      <c r="AV518" s="14" t="s">
        <v>86</v>
      </c>
      <c r="AW518" s="14" t="s">
        <v>32</v>
      </c>
      <c r="AX518" s="14" t="s">
        <v>77</v>
      </c>
      <c r="AY518" s="262" t="s">
        <v>188</v>
      </c>
    </row>
    <row r="519" spans="1:51" s="16" customFormat="1" ht="12">
      <c r="A519" s="16"/>
      <c r="B519" s="274"/>
      <c r="C519" s="275"/>
      <c r="D519" s="243" t="s">
        <v>197</v>
      </c>
      <c r="E519" s="276" t="s">
        <v>1</v>
      </c>
      <c r="F519" s="277" t="s">
        <v>232</v>
      </c>
      <c r="G519" s="275"/>
      <c r="H519" s="278">
        <v>235.428</v>
      </c>
      <c r="I519" s="279"/>
      <c r="J519" s="275"/>
      <c r="K519" s="275"/>
      <c r="L519" s="280"/>
      <c r="M519" s="281"/>
      <c r="N519" s="282"/>
      <c r="O519" s="282"/>
      <c r="P519" s="282"/>
      <c r="Q519" s="282"/>
      <c r="R519" s="282"/>
      <c r="S519" s="282"/>
      <c r="T519" s="283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T519" s="284" t="s">
        <v>197</v>
      </c>
      <c r="AU519" s="284" t="s">
        <v>86</v>
      </c>
      <c r="AV519" s="16" t="s">
        <v>112</v>
      </c>
      <c r="AW519" s="16" t="s">
        <v>32</v>
      </c>
      <c r="AX519" s="16" t="s">
        <v>77</v>
      </c>
      <c r="AY519" s="284" t="s">
        <v>188</v>
      </c>
    </row>
    <row r="520" spans="1:51" s="13" customFormat="1" ht="12">
      <c r="A520" s="13"/>
      <c r="B520" s="241"/>
      <c r="C520" s="242"/>
      <c r="D520" s="243" t="s">
        <v>197</v>
      </c>
      <c r="E520" s="244" t="s">
        <v>1</v>
      </c>
      <c r="F520" s="245" t="s">
        <v>233</v>
      </c>
      <c r="G520" s="242"/>
      <c r="H520" s="244" t="s">
        <v>1</v>
      </c>
      <c r="I520" s="246"/>
      <c r="J520" s="242"/>
      <c r="K520" s="242"/>
      <c r="L520" s="247"/>
      <c r="M520" s="248"/>
      <c r="N520" s="249"/>
      <c r="O520" s="249"/>
      <c r="P520" s="249"/>
      <c r="Q520" s="249"/>
      <c r="R520" s="249"/>
      <c r="S520" s="249"/>
      <c r="T520" s="250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51" t="s">
        <v>197</v>
      </c>
      <c r="AU520" s="251" t="s">
        <v>86</v>
      </c>
      <c r="AV520" s="13" t="s">
        <v>84</v>
      </c>
      <c r="AW520" s="13" t="s">
        <v>32</v>
      </c>
      <c r="AX520" s="13" t="s">
        <v>77</v>
      </c>
      <c r="AY520" s="251" t="s">
        <v>188</v>
      </c>
    </row>
    <row r="521" spans="1:51" s="13" customFormat="1" ht="12">
      <c r="A521" s="13"/>
      <c r="B521" s="241"/>
      <c r="C521" s="242"/>
      <c r="D521" s="243" t="s">
        <v>197</v>
      </c>
      <c r="E521" s="244" t="s">
        <v>1</v>
      </c>
      <c r="F521" s="245" t="s">
        <v>293</v>
      </c>
      <c r="G521" s="242"/>
      <c r="H521" s="244" t="s">
        <v>1</v>
      </c>
      <c r="I521" s="246"/>
      <c r="J521" s="242"/>
      <c r="K521" s="242"/>
      <c r="L521" s="247"/>
      <c r="M521" s="248"/>
      <c r="N521" s="249"/>
      <c r="O521" s="249"/>
      <c r="P521" s="249"/>
      <c r="Q521" s="249"/>
      <c r="R521" s="249"/>
      <c r="S521" s="249"/>
      <c r="T521" s="250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1" t="s">
        <v>197</v>
      </c>
      <c r="AU521" s="251" t="s">
        <v>86</v>
      </c>
      <c r="AV521" s="13" t="s">
        <v>84</v>
      </c>
      <c r="AW521" s="13" t="s">
        <v>32</v>
      </c>
      <c r="AX521" s="13" t="s">
        <v>77</v>
      </c>
      <c r="AY521" s="251" t="s">
        <v>188</v>
      </c>
    </row>
    <row r="522" spans="1:51" s="14" customFormat="1" ht="12">
      <c r="A522" s="14"/>
      <c r="B522" s="252"/>
      <c r="C522" s="253"/>
      <c r="D522" s="243" t="s">
        <v>197</v>
      </c>
      <c r="E522" s="254" t="s">
        <v>1</v>
      </c>
      <c r="F522" s="255" t="s">
        <v>497</v>
      </c>
      <c r="G522" s="253"/>
      <c r="H522" s="256">
        <v>45.12</v>
      </c>
      <c r="I522" s="257"/>
      <c r="J522" s="253"/>
      <c r="K522" s="253"/>
      <c r="L522" s="258"/>
      <c r="M522" s="259"/>
      <c r="N522" s="260"/>
      <c r="O522" s="260"/>
      <c r="P522" s="260"/>
      <c r="Q522" s="260"/>
      <c r="R522" s="260"/>
      <c r="S522" s="260"/>
      <c r="T522" s="261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62" t="s">
        <v>197</v>
      </c>
      <c r="AU522" s="262" t="s">
        <v>86</v>
      </c>
      <c r="AV522" s="14" t="s">
        <v>86</v>
      </c>
      <c r="AW522" s="14" t="s">
        <v>32</v>
      </c>
      <c r="AX522" s="14" t="s">
        <v>77</v>
      </c>
      <c r="AY522" s="262" t="s">
        <v>188</v>
      </c>
    </row>
    <row r="523" spans="1:51" s="14" customFormat="1" ht="12">
      <c r="A523" s="14"/>
      <c r="B523" s="252"/>
      <c r="C523" s="253"/>
      <c r="D523" s="243" t="s">
        <v>197</v>
      </c>
      <c r="E523" s="254" t="s">
        <v>1</v>
      </c>
      <c r="F523" s="255" t="s">
        <v>498</v>
      </c>
      <c r="G523" s="253"/>
      <c r="H523" s="256">
        <v>-2.56</v>
      </c>
      <c r="I523" s="257"/>
      <c r="J523" s="253"/>
      <c r="K523" s="253"/>
      <c r="L523" s="258"/>
      <c r="M523" s="259"/>
      <c r="N523" s="260"/>
      <c r="O523" s="260"/>
      <c r="P523" s="260"/>
      <c r="Q523" s="260"/>
      <c r="R523" s="260"/>
      <c r="S523" s="260"/>
      <c r="T523" s="261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2" t="s">
        <v>197</v>
      </c>
      <c r="AU523" s="262" t="s">
        <v>86</v>
      </c>
      <c r="AV523" s="14" t="s">
        <v>86</v>
      </c>
      <c r="AW523" s="14" t="s">
        <v>32</v>
      </c>
      <c r="AX523" s="14" t="s">
        <v>77</v>
      </c>
      <c r="AY523" s="262" t="s">
        <v>188</v>
      </c>
    </row>
    <row r="524" spans="1:51" s="16" customFormat="1" ht="12">
      <c r="A524" s="16"/>
      <c r="B524" s="274"/>
      <c r="C524" s="275"/>
      <c r="D524" s="243" t="s">
        <v>197</v>
      </c>
      <c r="E524" s="276" t="s">
        <v>1</v>
      </c>
      <c r="F524" s="277" t="s">
        <v>232</v>
      </c>
      <c r="G524" s="275"/>
      <c r="H524" s="278">
        <v>42.559999999999995</v>
      </c>
      <c r="I524" s="279"/>
      <c r="J524" s="275"/>
      <c r="K524" s="275"/>
      <c r="L524" s="280"/>
      <c r="M524" s="281"/>
      <c r="N524" s="282"/>
      <c r="O524" s="282"/>
      <c r="P524" s="282"/>
      <c r="Q524" s="282"/>
      <c r="R524" s="282"/>
      <c r="S524" s="282"/>
      <c r="T524" s="283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T524" s="284" t="s">
        <v>197</v>
      </c>
      <c r="AU524" s="284" t="s">
        <v>86</v>
      </c>
      <c r="AV524" s="16" t="s">
        <v>112</v>
      </c>
      <c r="AW524" s="16" t="s">
        <v>32</v>
      </c>
      <c r="AX524" s="16" t="s">
        <v>77</v>
      </c>
      <c r="AY524" s="284" t="s">
        <v>188</v>
      </c>
    </row>
    <row r="525" spans="1:51" s="15" customFormat="1" ht="12">
      <c r="A525" s="15"/>
      <c r="B525" s="263"/>
      <c r="C525" s="264"/>
      <c r="D525" s="243" t="s">
        <v>197</v>
      </c>
      <c r="E525" s="265" t="s">
        <v>1</v>
      </c>
      <c r="F525" s="266" t="s">
        <v>215</v>
      </c>
      <c r="G525" s="264"/>
      <c r="H525" s="267">
        <v>277.988</v>
      </c>
      <c r="I525" s="268"/>
      <c r="J525" s="264"/>
      <c r="K525" s="264"/>
      <c r="L525" s="269"/>
      <c r="M525" s="270"/>
      <c r="N525" s="271"/>
      <c r="O525" s="271"/>
      <c r="P525" s="271"/>
      <c r="Q525" s="271"/>
      <c r="R525" s="271"/>
      <c r="S525" s="271"/>
      <c r="T525" s="272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73" t="s">
        <v>197</v>
      </c>
      <c r="AU525" s="273" t="s">
        <v>86</v>
      </c>
      <c r="AV525" s="15" t="s">
        <v>195</v>
      </c>
      <c r="AW525" s="15" t="s">
        <v>32</v>
      </c>
      <c r="AX525" s="15" t="s">
        <v>84</v>
      </c>
      <c r="AY525" s="273" t="s">
        <v>188</v>
      </c>
    </row>
    <row r="526" spans="1:63" s="12" customFormat="1" ht="22.8" customHeight="1">
      <c r="A526" s="12"/>
      <c r="B526" s="212"/>
      <c r="C526" s="213"/>
      <c r="D526" s="214" t="s">
        <v>76</v>
      </c>
      <c r="E526" s="226" t="s">
        <v>499</v>
      </c>
      <c r="F526" s="226" t="s">
        <v>500</v>
      </c>
      <c r="G526" s="213"/>
      <c r="H526" s="213"/>
      <c r="I526" s="216"/>
      <c r="J526" s="227">
        <f>BK526</f>
        <v>0</v>
      </c>
      <c r="K526" s="213"/>
      <c r="L526" s="218"/>
      <c r="M526" s="219"/>
      <c r="N526" s="220"/>
      <c r="O526" s="220"/>
      <c r="P526" s="221">
        <f>SUM(P527:P614)</f>
        <v>0</v>
      </c>
      <c r="Q526" s="220"/>
      <c r="R526" s="221">
        <f>SUM(R527:R614)</f>
        <v>0.997955</v>
      </c>
      <c r="S526" s="220"/>
      <c r="T526" s="222">
        <f>SUM(T527:T614)</f>
        <v>0.30936605</v>
      </c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R526" s="223" t="s">
        <v>86</v>
      </c>
      <c r="AT526" s="224" t="s">
        <v>76</v>
      </c>
      <c r="AU526" s="224" t="s">
        <v>84</v>
      </c>
      <c r="AY526" s="223" t="s">
        <v>188</v>
      </c>
      <c r="BK526" s="225">
        <f>SUM(BK527:BK614)</f>
        <v>0</v>
      </c>
    </row>
    <row r="527" spans="1:65" s="2" customFormat="1" ht="16.5" customHeight="1">
      <c r="A527" s="39"/>
      <c r="B527" s="40"/>
      <c r="C527" s="228" t="s">
        <v>501</v>
      </c>
      <c r="D527" s="228" t="s">
        <v>190</v>
      </c>
      <c r="E527" s="229" t="s">
        <v>502</v>
      </c>
      <c r="F527" s="230" t="s">
        <v>503</v>
      </c>
      <c r="G527" s="231" t="s">
        <v>193</v>
      </c>
      <c r="H527" s="232">
        <v>997.955</v>
      </c>
      <c r="I527" s="233"/>
      <c r="J527" s="234">
        <f>ROUND(I527*H527,2)</f>
        <v>0</v>
      </c>
      <c r="K527" s="230" t="s">
        <v>194</v>
      </c>
      <c r="L527" s="45"/>
      <c r="M527" s="235" t="s">
        <v>1</v>
      </c>
      <c r="N527" s="236" t="s">
        <v>42</v>
      </c>
      <c r="O527" s="92"/>
      <c r="P527" s="237">
        <f>O527*H527</f>
        <v>0</v>
      </c>
      <c r="Q527" s="237">
        <v>0.001</v>
      </c>
      <c r="R527" s="237">
        <f>Q527*H527</f>
        <v>0.997955</v>
      </c>
      <c r="S527" s="237">
        <v>0.00031</v>
      </c>
      <c r="T527" s="238">
        <f>S527*H527</f>
        <v>0.30936605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39" t="s">
        <v>374</v>
      </c>
      <c r="AT527" s="239" t="s">
        <v>190</v>
      </c>
      <c r="AU527" s="239" t="s">
        <v>86</v>
      </c>
      <c r="AY527" s="18" t="s">
        <v>188</v>
      </c>
      <c r="BE527" s="240">
        <f>IF(N527="základní",J527,0)</f>
        <v>0</v>
      </c>
      <c r="BF527" s="240">
        <f>IF(N527="snížená",J527,0)</f>
        <v>0</v>
      </c>
      <c r="BG527" s="240">
        <f>IF(N527="zákl. přenesená",J527,0)</f>
        <v>0</v>
      </c>
      <c r="BH527" s="240">
        <f>IF(N527="sníž. přenesená",J527,0)</f>
        <v>0</v>
      </c>
      <c r="BI527" s="240">
        <f>IF(N527="nulová",J527,0)</f>
        <v>0</v>
      </c>
      <c r="BJ527" s="18" t="s">
        <v>84</v>
      </c>
      <c r="BK527" s="240">
        <f>ROUND(I527*H527,2)</f>
        <v>0</v>
      </c>
      <c r="BL527" s="18" t="s">
        <v>374</v>
      </c>
      <c r="BM527" s="239" t="s">
        <v>504</v>
      </c>
    </row>
    <row r="528" spans="1:51" s="13" customFormat="1" ht="12">
      <c r="A528" s="13"/>
      <c r="B528" s="241"/>
      <c r="C528" s="242"/>
      <c r="D528" s="243" t="s">
        <v>197</v>
      </c>
      <c r="E528" s="244" t="s">
        <v>1</v>
      </c>
      <c r="F528" s="245" t="s">
        <v>505</v>
      </c>
      <c r="G528" s="242"/>
      <c r="H528" s="244" t="s">
        <v>1</v>
      </c>
      <c r="I528" s="246"/>
      <c r="J528" s="242"/>
      <c r="K528" s="242"/>
      <c r="L528" s="247"/>
      <c r="M528" s="248"/>
      <c r="N528" s="249"/>
      <c r="O528" s="249"/>
      <c r="P528" s="249"/>
      <c r="Q528" s="249"/>
      <c r="R528" s="249"/>
      <c r="S528" s="249"/>
      <c r="T528" s="250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1" t="s">
        <v>197</v>
      </c>
      <c r="AU528" s="251" t="s">
        <v>86</v>
      </c>
      <c r="AV528" s="13" t="s">
        <v>84</v>
      </c>
      <c r="AW528" s="13" t="s">
        <v>32</v>
      </c>
      <c r="AX528" s="13" t="s">
        <v>77</v>
      </c>
      <c r="AY528" s="251" t="s">
        <v>188</v>
      </c>
    </row>
    <row r="529" spans="1:51" s="13" customFormat="1" ht="12">
      <c r="A529" s="13"/>
      <c r="B529" s="241"/>
      <c r="C529" s="242"/>
      <c r="D529" s="243" t="s">
        <v>197</v>
      </c>
      <c r="E529" s="244" t="s">
        <v>1</v>
      </c>
      <c r="F529" s="245" t="s">
        <v>222</v>
      </c>
      <c r="G529" s="242"/>
      <c r="H529" s="244" t="s">
        <v>1</v>
      </c>
      <c r="I529" s="246"/>
      <c r="J529" s="242"/>
      <c r="K529" s="242"/>
      <c r="L529" s="247"/>
      <c r="M529" s="248"/>
      <c r="N529" s="249"/>
      <c r="O529" s="249"/>
      <c r="P529" s="249"/>
      <c r="Q529" s="249"/>
      <c r="R529" s="249"/>
      <c r="S529" s="249"/>
      <c r="T529" s="250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51" t="s">
        <v>197</v>
      </c>
      <c r="AU529" s="251" t="s">
        <v>86</v>
      </c>
      <c r="AV529" s="13" t="s">
        <v>84</v>
      </c>
      <c r="AW529" s="13" t="s">
        <v>32</v>
      </c>
      <c r="AX529" s="13" t="s">
        <v>77</v>
      </c>
      <c r="AY529" s="251" t="s">
        <v>188</v>
      </c>
    </row>
    <row r="530" spans="1:51" s="13" customFormat="1" ht="12">
      <c r="A530" s="13"/>
      <c r="B530" s="241"/>
      <c r="C530" s="242"/>
      <c r="D530" s="243" t="s">
        <v>197</v>
      </c>
      <c r="E530" s="244" t="s">
        <v>1</v>
      </c>
      <c r="F530" s="245" t="s">
        <v>223</v>
      </c>
      <c r="G530" s="242"/>
      <c r="H530" s="244" t="s">
        <v>1</v>
      </c>
      <c r="I530" s="246"/>
      <c r="J530" s="242"/>
      <c r="K530" s="242"/>
      <c r="L530" s="247"/>
      <c r="M530" s="248"/>
      <c r="N530" s="249"/>
      <c r="O530" s="249"/>
      <c r="P530" s="249"/>
      <c r="Q530" s="249"/>
      <c r="R530" s="249"/>
      <c r="S530" s="249"/>
      <c r="T530" s="250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1" t="s">
        <v>197</v>
      </c>
      <c r="AU530" s="251" t="s">
        <v>86</v>
      </c>
      <c r="AV530" s="13" t="s">
        <v>84</v>
      </c>
      <c r="AW530" s="13" t="s">
        <v>32</v>
      </c>
      <c r="AX530" s="13" t="s">
        <v>77</v>
      </c>
      <c r="AY530" s="251" t="s">
        <v>188</v>
      </c>
    </row>
    <row r="531" spans="1:51" s="14" customFormat="1" ht="12">
      <c r="A531" s="14"/>
      <c r="B531" s="252"/>
      <c r="C531" s="253"/>
      <c r="D531" s="243" t="s">
        <v>197</v>
      </c>
      <c r="E531" s="254" t="s">
        <v>1</v>
      </c>
      <c r="F531" s="255" t="s">
        <v>506</v>
      </c>
      <c r="G531" s="253"/>
      <c r="H531" s="256">
        <v>11.005</v>
      </c>
      <c r="I531" s="257"/>
      <c r="J531" s="253"/>
      <c r="K531" s="253"/>
      <c r="L531" s="258"/>
      <c r="M531" s="259"/>
      <c r="N531" s="260"/>
      <c r="O531" s="260"/>
      <c r="P531" s="260"/>
      <c r="Q531" s="260"/>
      <c r="R531" s="260"/>
      <c r="S531" s="260"/>
      <c r="T531" s="261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2" t="s">
        <v>197</v>
      </c>
      <c r="AU531" s="262" t="s">
        <v>86</v>
      </c>
      <c r="AV531" s="14" t="s">
        <v>86</v>
      </c>
      <c r="AW531" s="14" t="s">
        <v>32</v>
      </c>
      <c r="AX531" s="14" t="s">
        <v>77</v>
      </c>
      <c r="AY531" s="262" t="s">
        <v>188</v>
      </c>
    </row>
    <row r="532" spans="1:51" s="13" customFormat="1" ht="12">
      <c r="A532" s="13"/>
      <c r="B532" s="241"/>
      <c r="C532" s="242"/>
      <c r="D532" s="243" t="s">
        <v>197</v>
      </c>
      <c r="E532" s="244" t="s">
        <v>1</v>
      </c>
      <c r="F532" s="245" t="s">
        <v>225</v>
      </c>
      <c r="G532" s="242"/>
      <c r="H532" s="244" t="s">
        <v>1</v>
      </c>
      <c r="I532" s="246"/>
      <c r="J532" s="242"/>
      <c r="K532" s="242"/>
      <c r="L532" s="247"/>
      <c r="M532" s="248"/>
      <c r="N532" s="249"/>
      <c r="O532" s="249"/>
      <c r="P532" s="249"/>
      <c r="Q532" s="249"/>
      <c r="R532" s="249"/>
      <c r="S532" s="249"/>
      <c r="T532" s="250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1" t="s">
        <v>197</v>
      </c>
      <c r="AU532" s="251" t="s">
        <v>86</v>
      </c>
      <c r="AV532" s="13" t="s">
        <v>84</v>
      </c>
      <c r="AW532" s="13" t="s">
        <v>32</v>
      </c>
      <c r="AX532" s="13" t="s">
        <v>77</v>
      </c>
      <c r="AY532" s="251" t="s">
        <v>188</v>
      </c>
    </row>
    <row r="533" spans="1:51" s="14" customFormat="1" ht="12">
      <c r="A533" s="14"/>
      <c r="B533" s="252"/>
      <c r="C533" s="253"/>
      <c r="D533" s="243" t="s">
        <v>197</v>
      </c>
      <c r="E533" s="254" t="s">
        <v>1</v>
      </c>
      <c r="F533" s="255" t="s">
        <v>507</v>
      </c>
      <c r="G533" s="253"/>
      <c r="H533" s="256">
        <v>36.859</v>
      </c>
      <c r="I533" s="257"/>
      <c r="J533" s="253"/>
      <c r="K533" s="253"/>
      <c r="L533" s="258"/>
      <c r="M533" s="259"/>
      <c r="N533" s="260"/>
      <c r="O533" s="260"/>
      <c r="P533" s="260"/>
      <c r="Q533" s="260"/>
      <c r="R533" s="260"/>
      <c r="S533" s="260"/>
      <c r="T533" s="261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2" t="s">
        <v>197</v>
      </c>
      <c r="AU533" s="262" t="s">
        <v>86</v>
      </c>
      <c r="AV533" s="14" t="s">
        <v>86</v>
      </c>
      <c r="AW533" s="14" t="s">
        <v>32</v>
      </c>
      <c r="AX533" s="14" t="s">
        <v>77</v>
      </c>
      <c r="AY533" s="262" t="s">
        <v>188</v>
      </c>
    </row>
    <row r="534" spans="1:51" s="13" customFormat="1" ht="12">
      <c r="A534" s="13"/>
      <c r="B534" s="241"/>
      <c r="C534" s="242"/>
      <c r="D534" s="243" t="s">
        <v>197</v>
      </c>
      <c r="E534" s="244" t="s">
        <v>1</v>
      </c>
      <c r="F534" s="245" t="s">
        <v>227</v>
      </c>
      <c r="G534" s="242"/>
      <c r="H534" s="244" t="s">
        <v>1</v>
      </c>
      <c r="I534" s="246"/>
      <c r="J534" s="242"/>
      <c r="K534" s="242"/>
      <c r="L534" s="247"/>
      <c r="M534" s="248"/>
      <c r="N534" s="249"/>
      <c r="O534" s="249"/>
      <c r="P534" s="249"/>
      <c r="Q534" s="249"/>
      <c r="R534" s="249"/>
      <c r="S534" s="249"/>
      <c r="T534" s="250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1" t="s">
        <v>197</v>
      </c>
      <c r="AU534" s="251" t="s">
        <v>86</v>
      </c>
      <c r="AV534" s="13" t="s">
        <v>84</v>
      </c>
      <c r="AW534" s="13" t="s">
        <v>32</v>
      </c>
      <c r="AX534" s="13" t="s">
        <v>77</v>
      </c>
      <c r="AY534" s="251" t="s">
        <v>188</v>
      </c>
    </row>
    <row r="535" spans="1:51" s="14" customFormat="1" ht="12">
      <c r="A535" s="14"/>
      <c r="B535" s="252"/>
      <c r="C535" s="253"/>
      <c r="D535" s="243" t="s">
        <v>197</v>
      </c>
      <c r="E535" s="254" t="s">
        <v>1</v>
      </c>
      <c r="F535" s="255" t="s">
        <v>508</v>
      </c>
      <c r="G535" s="253"/>
      <c r="H535" s="256">
        <v>33.79</v>
      </c>
      <c r="I535" s="257"/>
      <c r="J535" s="253"/>
      <c r="K535" s="253"/>
      <c r="L535" s="258"/>
      <c r="M535" s="259"/>
      <c r="N535" s="260"/>
      <c r="O535" s="260"/>
      <c r="P535" s="260"/>
      <c r="Q535" s="260"/>
      <c r="R535" s="260"/>
      <c r="S535" s="260"/>
      <c r="T535" s="261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62" t="s">
        <v>197</v>
      </c>
      <c r="AU535" s="262" t="s">
        <v>86</v>
      </c>
      <c r="AV535" s="14" t="s">
        <v>86</v>
      </c>
      <c r="AW535" s="14" t="s">
        <v>32</v>
      </c>
      <c r="AX535" s="14" t="s">
        <v>77</v>
      </c>
      <c r="AY535" s="262" t="s">
        <v>188</v>
      </c>
    </row>
    <row r="536" spans="1:51" s="13" customFormat="1" ht="12">
      <c r="A536" s="13"/>
      <c r="B536" s="241"/>
      <c r="C536" s="242"/>
      <c r="D536" s="243" t="s">
        <v>197</v>
      </c>
      <c r="E536" s="244" t="s">
        <v>1</v>
      </c>
      <c r="F536" s="245" t="s">
        <v>229</v>
      </c>
      <c r="G536" s="242"/>
      <c r="H536" s="244" t="s">
        <v>1</v>
      </c>
      <c r="I536" s="246"/>
      <c r="J536" s="242"/>
      <c r="K536" s="242"/>
      <c r="L536" s="247"/>
      <c r="M536" s="248"/>
      <c r="N536" s="249"/>
      <c r="O536" s="249"/>
      <c r="P536" s="249"/>
      <c r="Q536" s="249"/>
      <c r="R536" s="249"/>
      <c r="S536" s="249"/>
      <c r="T536" s="250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1" t="s">
        <v>197</v>
      </c>
      <c r="AU536" s="251" t="s">
        <v>86</v>
      </c>
      <c r="AV536" s="13" t="s">
        <v>84</v>
      </c>
      <c r="AW536" s="13" t="s">
        <v>32</v>
      </c>
      <c r="AX536" s="13" t="s">
        <v>77</v>
      </c>
      <c r="AY536" s="251" t="s">
        <v>188</v>
      </c>
    </row>
    <row r="537" spans="1:51" s="14" customFormat="1" ht="12">
      <c r="A537" s="14"/>
      <c r="B537" s="252"/>
      <c r="C537" s="253"/>
      <c r="D537" s="243" t="s">
        <v>197</v>
      </c>
      <c r="E537" s="254" t="s">
        <v>1</v>
      </c>
      <c r="F537" s="255" t="s">
        <v>509</v>
      </c>
      <c r="G537" s="253"/>
      <c r="H537" s="256">
        <v>35.3</v>
      </c>
      <c r="I537" s="257"/>
      <c r="J537" s="253"/>
      <c r="K537" s="253"/>
      <c r="L537" s="258"/>
      <c r="M537" s="259"/>
      <c r="N537" s="260"/>
      <c r="O537" s="260"/>
      <c r="P537" s="260"/>
      <c r="Q537" s="260"/>
      <c r="R537" s="260"/>
      <c r="S537" s="260"/>
      <c r="T537" s="261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62" t="s">
        <v>197</v>
      </c>
      <c r="AU537" s="262" t="s">
        <v>86</v>
      </c>
      <c r="AV537" s="14" t="s">
        <v>86</v>
      </c>
      <c r="AW537" s="14" t="s">
        <v>32</v>
      </c>
      <c r="AX537" s="14" t="s">
        <v>77</v>
      </c>
      <c r="AY537" s="262" t="s">
        <v>188</v>
      </c>
    </row>
    <row r="538" spans="1:51" s="13" customFormat="1" ht="12">
      <c r="A538" s="13"/>
      <c r="B538" s="241"/>
      <c r="C538" s="242"/>
      <c r="D538" s="243" t="s">
        <v>197</v>
      </c>
      <c r="E538" s="244" t="s">
        <v>1</v>
      </c>
      <c r="F538" s="245" t="s">
        <v>207</v>
      </c>
      <c r="G538" s="242"/>
      <c r="H538" s="244" t="s">
        <v>1</v>
      </c>
      <c r="I538" s="246"/>
      <c r="J538" s="242"/>
      <c r="K538" s="242"/>
      <c r="L538" s="247"/>
      <c r="M538" s="248"/>
      <c r="N538" s="249"/>
      <c r="O538" s="249"/>
      <c r="P538" s="249"/>
      <c r="Q538" s="249"/>
      <c r="R538" s="249"/>
      <c r="S538" s="249"/>
      <c r="T538" s="250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1" t="s">
        <v>197</v>
      </c>
      <c r="AU538" s="251" t="s">
        <v>86</v>
      </c>
      <c r="AV538" s="13" t="s">
        <v>84</v>
      </c>
      <c r="AW538" s="13" t="s">
        <v>32</v>
      </c>
      <c r="AX538" s="13" t="s">
        <v>77</v>
      </c>
      <c r="AY538" s="251" t="s">
        <v>188</v>
      </c>
    </row>
    <row r="539" spans="1:51" s="14" customFormat="1" ht="12">
      <c r="A539" s="14"/>
      <c r="B539" s="252"/>
      <c r="C539" s="253"/>
      <c r="D539" s="243" t="s">
        <v>197</v>
      </c>
      <c r="E539" s="254" t="s">
        <v>1</v>
      </c>
      <c r="F539" s="255" t="s">
        <v>309</v>
      </c>
      <c r="G539" s="253"/>
      <c r="H539" s="256">
        <v>109.988</v>
      </c>
      <c r="I539" s="257"/>
      <c r="J539" s="253"/>
      <c r="K539" s="253"/>
      <c r="L539" s="258"/>
      <c r="M539" s="259"/>
      <c r="N539" s="260"/>
      <c r="O539" s="260"/>
      <c r="P539" s="260"/>
      <c r="Q539" s="260"/>
      <c r="R539" s="260"/>
      <c r="S539" s="260"/>
      <c r="T539" s="261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62" t="s">
        <v>197</v>
      </c>
      <c r="AU539" s="262" t="s">
        <v>86</v>
      </c>
      <c r="AV539" s="14" t="s">
        <v>86</v>
      </c>
      <c r="AW539" s="14" t="s">
        <v>32</v>
      </c>
      <c r="AX539" s="14" t="s">
        <v>77</v>
      </c>
      <c r="AY539" s="262" t="s">
        <v>188</v>
      </c>
    </row>
    <row r="540" spans="1:51" s="14" customFormat="1" ht="12">
      <c r="A540" s="14"/>
      <c r="B540" s="252"/>
      <c r="C540" s="253"/>
      <c r="D540" s="243" t="s">
        <v>197</v>
      </c>
      <c r="E540" s="254" t="s">
        <v>1</v>
      </c>
      <c r="F540" s="255" t="s">
        <v>310</v>
      </c>
      <c r="G540" s="253"/>
      <c r="H540" s="256">
        <v>-1.576</v>
      </c>
      <c r="I540" s="257"/>
      <c r="J540" s="253"/>
      <c r="K540" s="253"/>
      <c r="L540" s="258"/>
      <c r="M540" s="259"/>
      <c r="N540" s="260"/>
      <c r="O540" s="260"/>
      <c r="P540" s="260"/>
      <c r="Q540" s="260"/>
      <c r="R540" s="260"/>
      <c r="S540" s="260"/>
      <c r="T540" s="261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62" t="s">
        <v>197</v>
      </c>
      <c r="AU540" s="262" t="s">
        <v>86</v>
      </c>
      <c r="AV540" s="14" t="s">
        <v>86</v>
      </c>
      <c r="AW540" s="14" t="s">
        <v>32</v>
      </c>
      <c r="AX540" s="14" t="s">
        <v>77</v>
      </c>
      <c r="AY540" s="262" t="s">
        <v>188</v>
      </c>
    </row>
    <row r="541" spans="1:51" s="14" customFormat="1" ht="12">
      <c r="A541" s="14"/>
      <c r="B541" s="252"/>
      <c r="C541" s="253"/>
      <c r="D541" s="243" t="s">
        <v>197</v>
      </c>
      <c r="E541" s="254" t="s">
        <v>1</v>
      </c>
      <c r="F541" s="255" t="s">
        <v>311</v>
      </c>
      <c r="G541" s="253"/>
      <c r="H541" s="256">
        <v>-3.24</v>
      </c>
      <c r="I541" s="257"/>
      <c r="J541" s="253"/>
      <c r="K541" s="253"/>
      <c r="L541" s="258"/>
      <c r="M541" s="259"/>
      <c r="N541" s="260"/>
      <c r="O541" s="260"/>
      <c r="P541" s="260"/>
      <c r="Q541" s="260"/>
      <c r="R541" s="260"/>
      <c r="S541" s="260"/>
      <c r="T541" s="261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2" t="s">
        <v>197</v>
      </c>
      <c r="AU541" s="262" t="s">
        <v>86</v>
      </c>
      <c r="AV541" s="14" t="s">
        <v>86</v>
      </c>
      <c r="AW541" s="14" t="s">
        <v>32</v>
      </c>
      <c r="AX541" s="14" t="s">
        <v>77</v>
      </c>
      <c r="AY541" s="262" t="s">
        <v>188</v>
      </c>
    </row>
    <row r="542" spans="1:51" s="13" customFormat="1" ht="12">
      <c r="A542" s="13"/>
      <c r="B542" s="241"/>
      <c r="C542" s="242"/>
      <c r="D542" s="243" t="s">
        <v>197</v>
      </c>
      <c r="E542" s="244" t="s">
        <v>1</v>
      </c>
      <c r="F542" s="245" t="s">
        <v>209</v>
      </c>
      <c r="G542" s="242"/>
      <c r="H542" s="244" t="s">
        <v>1</v>
      </c>
      <c r="I542" s="246"/>
      <c r="J542" s="242"/>
      <c r="K542" s="242"/>
      <c r="L542" s="247"/>
      <c r="M542" s="248"/>
      <c r="N542" s="249"/>
      <c r="O542" s="249"/>
      <c r="P542" s="249"/>
      <c r="Q542" s="249"/>
      <c r="R542" s="249"/>
      <c r="S542" s="249"/>
      <c r="T542" s="250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1" t="s">
        <v>197</v>
      </c>
      <c r="AU542" s="251" t="s">
        <v>86</v>
      </c>
      <c r="AV542" s="13" t="s">
        <v>84</v>
      </c>
      <c r="AW542" s="13" t="s">
        <v>32</v>
      </c>
      <c r="AX542" s="13" t="s">
        <v>77</v>
      </c>
      <c r="AY542" s="251" t="s">
        <v>188</v>
      </c>
    </row>
    <row r="543" spans="1:51" s="14" customFormat="1" ht="12">
      <c r="A543" s="14"/>
      <c r="B543" s="252"/>
      <c r="C543" s="253"/>
      <c r="D543" s="243" t="s">
        <v>197</v>
      </c>
      <c r="E543" s="254" t="s">
        <v>1</v>
      </c>
      <c r="F543" s="255" t="s">
        <v>510</v>
      </c>
      <c r="G543" s="253"/>
      <c r="H543" s="256">
        <v>32.209</v>
      </c>
      <c r="I543" s="257"/>
      <c r="J543" s="253"/>
      <c r="K543" s="253"/>
      <c r="L543" s="258"/>
      <c r="M543" s="259"/>
      <c r="N543" s="260"/>
      <c r="O543" s="260"/>
      <c r="P543" s="260"/>
      <c r="Q543" s="260"/>
      <c r="R543" s="260"/>
      <c r="S543" s="260"/>
      <c r="T543" s="261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62" t="s">
        <v>197</v>
      </c>
      <c r="AU543" s="262" t="s">
        <v>86</v>
      </c>
      <c r="AV543" s="14" t="s">
        <v>86</v>
      </c>
      <c r="AW543" s="14" t="s">
        <v>32</v>
      </c>
      <c r="AX543" s="14" t="s">
        <v>77</v>
      </c>
      <c r="AY543" s="262" t="s">
        <v>188</v>
      </c>
    </row>
    <row r="544" spans="1:51" s="13" customFormat="1" ht="12">
      <c r="A544" s="13"/>
      <c r="B544" s="241"/>
      <c r="C544" s="242"/>
      <c r="D544" s="243" t="s">
        <v>197</v>
      </c>
      <c r="E544" s="244" t="s">
        <v>1</v>
      </c>
      <c r="F544" s="245" t="s">
        <v>211</v>
      </c>
      <c r="G544" s="242"/>
      <c r="H544" s="244" t="s">
        <v>1</v>
      </c>
      <c r="I544" s="246"/>
      <c r="J544" s="242"/>
      <c r="K544" s="242"/>
      <c r="L544" s="247"/>
      <c r="M544" s="248"/>
      <c r="N544" s="249"/>
      <c r="O544" s="249"/>
      <c r="P544" s="249"/>
      <c r="Q544" s="249"/>
      <c r="R544" s="249"/>
      <c r="S544" s="249"/>
      <c r="T544" s="250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51" t="s">
        <v>197</v>
      </c>
      <c r="AU544" s="251" t="s">
        <v>86</v>
      </c>
      <c r="AV544" s="13" t="s">
        <v>84</v>
      </c>
      <c r="AW544" s="13" t="s">
        <v>32</v>
      </c>
      <c r="AX544" s="13" t="s">
        <v>77</v>
      </c>
      <c r="AY544" s="251" t="s">
        <v>188</v>
      </c>
    </row>
    <row r="545" spans="1:51" s="14" customFormat="1" ht="12">
      <c r="A545" s="14"/>
      <c r="B545" s="252"/>
      <c r="C545" s="253"/>
      <c r="D545" s="243" t="s">
        <v>197</v>
      </c>
      <c r="E545" s="254" t="s">
        <v>1</v>
      </c>
      <c r="F545" s="255" t="s">
        <v>511</v>
      </c>
      <c r="G545" s="253"/>
      <c r="H545" s="256">
        <v>14.431</v>
      </c>
      <c r="I545" s="257"/>
      <c r="J545" s="253"/>
      <c r="K545" s="253"/>
      <c r="L545" s="258"/>
      <c r="M545" s="259"/>
      <c r="N545" s="260"/>
      <c r="O545" s="260"/>
      <c r="P545" s="260"/>
      <c r="Q545" s="260"/>
      <c r="R545" s="260"/>
      <c r="S545" s="260"/>
      <c r="T545" s="261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62" t="s">
        <v>197</v>
      </c>
      <c r="AU545" s="262" t="s">
        <v>86</v>
      </c>
      <c r="AV545" s="14" t="s">
        <v>86</v>
      </c>
      <c r="AW545" s="14" t="s">
        <v>32</v>
      </c>
      <c r="AX545" s="14" t="s">
        <v>77</v>
      </c>
      <c r="AY545" s="262" t="s">
        <v>188</v>
      </c>
    </row>
    <row r="546" spans="1:51" s="13" customFormat="1" ht="12">
      <c r="A546" s="13"/>
      <c r="B546" s="241"/>
      <c r="C546" s="242"/>
      <c r="D546" s="243" t="s">
        <v>197</v>
      </c>
      <c r="E546" s="244" t="s">
        <v>1</v>
      </c>
      <c r="F546" s="245" t="s">
        <v>213</v>
      </c>
      <c r="G546" s="242"/>
      <c r="H546" s="244" t="s">
        <v>1</v>
      </c>
      <c r="I546" s="246"/>
      <c r="J546" s="242"/>
      <c r="K546" s="242"/>
      <c r="L546" s="247"/>
      <c r="M546" s="248"/>
      <c r="N546" s="249"/>
      <c r="O546" s="249"/>
      <c r="P546" s="249"/>
      <c r="Q546" s="249"/>
      <c r="R546" s="249"/>
      <c r="S546" s="249"/>
      <c r="T546" s="250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1" t="s">
        <v>197</v>
      </c>
      <c r="AU546" s="251" t="s">
        <v>86</v>
      </c>
      <c r="AV546" s="13" t="s">
        <v>84</v>
      </c>
      <c r="AW546" s="13" t="s">
        <v>32</v>
      </c>
      <c r="AX546" s="13" t="s">
        <v>77</v>
      </c>
      <c r="AY546" s="251" t="s">
        <v>188</v>
      </c>
    </row>
    <row r="547" spans="1:51" s="14" customFormat="1" ht="12">
      <c r="A547" s="14"/>
      <c r="B547" s="252"/>
      <c r="C547" s="253"/>
      <c r="D547" s="243" t="s">
        <v>197</v>
      </c>
      <c r="E547" s="254" t="s">
        <v>1</v>
      </c>
      <c r="F547" s="255" t="s">
        <v>314</v>
      </c>
      <c r="G547" s="253"/>
      <c r="H547" s="256">
        <v>15.965</v>
      </c>
      <c r="I547" s="257"/>
      <c r="J547" s="253"/>
      <c r="K547" s="253"/>
      <c r="L547" s="258"/>
      <c r="M547" s="259"/>
      <c r="N547" s="260"/>
      <c r="O547" s="260"/>
      <c r="P547" s="260"/>
      <c r="Q547" s="260"/>
      <c r="R547" s="260"/>
      <c r="S547" s="260"/>
      <c r="T547" s="261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62" t="s">
        <v>197</v>
      </c>
      <c r="AU547" s="262" t="s">
        <v>86</v>
      </c>
      <c r="AV547" s="14" t="s">
        <v>86</v>
      </c>
      <c r="AW547" s="14" t="s">
        <v>32</v>
      </c>
      <c r="AX547" s="14" t="s">
        <v>77</v>
      </c>
      <c r="AY547" s="262" t="s">
        <v>188</v>
      </c>
    </row>
    <row r="548" spans="1:51" s="14" customFormat="1" ht="12">
      <c r="A548" s="14"/>
      <c r="B548" s="252"/>
      <c r="C548" s="253"/>
      <c r="D548" s="243" t="s">
        <v>197</v>
      </c>
      <c r="E548" s="254" t="s">
        <v>1</v>
      </c>
      <c r="F548" s="255" t="s">
        <v>306</v>
      </c>
      <c r="G548" s="253"/>
      <c r="H548" s="256">
        <v>-1.773</v>
      </c>
      <c r="I548" s="257"/>
      <c r="J548" s="253"/>
      <c r="K548" s="253"/>
      <c r="L548" s="258"/>
      <c r="M548" s="259"/>
      <c r="N548" s="260"/>
      <c r="O548" s="260"/>
      <c r="P548" s="260"/>
      <c r="Q548" s="260"/>
      <c r="R548" s="260"/>
      <c r="S548" s="260"/>
      <c r="T548" s="261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62" t="s">
        <v>197</v>
      </c>
      <c r="AU548" s="262" t="s">
        <v>86</v>
      </c>
      <c r="AV548" s="14" t="s">
        <v>86</v>
      </c>
      <c r="AW548" s="14" t="s">
        <v>32</v>
      </c>
      <c r="AX548" s="14" t="s">
        <v>77</v>
      </c>
      <c r="AY548" s="262" t="s">
        <v>188</v>
      </c>
    </row>
    <row r="549" spans="1:51" s="14" customFormat="1" ht="12">
      <c r="A549" s="14"/>
      <c r="B549" s="252"/>
      <c r="C549" s="253"/>
      <c r="D549" s="243" t="s">
        <v>197</v>
      </c>
      <c r="E549" s="254" t="s">
        <v>1</v>
      </c>
      <c r="F549" s="255" t="s">
        <v>310</v>
      </c>
      <c r="G549" s="253"/>
      <c r="H549" s="256">
        <v>-1.576</v>
      </c>
      <c r="I549" s="257"/>
      <c r="J549" s="253"/>
      <c r="K549" s="253"/>
      <c r="L549" s="258"/>
      <c r="M549" s="259"/>
      <c r="N549" s="260"/>
      <c r="O549" s="260"/>
      <c r="P549" s="260"/>
      <c r="Q549" s="260"/>
      <c r="R549" s="260"/>
      <c r="S549" s="260"/>
      <c r="T549" s="261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62" t="s">
        <v>197</v>
      </c>
      <c r="AU549" s="262" t="s">
        <v>86</v>
      </c>
      <c r="AV549" s="14" t="s">
        <v>86</v>
      </c>
      <c r="AW549" s="14" t="s">
        <v>32</v>
      </c>
      <c r="AX549" s="14" t="s">
        <v>77</v>
      </c>
      <c r="AY549" s="262" t="s">
        <v>188</v>
      </c>
    </row>
    <row r="550" spans="1:51" s="13" customFormat="1" ht="12">
      <c r="A550" s="13"/>
      <c r="B550" s="241"/>
      <c r="C550" s="242"/>
      <c r="D550" s="243" t="s">
        <v>197</v>
      </c>
      <c r="E550" s="244" t="s">
        <v>1</v>
      </c>
      <c r="F550" s="245" t="s">
        <v>315</v>
      </c>
      <c r="G550" s="242"/>
      <c r="H550" s="244" t="s">
        <v>1</v>
      </c>
      <c r="I550" s="246"/>
      <c r="J550" s="242"/>
      <c r="K550" s="242"/>
      <c r="L550" s="247"/>
      <c r="M550" s="248"/>
      <c r="N550" s="249"/>
      <c r="O550" s="249"/>
      <c r="P550" s="249"/>
      <c r="Q550" s="249"/>
      <c r="R550" s="249"/>
      <c r="S550" s="249"/>
      <c r="T550" s="250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51" t="s">
        <v>197</v>
      </c>
      <c r="AU550" s="251" t="s">
        <v>86</v>
      </c>
      <c r="AV550" s="13" t="s">
        <v>84</v>
      </c>
      <c r="AW550" s="13" t="s">
        <v>32</v>
      </c>
      <c r="AX550" s="13" t="s">
        <v>77</v>
      </c>
      <c r="AY550" s="251" t="s">
        <v>188</v>
      </c>
    </row>
    <row r="551" spans="1:51" s="14" customFormat="1" ht="12">
      <c r="A551" s="14"/>
      <c r="B551" s="252"/>
      <c r="C551" s="253"/>
      <c r="D551" s="243" t="s">
        <v>197</v>
      </c>
      <c r="E551" s="254" t="s">
        <v>1</v>
      </c>
      <c r="F551" s="255" t="s">
        <v>512</v>
      </c>
      <c r="G551" s="253"/>
      <c r="H551" s="256">
        <v>39.96</v>
      </c>
      <c r="I551" s="257"/>
      <c r="J551" s="253"/>
      <c r="K551" s="253"/>
      <c r="L551" s="258"/>
      <c r="M551" s="259"/>
      <c r="N551" s="260"/>
      <c r="O551" s="260"/>
      <c r="P551" s="260"/>
      <c r="Q551" s="260"/>
      <c r="R551" s="260"/>
      <c r="S551" s="260"/>
      <c r="T551" s="261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62" t="s">
        <v>197</v>
      </c>
      <c r="AU551" s="262" t="s">
        <v>86</v>
      </c>
      <c r="AV551" s="14" t="s">
        <v>86</v>
      </c>
      <c r="AW551" s="14" t="s">
        <v>32</v>
      </c>
      <c r="AX551" s="14" t="s">
        <v>77</v>
      </c>
      <c r="AY551" s="262" t="s">
        <v>188</v>
      </c>
    </row>
    <row r="552" spans="1:51" s="13" customFormat="1" ht="12">
      <c r="A552" s="13"/>
      <c r="B552" s="241"/>
      <c r="C552" s="242"/>
      <c r="D552" s="243" t="s">
        <v>197</v>
      </c>
      <c r="E552" s="244" t="s">
        <v>1</v>
      </c>
      <c r="F552" s="245" t="s">
        <v>284</v>
      </c>
      <c r="G552" s="242"/>
      <c r="H552" s="244" t="s">
        <v>1</v>
      </c>
      <c r="I552" s="246"/>
      <c r="J552" s="242"/>
      <c r="K552" s="242"/>
      <c r="L552" s="247"/>
      <c r="M552" s="248"/>
      <c r="N552" s="249"/>
      <c r="O552" s="249"/>
      <c r="P552" s="249"/>
      <c r="Q552" s="249"/>
      <c r="R552" s="249"/>
      <c r="S552" s="249"/>
      <c r="T552" s="250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1" t="s">
        <v>197</v>
      </c>
      <c r="AU552" s="251" t="s">
        <v>86</v>
      </c>
      <c r="AV552" s="13" t="s">
        <v>84</v>
      </c>
      <c r="AW552" s="13" t="s">
        <v>32</v>
      </c>
      <c r="AX552" s="13" t="s">
        <v>77</v>
      </c>
      <c r="AY552" s="251" t="s">
        <v>188</v>
      </c>
    </row>
    <row r="553" spans="1:51" s="14" customFormat="1" ht="12">
      <c r="A553" s="14"/>
      <c r="B553" s="252"/>
      <c r="C553" s="253"/>
      <c r="D553" s="243" t="s">
        <v>197</v>
      </c>
      <c r="E553" s="254" t="s">
        <v>1</v>
      </c>
      <c r="F553" s="255" t="s">
        <v>513</v>
      </c>
      <c r="G553" s="253"/>
      <c r="H553" s="256">
        <v>15.748</v>
      </c>
      <c r="I553" s="257"/>
      <c r="J553" s="253"/>
      <c r="K553" s="253"/>
      <c r="L553" s="258"/>
      <c r="M553" s="259"/>
      <c r="N553" s="260"/>
      <c r="O553" s="260"/>
      <c r="P553" s="260"/>
      <c r="Q553" s="260"/>
      <c r="R553" s="260"/>
      <c r="S553" s="260"/>
      <c r="T553" s="261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62" t="s">
        <v>197</v>
      </c>
      <c r="AU553" s="262" t="s">
        <v>86</v>
      </c>
      <c r="AV553" s="14" t="s">
        <v>86</v>
      </c>
      <c r="AW553" s="14" t="s">
        <v>32</v>
      </c>
      <c r="AX553" s="14" t="s">
        <v>77</v>
      </c>
      <c r="AY553" s="262" t="s">
        <v>188</v>
      </c>
    </row>
    <row r="554" spans="1:51" s="13" customFormat="1" ht="12">
      <c r="A554" s="13"/>
      <c r="B554" s="241"/>
      <c r="C554" s="242"/>
      <c r="D554" s="243" t="s">
        <v>197</v>
      </c>
      <c r="E554" s="244" t="s">
        <v>1</v>
      </c>
      <c r="F554" s="245" t="s">
        <v>319</v>
      </c>
      <c r="G554" s="242"/>
      <c r="H554" s="244" t="s">
        <v>1</v>
      </c>
      <c r="I554" s="246"/>
      <c r="J554" s="242"/>
      <c r="K554" s="242"/>
      <c r="L554" s="247"/>
      <c r="M554" s="248"/>
      <c r="N554" s="249"/>
      <c r="O554" s="249"/>
      <c r="P554" s="249"/>
      <c r="Q554" s="249"/>
      <c r="R554" s="249"/>
      <c r="S554" s="249"/>
      <c r="T554" s="250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51" t="s">
        <v>197</v>
      </c>
      <c r="AU554" s="251" t="s">
        <v>86</v>
      </c>
      <c r="AV554" s="13" t="s">
        <v>84</v>
      </c>
      <c r="AW554" s="13" t="s">
        <v>32</v>
      </c>
      <c r="AX554" s="13" t="s">
        <v>77</v>
      </c>
      <c r="AY554" s="251" t="s">
        <v>188</v>
      </c>
    </row>
    <row r="555" spans="1:51" s="14" customFormat="1" ht="12">
      <c r="A555" s="14"/>
      <c r="B555" s="252"/>
      <c r="C555" s="253"/>
      <c r="D555" s="243" t="s">
        <v>197</v>
      </c>
      <c r="E555" s="254" t="s">
        <v>1</v>
      </c>
      <c r="F555" s="255" t="s">
        <v>514</v>
      </c>
      <c r="G555" s="253"/>
      <c r="H555" s="256">
        <v>18.244</v>
      </c>
      <c r="I555" s="257"/>
      <c r="J555" s="253"/>
      <c r="K555" s="253"/>
      <c r="L555" s="258"/>
      <c r="M555" s="259"/>
      <c r="N555" s="260"/>
      <c r="O555" s="260"/>
      <c r="P555" s="260"/>
      <c r="Q555" s="260"/>
      <c r="R555" s="260"/>
      <c r="S555" s="260"/>
      <c r="T555" s="261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62" t="s">
        <v>197</v>
      </c>
      <c r="AU555" s="262" t="s">
        <v>86</v>
      </c>
      <c r="AV555" s="14" t="s">
        <v>86</v>
      </c>
      <c r="AW555" s="14" t="s">
        <v>32</v>
      </c>
      <c r="AX555" s="14" t="s">
        <v>77</v>
      </c>
      <c r="AY555" s="262" t="s">
        <v>188</v>
      </c>
    </row>
    <row r="556" spans="1:51" s="13" customFormat="1" ht="12">
      <c r="A556" s="13"/>
      <c r="B556" s="241"/>
      <c r="C556" s="242"/>
      <c r="D556" s="243" t="s">
        <v>197</v>
      </c>
      <c r="E556" s="244" t="s">
        <v>1</v>
      </c>
      <c r="F556" s="245" t="s">
        <v>321</v>
      </c>
      <c r="G556" s="242"/>
      <c r="H556" s="244" t="s">
        <v>1</v>
      </c>
      <c r="I556" s="246"/>
      <c r="J556" s="242"/>
      <c r="K556" s="242"/>
      <c r="L556" s="247"/>
      <c r="M556" s="248"/>
      <c r="N556" s="249"/>
      <c r="O556" s="249"/>
      <c r="P556" s="249"/>
      <c r="Q556" s="249"/>
      <c r="R556" s="249"/>
      <c r="S556" s="249"/>
      <c r="T556" s="250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51" t="s">
        <v>197</v>
      </c>
      <c r="AU556" s="251" t="s">
        <v>86</v>
      </c>
      <c r="AV556" s="13" t="s">
        <v>84</v>
      </c>
      <c r="AW556" s="13" t="s">
        <v>32</v>
      </c>
      <c r="AX556" s="13" t="s">
        <v>77</v>
      </c>
      <c r="AY556" s="251" t="s">
        <v>188</v>
      </c>
    </row>
    <row r="557" spans="1:51" s="14" customFormat="1" ht="12">
      <c r="A557" s="14"/>
      <c r="B557" s="252"/>
      <c r="C557" s="253"/>
      <c r="D557" s="243" t="s">
        <v>197</v>
      </c>
      <c r="E557" s="254" t="s">
        <v>1</v>
      </c>
      <c r="F557" s="255" t="s">
        <v>515</v>
      </c>
      <c r="G557" s="253"/>
      <c r="H557" s="256">
        <v>20.875</v>
      </c>
      <c r="I557" s="257"/>
      <c r="J557" s="253"/>
      <c r="K557" s="253"/>
      <c r="L557" s="258"/>
      <c r="M557" s="259"/>
      <c r="N557" s="260"/>
      <c r="O557" s="260"/>
      <c r="P557" s="260"/>
      <c r="Q557" s="260"/>
      <c r="R557" s="260"/>
      <c r="S557" s="260"/>
      <c r="T557" s="261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62" t="s">
        <v>197</v>
      </c>
      <c r="AU557" s="262" t="s">
        <v>86</v>
      </c>
      <c r="AV557" s="14" t="s">
        <v>86</v>
      </c>
      <c r="AW557" s="14" t="s">
        <v>32</v>
      </c>
      <c r="AX557" s="14" t="s">
        <v>77</v>
      </c>
      <c r="AY557" s="262" t="s">
        <v>188</v>
      </c>
    </row>
    <row r="558" spans="1:51" s="16" customFormat="1" ht="12">
      <c r="A558" s="16"/>
      <c r="B558" s="274"/>
      <c r="C558" s="275"/>
      <c r="D558" s="243" t="s">
        <v>197</v>
      </c>
      <c r="E558" s="276" t="s">
        <v>1</v>
      </c>
      <c r="F558" s="277" t="s">
        <v>232</v>
      </c>
      <c r="G558" s="275"/>
      <c r="H558" s="278">
        <v>376.20899999999995</v>
      </c>
      <c r="I558" s="279"/>
      <c r="J558" s="275"/>
      <c r="K558" s="275"/>
      <c r="L558" s="280"/>
      <c r="M558" s="281"/>
      <c r="N558" s="282"/>
      <c r="O558" s="282"/>
      <c r="P558" s="282"/>
      <c r="Q558" s="282"/>
      <c r="R558" s="282"/>
      <c r="S558" s="282"/>
      <c r="T558" s="283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T558" s="284" t="s">
        <v>197</v>
      </c>
      <c r="AU558" s="284" t="s">
        <v>86</v>
      </c>
      <c r="AV558" s="16" t="s">
        <v>112</v>
      </c>
      <c r="AW558" s="16" t="s">
        <v>32</v>
      </c>
      <c r="AX558" s="16" t="s">
        <v>77</v>
      </c>
      <c r="AY558" s="284" t="s">
        <v>188</v>
      </c>
    </row>
    <row r="559" spans="1:51" s="13" customFormat="1" ht="12">
      <c r="A559" s="13"/>
      <c r="B559" s="241"/>
      <c r="C559" s="242"/>
      <c r="D559" s="243" t="s">
        <v>197</v>
      </c>
      <c r="E559" s="244" t="s">
        <v>1</v>
      </c>
      <c r="F559" s="245" t="s">
        <v>233</v>
      </c>
      <c r="G559" s="242"/>
      <c r="H559" s="244" t="s">
        <v>1</v>
      </c>
      <c r="I559" s="246"/>
      <c r="J559" s="242"/>
      <c r="K559" s="242"/>
      <c r="L559" s="247"/>
      <c r="M559" s="248"/>
      <c r="N559" s="249"/>
      <c r="O559" s="249"/>
      <c r="P559" s="249"/>
      <c r="Q559" s="249"/>
      <c r="R559" s="249"/>
      <c r="S559" s="249"/>
      <c r="T559" s="250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1" t="s">
        <v>197</v>
      </c>
      <c r="AU559" s="251" t="s">
        <v>86</v>
      </c>
      <c r="AV559" s="13" t="s">
        <v>84</v>
      </c>
      <c r="AW559" s="13" t="s">
        <v>32</v>
      </c>
      <c r="AX559" s="13" t="s">
        <v>77</v>
      </c>
      <c r="AY559" s="251" t="s">
        <v>188</v>
      </c>
    </row>
    <row r="560" spans="1:51" s="13" customFormat="1" ht="12">
      <c r="A560" s="13"/>
      <c r="B560" s="241"/>
      <c r="C560" s="242"/>
      <c r="D560" s="243" t="s">
        <v>197</v>
      </c>
      <c r="E560" s="244" t="s">
        <v>1</v>
      </c>
      <c r="F560" s="245" t="s">
        <v>236</v>
      </c>
      <c r="G560" s="242"/>
      <c r="H560" s="244" t="s">
        <v>1</v>
      </c>
      <c r="I560" s="246"/>
      <c r="J560" s="242"/>
      <c r="K560" s="242"/>
      <c r="L560" s="247"/>
      <c r="M560" s="248"/>
      <c r="N560" s="249"/>
      <c r="O560" s="249"/>
      <c r="P560" s="249"/>
      <c r="Q560" s="249"/>
      <c r="R560" s="249"/>
      <c r="S560" s="249"/>
      <c r="T560" s="250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1" t="s">
        <v>197</v>
      </c>
      <c r="AU560" s="251" t="s">
        <v>86</v>
      </c>
      <c r="AV560" s="13" t="s">
        <v>84</v>
      </c>
      <c r="AW560" s="13" t="s">
        <v>32</v>
      </c>
      <c r="AX560" s="13" t="s">
        <v>77</v>
      </c>
      <c r="AY560" s="251" t="s">
        <v>188</v>
      </c>
    </row>
    <row r="561" spans="1:51" s="14" customFormat="1" ht="12">
      <c r="A561" s="14"/>
      <c r="B561" s="252"/>
      <c r="C561" s="253"/>
      <c r="D561" s="243" t="s">
        <v>197</v>
      </c>
      <c r="E561" s="254" t="s">
        <v>1</v>
      </c>
      <c r="F561" s="255" t="s">
        <v>516</v>
      </c>
      <c r="G561" s="253"/>
      <c r="H561" s="256">
        <v>13.078</v>
      </c>
      <c r="I561" s="257"/>
      <c r="J561" s="253"/>
      <c r="K561" s="253"/>
      <c r="L561" s="258"/>
      <c r="M561" s="259"/>
      <c r="N561" s="260"/>
      <c r="O561" s="260"/>
      <c r="P561" s="260"/>
      <c r="Q561" s="260"/>
      <c r="R561" s="260"/>
      <c r="S561" s="260"/>
      <c r="T561" s="261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62" t="s">
        <v>197</v>
      </c>
      <c r="AU561" s="262" t="s">
        <v>86</v>
      </c>
      <c r="AV561" s="14" t="s">
        <v>86</v>
      </c>
      <c r="AW561" s="14" t="s">
        <v>32</v>
      </c>
      <c r="AX561" s="14" t="s">
        <v>77</v>
      </c>
      <c r="AY561" s="262" t="s">
        <v>188</v>
      </c>
    </row>
    <row r="562" spans="1:51" s="13" customFormat="1" ht="12">
      <c r="A562" s="13"/>
      <c r="B562" s="241"/>
      <c r="C562" s="242"/>
      <c r="D562" s="243" t="s">
        <v>197</v>
      </c>
      <c r="E562" s="244" t="s">
        <v>1</v>
      </c>
      <c r="F562" s="245" t="s">
        <v>240</v>
      </c>
      <c r="G562" s="242"/>
      <c r="H562" s="244" t="s">
        <v>1</v>
      </c>
      <c r="I562" s="246"/>
      <c r="J562" s="242"/>
      <c r="K562" s="242"/>
      <c r="L562" s="247"/>
      <c r="M562" s="248"/>
      <c r="N562" s="249"/>
      <c r="O562" s="249"/>
      <c r="P562" s="249"/>
      <c r="Q562" s="249"/>
      <c r="R562" s="249"/>
      <c r="S562" s="249"/>
      <c r="T562" s="250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1" t="s">
        <v>197</v>
      </c>
      <c r="AU562" s="251" t="s">
        <v>86</v>
      </c>
      <c r="AV562" s="13" t="s">
        <v>84</v>
      </c>
      <c r="AW562" s="13" t="s">
        <v>32</v>
      </c>
      <c r="AX562" s="13" t="s">
        <v>77</v>
      </c>
      <c r="AY562" s="251" t="s">
        <v>188</v>
      </c>
    </row>
    <row r="563" spans="1:51" s="14" customFormat="1" ht="12">
      <c r="A563" s="14"/>
      <c r="B563" s="252"/>
      <c r="C563" s="253"/>
      <c r="D563" s="243" t="s">
        <v>197</v>
      </c>
      <c r="E563" s="254" t="s">
        <v>1</v>
      </c>
      <c r="F563" s="255" t="s">
        <v>325</v>
      </c>
      <c r="G563" s="253"/>
      <c r="H563" s="256">
        <v>36.146</v>
      </c>
      <c r="I563" s="257"/>
      <c r="J563" s="253"/>
      <c r="K563" s="253"/>
      <c r="L563" s="258"/>
      <c r="M563" s="259"/>
      <c r="N563" s="260"/>
      <c r="O563" s="260"/>
      <c r="P563" s="260"/>
      <c r="Q563" s="260"/>
      <c r="R563" s="260"/>
      <c r="S563" s="260"/>
      <c r="T563" s="261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62" t="s">
        <v>197</v>
      </c>
      <c r="AU563" s="262" t="s">
        <v>86</v>
      </c>
      <c r="AV563" s="14" t="s">
        <v>86</v>
      </c>
      <c r="AW563" s="14" t="s">
        <v>32</v>
      </c>
      <c r="AX563" s="14" t="s">
        <v>77</v>
      </c>
      <c r="AY563" s="262" t="s">
        <v>188</v>
      </c>
    </row>
    <row r="564" spans="1:51" s="14" customFormat="1" ht="12">
      <c r="A564" s="14"/>
      <c r="B564" s="252"/>
      <c r="C564" s="253"/>
      <c r="D564" s="243" t="s">
        <v>197</v>
      </c>
      <c r="E564" s="254" t="s">
        <v>1</v>
      </c>
      <c r="F564" s="255" t="s">
        <v>310</v>
      </c>
      <c r="G564" s="253"/>
      <c r="H564" s="256">
        <v>-1.576</v>
      </c>
      <c r="I564" s="257"/>
      <c r="J564" s="253"/>
      <c r="K564" s="253"/>
      <c r="L564" s="258"/>
      <c r="M564" s="259"/>
      <c r="N564" s="260"/>
      <c r="O564" s="260"/>
      <c r="P564" s="260"/>
      <c r="Q564" s="260"/>
      <c r="R564" s="260"/>
      <c r="S564" s="260"/>
      <c r="T564" s="261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62" t="s">
        <v>197</v>
      </c>
      <c r="AU564" s="262" t="s">
        <v>86</v>
      </c>
      <c r="AV564" s="14" t="s">
        <v>86</v>
      </c>
      <c r="AW564" s="14" t="s">
        <v>32</v>
      </c>
      <c r="AX564" s="14" t="s">
        <v>77</v>
      </c>
      <c r="AY564" s="262" t="s">
        <v>188</v>
      </c>
    </row>
    <row r="565" spans="1:51" s="13" customFormat="1" ht="12">
      <c r="A565" s="13"/>
      <c r="B565" s="241"/>
      <c r="C565" s="242"/>
      <c r="D565" s="243" t="s">
        <v>197</v>
      </c>
      <c r="E565" s="244" t="s">
        <v>1</v>
      </c>
      <c r="F565" s="245" t="s">
        <v>242</v>
      </c>
      <c r="G565" s="242"/>
      <c r="H565" s="244" t="s">
        <v>1</v>
      </c>
      <c r="I565" s="246"/>
      <c r="J565" s="242"/>
      <c r="K565" s="242"/>
      <c r="L565" s="247"/>
      <c r="M565" s="248"/>
      <c r="N565" s="249"/>
      <c r="O565" s="249"/>
      <c r="P565" s="249"/>
      <c r="Q565" s="249"/>
      <c r="R565" s="249"/>
      <c r="S565" s="249"/>
      <c r="T565" s="250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51" t="s">
        <v>197</v>
      </c>
      <c r="AU565" s="251" t="s">
        <v>86</v>
      </c>
      <c r="AV565" s="13" t="s">
        <v>84</v>
      </c>
      <c r="AW565" s="13" t="s">
        <v>32</v>
      </c>
      <c r="AX565" s="13" t="s">
        <v>77</v>
      </c>
      <c r="AY565" s="251" t="s">
        <v>188</v>
      </c>
    </row>
    <row r="566" spans="1:51" s="14" customFormat="1" ht="12">
      <c r="A566" s="14"/>
      <c r="B566" s="252"/>
      <c r="C566" s="253"/>
      <c r="D566" s="243" t="s">
        <v>197</v>
      </c>
      <c r="E566" s="254" t="s">
        <v>1</v>
      </c>
      <c r="F566" s="255" t="s">
        <v>517</v>
      </c>
      <c r="G566" s="253"/>
      <c r="H566" s="256">
        <v>13.052</v>
      </c>
      <c r="I566" s="257"/>
      <c r="J566" s="253"/>
      <c r="K566" s="253"/>
      <c r="L566" s="258"/>
      <c r="M566" s="259"/>
      <c r="N566" s="260"/>
      <c r="O566" s="260"/>
      <c r="P566" s="260"/>
      <c r="Q566" s="260"/>
      <c r="R566" s="260"/>
      <c r="S566" s="260"/>
      <c r="T566" s="261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62" t="s">
        <v>197</v>
      </c>
      <c r="AU566" s="262" t="s">
        <v>86</v>
      </c>
      <c r="AV566" s="14" t="s">
        <v>86</v>
      </c>
      <c r="AW566" s="14" t="s">
        <v>32</v>
      </c>
      <c r="AX566" s="14" t="s">
        <v>77</v>
      </c>
      <c r="AY566" s="262" t="s">
        <v>188</v>
      </c>
    </row>
    <row r="567" spans="1:51" s="13" customFormat="1" ht="12">
      <c r="A567" s="13"/>
      <c r="B567" s="241"/>
      <c r="C567" s="242"/>
      <c r="D567" s="243" t="s">
        <v>197</v>
      </c>
      <c r="E567" s="244" t="s">
        <v>1</v>
      </c>
      <c r="F567" s="245" t="s">
        <v>244</v>
      </c>
      <c r="G567" s="242"/>
      <c r="H567" s="244" t="s">
        <v>1</v>
      </c>
      <c r="I567" s="246"/>
      <c r="J567" s="242"/>
      <c r="K567" s="242"/>
      <c r="L567" s="247"/>
      <c r="M567" s="248"/>
      <c r="N567" s="249"/>
      <c r="O567" s="249"/>
      <c r="P567" s="249"/>
      <c r="Q567" s="249"/>
      <c r="R567" s="249"/>
      <c r="S567" s="249"/>
      <c r="T567" s="250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51" t="s">
        <v>197</v>
      </c>
      <c r="AU567" s="251" t="s">
        <v>86</v>
      </c>
      <c r="AV567" s="13" t="s">
        <v>84</v>
      </c>
      <c r="AW567" s="13" t="s">
        <v>32</v>
      </c>
      <c r="AX567" s="13" t="s">
        <v>77</v>
      </c>
      <c r="AY567" s="251" t="s">
        <v>188</v>
      </c>
    </row>
    <row r="568" spans="1:51" s="14" customFormat="1" ht="12">
      <c r="A568" s="14"/>
      <c r="B568" s="252"/>
      <c r="C568" s="253"/>
      <c r="D568" s="243" t="s">
        <v>197</v>
      </c>
      <c r="E568" s="254" t="s">
        <v>1</v>
      </c>
      <c r="F568" s="255" t="s">
        <v>518</v>
      </c>
      <c r="G568" s="253"/>
      <c r="H568" s="256">
        <v>7.462</v>
      </c>
      <c r="I568" s="257"/>
      <c r="J568" s="253"/>
      <c r="K568" s="253"/>
      <c r="L568" s="258"/>
      <c r="M568" s="259"/>
      <c r="N568" s="260"/>
      <c r="O568" s="260"/>
      <c r="P568" s="260"/>
      <c r="Q568" s="260"/>
      <c r="R568" s="260"/>
      <c r="S568" s="260"/>
      <c r="T568" s="261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2" t="s">
        <v>197</v>
      </c>
      <c r="AU568" s="262" t="s">
        <v>86</v>
      </c>
      <c r="AV568" s="14" t="s">
        <v>86</v>
      </c>
      <c r="AW568" s="14" t="s">
        <v>32</v>
      </c>
      <c r="AX568" s="14" t="s">
        <v>77</v>
      </c>
      <c r="AY568" s="262" t="s">
        <v>188</v>
      </c>
    </row>
    <row r="569" spans="1:51" s="13" customFormat="1" ht="12">
      <c r="A569" s="13"/>
      <c r="B569" s="241"/>
      <c r="C569" s="242"/>
      <c r="D569" s="243" t="s">
        <v>197</v>
      </c>
      <c r="E569" s="244" t="s">
        <v>1</v>
      </c>
      <c r="F569" s="245" t="s">
        <v>293</v>
      </c>
      <c r="G569" s="242"/>
      <c r="H569" s="244" t="s">
        <v>1</v>
      </c>
      <c r="I569" s="246"/>
      <c r="J569" s="242"/>
      <c r="K569" s="242"/>
      <c r="L569" s="247"/>
      <c r="M569" s="248"/>
      <c r="N569" s="249"/>
      <c r="O569" s="249"/>
      <c r="P569" s="249"/>
      <c r="Q569" s="249"/>
      <c r="R569" s="249"/>
      <c r="S569" s="249"/>
      <c r="T569" s="250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1" t="s">
        <v>197</v>
      </c>
      <c r="AU569" s="251" t="s">
        <v>86</v>
      </c>
      <c r="AV569" s="13" t="s">
        <v>84</v>
      </c>
      <c r="AW569" s="13" t="s">
        <v>32</v>
      </c>
      <c r="AX569" s="13" t="s">
        <v>77</v>
      </c>
      <c r="AY569" s="251" t="s">
        <v>188</v>
      </c>
    </row>
    <row r="570" spans="1:51" s="14" customFormat="1" ht="12">
      <c r="A570" s="14"/>
      <c r="B570" s="252"/>
      <c r="C570" s="253"/>
      <c r="D570" s="243" t="s">
        <v>197</v>
      </c>
      <c r="E570" s="254" t="s">
        <v>1</v>
      </c>
      <c r="F570" s="255" t="s">
        <v>519</v>
      </c>
      <c r="G570" s="253"/>
      <c r="H570" s="256">
        <v>42.3</v>
      </c>
      <c r="I570" s="257"/>
      <c r="J570" s="253"/>
      <c r="K570" s="253"/>
      <c r="L570" s="258"/>
      <c r="M570" s="259"/>
      <c r="N570" s="260"/>
      <c r="O570" s="260"/>
      <c r="P570" s="260"/>
      <c r="Q570" s="260"/>
      <c r="R570" s="260"/>
      <c r="S570" s="260"/>
      <c r="T570" s="261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2" t="s">
        <v>197</v>
      </c>
      <c r="AU570" s="262" t="s">
        <v>86</v>
      </c>
      <c r="AV570" s="14" t="s">
        <v>86</v>
      </c>
      <c r="AW570" s="14" t="s">
        <v>32</v>
      </c>
      <c r="AX570" s="14" t="s">
        <v>77</v>
      </c>
      <c r="AY570" s="262" t="s">
        <v>188</v>
      </c>
    </row>
    <row r="571" spans="1:51" s="13" customFormat="1" ht="12">
      <c r="A571" s="13"/>
      <c r="B571" s="241"/>
      <c r="C571" s="242"/>
      <c r="D571" s="243" t="s">
        <v>197</v>
      </c>
      <c r="E571" s="244" t="s">
        <v>1</v>
      </c>
      <c r="F571" s="245" t="s">
        <v>248</v>
      </c>
      <c r="G571" s="242"/>
      <c r="H571" s="244" t="s">
        <v>1</v>
      </c>
      <c r="I571" s="246"/>
      <c r="J571" s="242"/>
      <c r="K571" s="242"/>
      <c r="L571" s="247"/>
      <c r="M571" s="248"/>
      <c r="N571" s="249"/>
      <c r="O571" s="249"/>
      <c r="P571" s="249"/>
      <c r="Q571" s="249"/>
      <c r="R571" s="249"/>
      <c r="S571" s="249"/>
      <c r="T571" s="250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51" t="s">
        <v>197</v>
      </c>
      <c r="AU571" s="251" t="s">
        <v>86</v>
      </c>
      <c r="AV571" s="13" t="s">
        <v>84</v>
      </c>
      <c r="AW571" s="13" t="s">
        <v>32</v>
      </c>
      <c r="AX571" s="13" t="s">
        <v>77</v>
      </c>
      <c r="AY571" s="251" t="s">
        <v>188</v>
      </c>
    </row>
    <row r="572" spans="1:51" s="14" customFormat="1" ht="12">
      <c r="A572" s="14"/>
      <c r="B572" s="252"/>
      <c r="C572" s="253"/>
      <c r="D572" s="243" t="s">
        <v>197</v>
      </c>
      <c r="E572" s="254" t="s">
        <v>1</v>
      </c>
      <c r="F572" s="255" t="s">
        <v>331</v>
      </c>
      <c r="G572" s="253"/>
      <c r="H572" s="256">
        <v>84.816</v>
      </c>
      <c r="I572" s="257"/>
      <c r="J572" s="253"/>
      <c r="K572" s="253"/>
      <c r="L572" s="258"/>
      <c r="M572" s="259"/>
      <c r="N572" s="260"/>
      <c r="O572" s="260"/>
      <c r="P572" s="260"/>
      <c r="Q572" s="260"/>
      <c r="R572" s="260"/>
      <c r="S572" s="260"/>
      <c r="T572" s="261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62" t="s">
        <v>197</v>
      </c>
      <c r="AU572" s="262" t="s">
        <v>86</v>
      </c>
      <c r="AV572" s="14" t="s">
        <v>86</v>
      </c>
      <c r="AW572" s="14" t="s">
        <v>32</v>
      </c>
      <c r="AX572" s="14" t="s">
        <v>77</v>
      </c>
      <c r="AY572" s="262" t="s">
        <v>188</v>
      </c>
    </row>
    <row r="573" spans="1:51" s="14" customFormat="1" ht="12">
      <c r="A573" s="14"/>
      <c r="B573" s="252"/>
      <c r="C573" s="253"/>
      <c r="D573" s="243" t="s">
        <v>197</v>
      </c>
      <c r="E573" s="254" t="s">
        <v>1</v>
      </c>
      <c r="F573" s="255" t="s">
        <v>310</v>
      </c>
      <c r="G573" s="253"/>
      <c r="H573" s="256">
        <v>-1.576</v>
      </c>
      <c r="I573" s="257"/>
      <c r="J573" s="253"/>
      <c r="K573" s="253"/>
      <c r="L573" s="258"/>
      <c r="M573" s="259"/>
      <c r="N573" s="260"/>
      <c r="O573" s="260"/>
      <c r="P573" s="260"/>
      <c r="Q573" s="260"/>
      <c r="R573" s="260"/>
      <c r="S573" s="260"/>
      <c r="T573" s="261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2" t="s">
        <v>197</v>
      </c>
      <c r="AU573" s="262" t="s">
        <v>86</v>
      </c>
      <c r="AV573" s="14" t="s">
        <v>86</v>
      </c>
      <c r="AW573" s="14" t="s">
        <v>32</v>
      </c>
      <c r="AX573" s="14" t="s">
        <v>77</v>
      </c>
      <c r="AY573" s="262" t="s">
        <v>188</v>
      </c>
    </row>
    <row r="574" spans="1:51" s="13" customFormat="1" ht="12">
      <c r="A574" s="13"/>
      <c r="B574" s="241"/>
      <c r="C574" s="242"/>
      <c r="D574" s="243" t="s">
        <v>197</v>
      </c>
      <c r="E574" s="244" t="s">
        <v>1</v>
      </c>
      <c r="F574" s="245" t="s">
        <v>250</v>
      </c>
      <c r="G574" s="242"/>
      <c r="H574" s="244" t="s">
        <v>1</v>
      </c>
      <c r="I574" s="246"/>
      <c r="J574" s="242"/>
      <c r="K574" s="242"/>
      <c r="L574" s="247"/>
      <c r="M574" s="248"/>
      <c r="N574" s="249"/>
      <c r="O574" s="249"/>
      <c r="P574" s="249"/>
      <c r="Q574" s="249"/>
      <c r="R574" s="249"/>
      <c r="S574" s="249"/>
      <c r="T574" s="250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1" t="s">
        <v>197</v>
      </c>
      <c r="AU574" s="251" t="s">
        <v>86</v>
      </c>
      <c r="AV574" s="13" t="s">
        <v>84</v>
      </c>
      <c r="AW574" s="13" t="s">
        <v>32</v>
      </c>
      <c r="AX574" s="13" t="s">
        <v>77</v>
      </c>
      <c r="AY574" s="251" t="s">
        <v>188</v>
      </c>
    </row>
    <row r="575" spans="1:51" s="14" customFormat="1" ht="12">
      <c r="A575" s="14"/>
      <c r="B575" s="252"/>
      <c r="C575" s="253"/>
      <c r="D575" s="243" t="s">
        <v>197</v>
      </c>
      <c r="E575" s="254" t="s">
        <v>1</v>
      </c>
      <c r="F575" s="255" t="s">
        <v>332</v>
      </c>
      <c r="G575" s="253"/>
      <c r="H575" s="256">
        <v>42.08</v>
      </c>
      <c r="I575" s="257"/>
      <c r="J575" s="253"/>
      <c r="K575" s="253"/>
      <c r="L575" s="258"/>
      <c r="M575" s="259"/>
      <c r="N575" s="260"/>
      <c r="O575" s="260"/>
      <c r="P575" s="260"/>
      <c r="Q575" s="260"/>
      <c r="R575" s="260"/>
      <c r="S575" s="260"/>
      <c r="T575" s="261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2" t="s">
        <v>197</v>
      </c>
      <c r="AU575" s="262" t="s">
        <v>86</v>
      </c>
      <c r="AV575" s="14" t="s">
        <v>86</v>
      </c>
      <c r="AW575" s="14" t="s">
        <v>32</v>
      </c>
      <c r="AX575" s="14" t="s">
        <v>77</v>
      </c>
      <c r="AY575" s="262" t="s">
        <v>188</v>
      </c>
    </row>
    <row r="576" spans="1:51" s="13" customFormat="1" ht="12">
      <c r="A576" s="13"/>
      <c r="B576" s="241"/>
      <c r="C576" s="242"/>
      <c r="D576" s="243" t="s">
        <v>197</v>
      </c>
      <c r="E576" s="244" t="s">
        <v>1</v>
      </c>
      <c r="F576" s="245" t="s">
        <v>252</v>
      </c>
      <c r="G576" s="242"/>
      <c r="H576" s="244" t="s">
        <v>1</v>
      </c>
      <c r="I576" s="246"/>
      <c r="J576" s="242"/>
      <c r="K576" s="242"/>
      <c r="L576" s="247"/>
      <c r="M576" s="248"/>
      <c r="N576" s="249"/>
      <c r="O576" s="249"/>
      <c r="P576" s="249"/>
      <c r="Q576" s="249"/>
      <c r="R576" s="249"/>
      <c r="S576" s="249"/>
      <c r="T576" s="250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1" t="s">
        <v>197</v>
      </c>
      <c r="AU576" s="251" t="s">
        <v>86</v>
      </c>
      <c r="AV576" s="13" t="s">
        <v>84</v>
      </c>
      <c r="AW576" s="13" t="s">
        <v>32</v>
      </c>
      <c r="AX576" s="13" t="s">
        <v>77</v>
      </c>
      <c r="AY576" s="251" t="s">
        <v>188</v>
      </c>
    </row>
    <row r="577" spans="1:51" s="14" customFormat="1" ht="12">
      <c r="A577" s="14"/>
      <c r="B577" s="252"/>
      <c r="C577" s="253"/>
      <c r="D577" s="243" t="s">
        <v>197</v>
      </c>
      <c r="E577" s="254" t="s">
        <v>1</v>
      </c>
      <c r="F577" s="255" t="s">
        <v>520</v>
      </c>
      <c r="G577" s="253"/>
      <c r="H577" s="256">
        <v>10.192</v>
      </c>
      <c r="I577" s="257"/>
      <c r="J577" s="253"/>
      <c r="K577" s="253"/>
      <c r="L577" s="258"/>
      <c r="M577" s="259"/>
      <c r="N577" s="260"/>
      <c r="O577" s="260"/>
      <c r="P577" s="260"/>
      <c r="Q577" s="260"/>
      <c r="R577" s="260"/>
      <c r="S577" s="260"/>
      <c r="T577" s="261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62" t="s">
        <v>197</v>
      </c>
      <c r="AU577" s="262" t="s">
        <v>86</v>
      </c>
      <c r="AV577" s="14" t="s">
        <v>86</v>
      </c>
      <c r="AW577" s="14" t="s">
        <v>32</v>
      </c>
      <c r="AX577" s="14" t="s">
        <v>77</v>
      </c>
      <c r="AY577" s="262" t="s">
        <v>188</v>
      </c>
    </row>
    <row r="578" spans="1:51" s="13" customFormat="1" ht="12">
      <c r="A578" s="13"/>
      <c r="B578" s="241"/>
      <c r="C578" s="242"/>
      <c r="D578" s="243" t="s">
        <v>197</v>
      </c>
      <c r="E578" s="244" t="s">
        <v>1</v>
      </c>
      <c r="F578" s="245" t="s">
        <v>254</v>
      </c>
      <c r="G578" s="242"/>
      <c r="H578" s="244" t="s">
        <v>1</v>
      </c>
      <c r="I578" s="246"/>
      <c r="J578" s="242"/>
      <c r="K578" s="242"/>
      <c r="L578" s="247"/>
      <c r="M578" s="248"/>
      <c r="N578" s="249"/>
      <c r="O578" s="249"/>
      <c r="P578" s="249"/>
      <c r="Q578" s="249"/>
      <c r="R578" s="249"/>
      <c r="S578" s="249"/>
      <c r="T578" s="250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1" t="s">
        <v>197</v>
      </c>
      <c r="AU578" s="251" t="s">
        <v>86</v>
      </c>
      <c r="AV578" s="13" t="s">
        <v>84</v>
      </c>
      <c r="AW578" s="13" t="s">
        <v>32</v>
      </c>
      <c r="AX578" s="13" t="s">
        <v>77</v>
      </c>
      <c r="AY578" s="251" t="s">
        <v>188</v>
      </c>
    </row>
    <row r="579" spans="1:51" s="14" customFormat="1" ht="12">
      <c r="A579" s="14"/>
      <c r="B579" s="252"/>
      <c r="C579" s="253"/>
      <c r="D579" s="243" t="s">
        <v>197</v>
      </c>
      <c r="E579" s="254" t="s">
        <v>1</v>
      </c>
      <c r="F579" s="255" t="s">
        <v>335</v>
      </c>
      <c r="G579" s="253"/>
      <c r="H579" s="256">
        <v>44.64</v>
      </c>
      <c r="I579" s="257"/>
      <c r="J579" s="253"/>
      <c r="K579" s="253"/>
      <c r="L579" s="258"/>
      <c r="M579" s="259"/>
      <c r="N579" s="260"/>
      <c r="O579" s="260"/>
      <c r="P579" s="260"/>
      <c r="Q579" s="260"/>
      <c r="R579" s="260"/>
      <c r="S579" s="260"/>
      <c r="T579" s="261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2" t="s">
        <v>197</v>
      </c>
      <c r="AU579" s="262" t="s">
        <v>86</v>
      </c>
      <c r="AV579" s="14" t="s">
        <v>86</v>
      </c>
      <c r="AW579" s="14" t="s">
        <v>32</v>
      </c>
      <c r="AX579" s="14" t="s">
        <v>77</v>
      </c>
      <c r="AY579" s="262" t="s">
        <v>188</v>
      </c>
    </row>
    <row r="580" spans="1:51" s="14" customFormat="1" ht="12">
      <c r="A580" s="14"/>
      <c r="B580" s="252"/>
      <c r="C580" s="253"/>
      <c r="D580" s="243" t="s">
        <v>197</v>
      </c>
      <c r="E580" s="254" t="s">
        <v>1</v>
      </c>
      <c r="F580" s="255" t="s">
        <v>310</v>
      </c>
      <c r="G580" s="253"/>
      <c r="H580" s="256">
        <v>-1.576</v>
      </c>
      <c r="I580" s="257"/>
      <c r="J580" s="253"/>
      <c r="K580" s="253"/>
      <c r="L580" s="258"/>
      <c r="M580" s="259"/>
      <c r="N580" s="260"/>
      <c r="O580" s="260"/>
      <c r="P580" s="260"/>
      <c r="Q580" s="260"/>
      <c r="R580" s="260"/>
      <c r="S580" s="260"/>
      <c r="T580" s="261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62" t="s">
        <v>197</v>
      </c>
      <c r="AU580" s="262" t="s">
        <v>86</v>
      </c>
      <c r="AV580" s="14" t="s">
        <v>86</v>
      </c>
      <c r="AW580" s="14" t="s">
        <v>32</v>
      </c>
      <c r="AX580" s="14" t="s">
        <v>77</v>
      </c>
      <c r="AY580" s="262" t="s">
        <v>188</v>
      </c>
    </row>
    <row r="581" spans="1:51" s="13" customFormat="1" ht="12">
      <c r="A581" s="13"/>
      <c r="B581" s="241"/>
      <c r="C581" s="242"/>
      <c r="D581" s="243" t="s">
        <v>197</v>
      </c>
      <c r="E581" s="244" t="s">
        <v>1</v>
      </c>
      <c r="F581" s="245" t="s">
        <v>336</v>
      </c>
      <c r="G581" s="242"/>
      <c r="H581" s="244" t="s">
        <v>1</v>
      </c>
      <c r="I581" s="246"/>
      <c r="J581" s="242"/>
      <c r="K581" s="242"/>
      <c r="L581" s="247"/>
      <c r="M581" s="248"/>
      <c r="N581" s="249"/>
      <c r="O581" s="249"/>
      <c r="P581" s="249"/>
      <c r="Q581" s="249"/>
      <c r="R581" s="249"/>
      <c r="S581" s="249"/>
      <c r="T581" s="250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1" t="s">
        <v>197</v>
      </c>
      <c r="AU581" s="251" t="s">
        <v>86</v>
      </c>
      <c r="AV581" s="13" t="s">
        <v>84</v>
      </c>
      <c r="AW581" s="13" t="s">
        <v>32</v>
      </c>
      <c r="AX581" s="13" t="s">
        <v>77</v>
      </c>
      <c r="AY581" s="251" t="s">
        <v>188</v>
      </c>
    </row>
    <row r="582" spans="1:51" s="14" customFormat="1" ht="12">
      <c r="A582" s="14"/>
      <c r="B582" s="252"/>
      <c r="C582" s="253"/>
      <c r="D582" s="243" t="s">
        <v>197</v>
      </c>
      <c r="E582" s="254" t="s">
        <v>1</v>
      </c>
      <c r="F582" s="255" t="s">
        <v>337</v>
      </c>
      <c r="G582" s="253"/>
      <c r="H582" s="256">
        <v>164.114</v>
      </c>
      <c r="I582" s="257"/>
      <c r="J582" s="253"/>
      <c r="K582" s="253"/>
      <c r="L582" s="258"/>
      <c r="M582" s="259"/>
      <c r="N582" s="260"/>
      <c r="O582" s="260"/>
      <c r="P582" s="260"/>
      <c r="Q582" s="260"/>
      <c r="R582" s="260"/>
      <c r="S582" s="260"/>
      <c r="T582" s="261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2" t="s">
        <v>197</v>
      </c>
      <c r="AU582" s="262" t="s">
        <v>86</v>
      </c>
      <c r="AV582" s="14" t="s">
        <v>86</v>
      </c>
      <c r="AW582" s="14" t="s">
        <v>32</v>
      </c>
      <c r="AX582" s="14" t="s">
        <v>77</v>
      </c>
      <c r="AY582" s="262" t="s">
        <v>188</v>
      </c>
    </row>
    <row r="583" spans="1:51" s="14" customFormat="1" ht="12">
      <c r="A583" s="14"/>
      <c r="B583" s="252"/>
      <c r="C583" s="253"/>
      <c r="D583" s="243" t="s">
        <v>197</v>
      </c>
      <c r="E583" s="254" t="s">
        <v>1</v>
      </c>
      <c r="F583" s="255" t="s">
        <v>310</v>
      </c>
      <c r="G583" s="253"/>
      <c r="H583" s="256">
        <v>-1.576</v>
      </c>
      <c r="I583" s="257"/>
      <c r="J583" s="253"/>
      <c r="K583" s="253"/>
      <c r="L583" s="258"/>
      <c r="M583" s="259"/>
      <c r="N583" s="260"/>
      <c r="O583" s="260"/>
      <c r="P583" s="260"/>
      <c r="Q583" s="260"/>
      <c r="R583" s="260"/>
      <c r="S583" s="260"/>
      <c r="T583" s="261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62" t="s">
        <v>197</v>
      </c>
      <c r="AU583" s="262" t="s">
        <v>86</v>
      </c>
      <c r="AV583" s="14" t="s">
        <v>86</v>
      </c>
      <c r="AW583" s="14" t="s">
        <v>32</v>
      </c>
      <c r="AX583" s="14" t="s">
        <v>77</v>
      </c>
      <c r="AY583" s="262" t="s">
        <v>188</v>
      </c>
    </row>
    <row r="584" spans="1:51" s="16" customFormat="1" ht="12">
      <c r="A584" s="16"/>
      <c r="B584" s="274"/>
      <c r="C584" s="275"/>
      <c r="D584" s="243" t="s">
        <v>197</v>
      </c>
      <c r="E584" s="276" t="s">
        <v>1</v>
      </c>
      <c r="F584" s="277" t="s">
        <v>232</v>
      </c>
      <c r="G584" s="275"/>
      <c r="H584" s="278">
        <v>451.576</v>
      </c>
      <c r="I584" s="279"/>
      <c r="J584" s="275"/>
      <c r="K584" s="275"/>
      <c r="L584" s="280"/>
      <c r="M584" s="281"/>
      <c r="N584" s="282"/>
      <c r="O584" s="282"/>
      <c r="P584" s="282"/>
      <c r="Q584" s="282"/>
      <c r="R584" s="282"/>
      <c r="S584" s="282"/>
      <c r="T584" s="283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T584" s="284" t="s">
        <v>197</v>
      </c>
      <c r="AU584" s="284" t="s">
        <v>86</v>
      </c>
      <c r="AV584" s="16" t="s">
        <v>112</v>
      </c>
      <c r="AW584" s="16" t="s">
        <v>32</v>
      </c>
      <c r="AX584" s="16" t="s">
        <v>77</v>
      </c>
      <c r="AY584" s="284" t="s">
        <v>188</v>
      </c>
    </row>
    <row r="585" spans="1:51" s="13" customFormat="1" ht="12">
      <c r="A585" s="13"/>
      <c r="B585" s="241"/>
      <c r="C585" s="242"/>
      <c r="D585" s="243" t="s">
        <v>197</v>
      </c>
      <c r="E585" s="244" t="s">
        <v>1</v>
      </c>
      <c r="F585" s="245" t="s">
        <v>521</v>
      </c>
      <c r="G585" s="242"/>
      <c r="H585" s="244" t="s">
        <v>1</v>
      </c>
      <c r="I585" s="246"/>
      <c r="J585" s="242"/>
      <c r="K585" s="242"/>
      <c r="L585" s="247"/>
      <c r="M585" s="248"/>
      <c r="N585" s="249"/>
      <c r="O585" s="249"/>
      <c r="P585" s="249"/>
      <c r="Q585" s="249"/>
      <c r="R585" s="249"/>
      <c r="S585" s="249"/>
      <c r="T585" s="250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51" t="s">
        <v>197</v>
      </c>
      <c r="AU585" s="251" t="s">
        <v>86</v>
      </c>
      <c r="AV585" s="13" t="s">
        <v>84</v>
      </c>
      <c r="AW585" s="13" t="s">
        <v>32</v>
      </c>
      <c r="AX585" s="13" t="s">
        <v>77</v>
      </c>
      <c r="AY585" s="251" t="s">
        <v>188</v>
      </c>
    </row>
    <row r="586" spans="1:51" s="13" customFormat="1" ht="12">
      <c r="A586" s="13"/>
      <c r="B586" s="241"/>
      <c r="C586" s="242"/>
      <c r="D586" s="243" t="s">
        <v>197</v>
      </c>
      <c r="E586" s="244" t="s">
        <v>1</v>
      </c>
      <c r="F586" s="245" t="s">
        <v>222</v>
      </c>
      <c r="G586" s="242"/>
      <c r="H586" s="244" t="s">
        <v>1</v>
      </c>
      <c r="I586" s="246"/>
      <c r="J586" s="242"/>
      <c r="K586" s="242"/>
      <c r="L586" s="247"/>
      <c r="M586" s="248"/>
      <c r="N586" s="249"/>
      <c r="O586" s="249"/>
      <c r="P586" s="249"/>
      <c r="Q586" s="249"/>
      <c r="R586" s="249"/>
      <c r="S586" s="249"/>
      <c r="T586" s="250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1" t="s">
        <v>197</v>
      </c>
      <c r="AU586" s="251" t="s">
        <v>86</v>
      </c>
      <c r="AV586" s="13" t="s">
        <v>84</v>
      </c>
      <c r="AW586" s="13" t="s">
        <v>32</v>
      </c>
      <c r="AX586" s="13" t="s">
        <v>77</v>
      </c>
      <c r="AY586" s="251" t="s">
        <v>188</v>
      </c>
    </row>
    <row r="587" spans="1:51" s="13" customFormat="1" ht="12">
      <c r="A587" s="13"/>
      <c r="B587" s="241"/>
      <c r="C587" s="242"/>
      <c r="D587" s="243" t="s">
        <v>197</v>
      </c>
      <c r="E587" s="244" t="s">
        <v>1</v>
      </c>
      <c r="F587" s="245" t="s">
        <v>223</v>
      </c>
      <c r="G587" s="242"/>
      <c r="H587" s="244" t="s">
        <v>1</v>
      </c>
      <c r="I587" s="246"/>
      <c r="J587" s="242"/>
      <c r="K587" s="242"/>
      <c r="L587" s="247"/>
      <c r="M587" s="248"/>
      <c r="N587" s="249"/>
      <c r="O587" s="249"/>
      <c r="P587" s="249"/>
      <c r="Q587" s="249"/>
      <c r="R587" s="249"/>
      <c r="S587" s="249"/>
      <c r="T587" s="250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1" t="s">
        <v>197</v>
      </c>
      <c r="AU587" s="251" t="s">
        <v>86</v>
      </c>
      <c r="AV587" s="13" t="s">
        <v>84</v>
      </c>
      <c r="AW587" s="13" t="s">
        <v>32</v>
      </c>
      <c r="AX587" s="13" t="s">
        <v>77</v>
      </c>
      <c r="AY587" s="251" t="s">
        <v>188</v>
      </c>
    </row>
    <row r="588" spans="1:51" s="14" customFormat="1" ht="12">
      <c r="A588" s="14"/>
      <c r="B588" s="252"/>
      <c r="C588" s="253"/>
      <c r="D588" s="243" t="s">
        <v>197</v>
      </c>
      <c r="E588" s="254" t="s">
        <v>1</v>
      </c>
      <c r="F588" s="255" t="s">
        <v>224</v>
      </c>
      <c r="G588" s="253"/>
      <c r="H588" s="256">
        <v>6.04</v>
      </c>
      <c r="I588" s="257"/>
      <c r="J588" s="253"/>
      <c r="K588" s="253"/>
      <c r="L588" s="258"/>
      <c r="M588" s="259"/>
      <c r="N588" s="260"/>
      <c r="O588" s="260"/>
      <c r="P588" s="260"/>
      <c r="Q588" s="260"/>
      <c r="R588" s="260"/>
      <c r="S588" s="260"/>
      <c r="T588" s="261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62" t="s">
        <v>197</v>
      </c>
      <c r="AU588" s="262" t="s">
        <v>86</v>
      </c>
      <c r="AV588" s="14" t="s">
        <v>86</v>
      </c>
      <c r="AW588" s="14" t="s">
        <v>32</v>
      </c>
      <c r="AX588" s="14" t="s">
        <v>77</v>
      </c>
      <c r="AY588" s="262" t="s">
        <v>188</v>
      </c>
    </row>
    <row r="589" spans="1:51" s="13" customFormat="1" ht="12">
      <c r="A589" s="13"/>
      <c r="B589" s="241"/>
      <c r="C589" s="242"/>
      <c r="D589" s="243" t="s">
        <v>197</v>
      </c>
      <c r="E589" s="244" t="s">
        <v>1</v>
      </c>
      <c r="F589" s="245" t="s">
        <v>225</v>
      </c>
      <c r="G589" s="242"/>
      <c r="H589" s="244" t="s">
        <v>1</v>
      </c>
      <c r="I589" s="246"/>
      <c r="J589" s="242"/>
      <c r="K589" s="242"/>
      <c r="L589" s="247"/>
      <c r="M589" s="248"/>
      <c r="N589" s="249"/>
      <c r="O589" s="249"/>
      <c r="P589" s="249"/>
      <c r="Q589" s="249"/>
      <c r="R589" s="249"/>
      <c r="S589" s="249"/>
      <c r="T589" s="250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1" t="s">
        <v>197</v>
      </c>
      <c r="AU589" s="251" t="s">
        <v>86</v>
      </c>
      <c r="AV589" s="13" t="s">
        <v>84</v>
      </c>
      <c r="AW589" s="13" t="s">
        <v>32</v>
      </c>
      <c r="AX589" s="13" t="s">
        <v>77</v>
      </c>
      <c r="AY589" s="251" t="s">
        <v>188</v>
      </c>
    </row>
    <row r="590" spans="1:51" s="14" customFormat="1" ht="12">
      <c r="A590" s="14"/>
      <c r="B590" s="252"/>
      <c r="C590" s="253"/>
      <c r="D590" s="243" t="s">
        <v>197</v>
      </c>
      <c r="E590" s="254" t="s">
        <v>1</v>
      </c>
      <c r="F590" s="255" t="s">
        <v>226</v>
      </c>
      <c r="G590" s="253"/>
      <c r="H590" s="256">
        <v>25.99</v>
      </c>
      <c r="I590" s="257"/>
      <c r="J590" s="253"/>
      <c r="K590" s="253"/>
      <c r="L590" s="258"/>
      <c r="M590" s="259"/>
      <c r="N590" s="260"/>
      <c r="O590" s="260"/>
      <c r="P590" s="260"/>
      <c r="Q590" s="260"/>
      <c r="R590" s="260"/>
      <c r="S590" s="260"/>
      <c r="T590" s="261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2" t="s">
        <v>197</v>
      </c>
      <c r="AU590" s="262" t="s">
        <v>86</v>
      </c>
      <c r="AV590" s="14" t="s">
        <v>86</v>
      </c>
      <c r="AW590" s="14" t="s">
        <v>32</v>
      </c>
      <c r="AX590" s="14" t="s">
        <v>77</v>
      </c>
      <c r="AY590" s="262" t="s">
        <v>188</v>
      </c>
    </row>
    <row r="591" spans="1:51" s="13" customFormat="1" ht="12">
      <c r="A591" s="13"/>
      <c r="B591" s="241"/>
      <c r="C591" s="242"/>
      <c r="D591" s="243" t="s">
        <v>197</v>
      </c>
      <c r="E591" s="244" t="s">
        <v>1</v>
      </c>
      <c r="F591" s="245" t="s">
        <v>227</v>
      </c>
      <c r="G591" s="242"/>
      <c r="H591" s="244" t="s">
        <v>1</v>
      </c>
      <c r="I591" s="246"/>
      <c r="J591" s="242"/>
      <c r="K591" s="242"/>
      <c r="L591" s="247"/>
      <c r="M591" s="248"/>
      <c r="N591" s="249"/>
      <c r="O591" s="249"/>
      <c r="P591" s="249"/>
      <c r="Q591" s="249"/>
      <c r="R591" s="249"/>
      <c r="S591" s="249"/>
      <c r="T591" s="250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1" t="s">
        <v>197</v>
      </c>
      <c r="AU591" s="251" t="s">
        <v>86</v>
      </c>
      <c r="AV591" s="13" t="s">
        <v>84</v>
      </c>
      <c r="AW591" s="13" t="s">
        <v>32</v>
      </c>
      <c r="AX591" s="13" t="s">
        <v>77</v>
      </c>
      <c r="AY591" s="251" t="s">
        <v>188</v>
      </c>
    </row>
    <row r="592" spans="1:51" s="14" customFormat="1" ht="12">
      <c r="A592" s="14"/>
      <c r="B592" s="252"/>
      <c r="C592" s="253"/>
      <c r="D592" s="243" t="s">
        <v>197</v>
      </c>
      <c r="E592" s="254" t="s">
        <v>1</v>
      </c>
      <c r="F592" s="255" t="s">
        <v>228</v>
      </c>
      <c r="G592" s="253"/>
      <c r="H592" s="256">
        <v>27.03</v>
      </c>
      <c r="I592" s="257"/>
      <c r="J592" s="253"/>
      <c r="K592" s="253"/>
      <c r="L592" s="258"/>
      <c r="M592" s="259"/>
      <c r="N592" s="260"/>
      <c r="O592" s="260"/>
      <c r="P592" s="260"/>
      <c r="Q592" s="260"/>
      <c r="R592" s="260"/>
      <c r="S592" s="260"/>
      <c r="T592" s="261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2" t="s">
        <v>197</v>
      </c>
      <c r="AU592" s="262" t="s">
        <v>86</v>
      </c>
      <c r="AV592" s="14" t="s">
        <v>86</v>
      </c>
      <c r="AW592" s="14" t="s">
        <v>32</v>
      </c>
      <c r="AX592" s="14" t="s">
        <v>77</v>
      </c>
      <c r="AY592" s="262" t="s">
        <v>188</v>
      </c>
    </row>
    <row r="593" spans="1:51" s="13" customFormat="1" ht="12">
      <c r="A593" s="13"/>
      <c r="B593" s="241"/>
      <c r="C593" s="242"/>
      <c r="D593" s="243" t="s">
        <v>197</v>
      </c>
      <c r="E593" s="244" t="s">
        <v>1</v>
      </c>
      <c r="F593" s="245" t="s">
        <v>229</v>
      </c>
      <c r="G593" s="242"/>
      <c r="H593" s="244" t="s">
        <v>1</v>
      </c>
      <c r="I593" s="246"/>
      <c r="J593" s="242"/>
      <c r="K593" s="242"/>
      <c r="L593" s="247"/>
      <c r="M593" s="248"/>
      <c r="N593" s="249"/>
      <c r="O593" s="249"/>
      <c r="P593" s="249"/>
      <c r="Q593" s="249"/>
      <c r="R593" s="249"/>
      <c r="S593" s="249"/>
      <c r="T593" s="250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51" t="s">
        <v>197</v>
      </c>
      <c r="AU593" s="251" t="s">
        <v>86</v>
      </c>
      <c r="AV593" s="13" t="s">
        <v>84</v>
      </c>
      <c r="AW593" s="13" t="s">
        <v>32</v>
      </c>
      <c r="AX593" s="13" t="s">
        <v>77</v>
      </c>
      <c r="AY593" s="251" t="s">
        <v>188</v>
      </c>
    </row>
    <row r="594" spans="1:51" s="14" customFormat="1" ht="12">
      <c r="A594" s="14"/>
      <c r="B594" s="252"/>
      <c r="C594" s="253"/>
      <c r="D594" s="243" t="s">
        <v>197</v>
      </c>
      <c r="E594" s="254" t="s">
        <v>1</v>
      </c>
      <c r="F594" s="255" t="s">
        <v>281</v>
      </c>
      <c r="G594" s="253"/>
      <c r="H594" s="256">
        <v>28.94</v>
      </c>
      <c r="I594" s="257"/>
      <c r="J594" s="253"/>
      <c r="K594" s="253"/>
      <c r="L594" s="258"/>
      <c r="M594" s="259"/>
      <c r="N594" s="260"/>
      <c r="O594" s="260"/>
      <c r="P594" s="260"/>
      <c r="Q594" s="260"/>
      <c r="R594" s="260"/>
      <c r="S594" s="260"/>
      <c r="T594" s="261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62" t="s">
        <v>197</v>
      </c>
      <c r="AU594" s="262" t="s">
        <v>86</v>
      </c>
      <c r="AV594" s="14" t="s">
        <v>86</v>
      </c>
      <c r="AW594" s="14" t="s">
        <v>32</v>
      </c>
      <c r="AX594" s="14" t="s">
        <v>77</v>
      </c>
      <c r="AY594" s="262" t="s">
        <v>188</v>
      </c>
    </row>
    <row r="595" spans="1:51" s="13" customFormat="1" ht="12">
      <c r="A595" s="13"/>
      <c r="B595" s="241"/>
      <c r="C595" s="242"/>
      <c r="D595" s="243" t="s">
        <v>197</v>
      </c>
      <c r="E595" s="244" t="s">
        <v>1</v>
      </c>
      <c r="F595" s="245" t="s">
        <v>282</v>
      </c>
      <c r="G595" s="242"/>
      <c r="H595" s="244" t="s">
        <v>1</v>
      </c>
      <c r="I595" s="246"/>
      <c r="J595" s="242"/>
      <c r="K595" s="242"/>
      <c r="L595" s="247"/>
      <c r="M595" s="248"/>
      <c r="N595" s="249"/>
      <c r="O595" s="249"/>
      <c r="P595" s="249"/>
      <c r="Q595" s="249"/>
      <c r="R595" s="249"/>
      <c r="S595" s="249"/>
      <c r="T595" s="250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51" t="s">
        <v>197</v>
      </c>
      <c r="AU595" s="251" t="s">
        <v>86</v>
      </c>
      <c r="AV595" s="13" t="s">
        <v>84</v>
      </c>
      <c r="AW595" s="13" t="s">
        <v>32</v>
      </c>
      <c r="AX595" s="13" t="s">
        <v>77</v>
      </c>
      <c r="AY595" s="251" t="s">
        <v>188</v>
      </c>
    </row>
    <row r="596" spans="1:51" s="14" customFormat="1" ht="12">
      <c r="A596" s="14"/>
      <c r="B596" s="252"/>
      <c r="C596" s="253"/>
      <c r="D596" s="243" t="s">
        <v>197</v>
      </c>
      <c r="E596" s="254" t="s">
        <v>1</v>
      </c>
      <c r="F596" s="255" t="s">
        <v>283</v>
      </c>
      <c r="G596" s="253"/>
      <c r="H596" s="256">
        <v>21.44</v>
      </c>
      <c r="I596" s="257"/>
      <c r="J596" s="253"/>
      <c r="K596" s="253"/>
      <c r="L596" s="258"/>
      <c r="M596" s="259"/>
      <c r="N596" s="260"/>
      <c r="O596" s="260"/>
      <c r="P596" s="260"/>
      <c r="Q596" s="260"/>
      <c r="R596" s="260"/>
      <c r="S596" s="260"/>
      <c r="T596" s="261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2" t="s">
        <v>197</v>
      </c>
      <c r="AU596" s="262" t="s">
        <v>86</v>
      </c>
      <c r="AV596" s="14" t="s">
        <v>86</v>
      </c>
      <c r="AW596" s="14" t="s">
        <v>32</v>
      </c>
      <c r="AX596" s="14" t="s">
        <v>77</v>
      </c>
      <c r="AY596" s="262" t="s">
        <v>188</v>
      </c>
    </row>
    <row r="597" spans="1:51" s="13" customFormat="1" ht="12">
      <c r="A597" s="13"/>
      <c r="B597" s="241"/>
      <c r="C597" s="242"/>
      <c r="D597" s="243" t="s">
        <v>197</v>
      </c>
      <c r="E597" s="244" t="s">
        <v>1</v>
      </c>
      <c r="F597" s="245" t="s">
        <v>284</v>
      </c>
      <c r="G597" s="242"/>
      <c r="H597" s="244" t="s">
        <v>1</v>
      </c>
      <c r="I597" s="246"/>
      <c r="J597" s="242"/>
      <c r="K597" s="242"/>
      <c r="L597" s="247"/>
      <c r="M597" s="248"/>
      <c r="N597" s="249"/>
      <c r="O597" s="249"/>
      <c r="P597" s="249"/>
      <c r="Q597" s="249"/>
      <c r="R597" s="249"/>
      <c r="S597" s="249"/>
      <c r="T597" s="250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51" t="s">
        <v>197</v>
      </c>
      <c r="AU597" s="251" t="s">
        <v>86</v>
      </c>
      <c r="AV597" s="13" t="s">
        <v>84</v>
      </c>
      <c r="AW597" s="13" t="s">
        <v>32</v>
      </c>
      <c r="AX597" s="13" t="s">
        <v>77</v>
      </c>
      <c r="AY597" s="251" t="s">
        <v>188</v>
      </c>
    </row>
    <row r="598" spans="1:51" s="14" customFormat="1" ht="12">
      <c r="A598" s="14"/>
      <c r="B598" s="252"/>
      <c r="C598" s="253"/>
      <c r="D598" s="243" t="s">
        <v>197</v>
      </c>
      <c r="E598" s="254" t="s">
        <v>1</v>
      </c>
      <c r="F598" s="255" t="s">
        <v>285</v>
      </c>
      <c r="G598" s="253"/>
      <c r="H598" s="256">
        <v>6.67</v>
      </c>
      <c r="I598" s="257"/>
      <c r="J598" s="253"/>
      <c r="K598" s="253"/>
      <c r="L598" s="258"/>
      <c r="M598" s="259"/>
      <c r="N598" s="260"/>
      <c r="O598" s="260"/>
      <c r="P598" s="260"/>
      <c r="Q598" s="260"/>
      <c r="R598" s="260"/>
      <c r="S598" s="260"/>
      <c r="T598" s="261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2" t="s">
        <v>197</v>
      </c>
      <c r="AU598" s="262" t="s">
        <v>86</v>
      </c>
      <c r="AV598" s="14" t="s">
        <v>86</v>
      </c>
      <c r="AW598" s="14" t="s">
        <v>32</v>
      </c>
      <c r="AX598" s="14" t="s">
        <v>77</v>
      </c>
      <c r="AY598" s="262" t="s">
        <v>188</v>
      </c>
    </row>
    <row r="599" spans="1:51" s="13" customFormat="1" ht="12">
      <c r="A599" s="13"/>
      <c r="B599" s="241"/>
      <c r="C599" s="242"/>
      <c r="D599" s="243" t="s">
        <v>197</v>
      </c>
      <c r="E599" s="244" t="s">
        <v>1</v>
      </c>
      <c r="F599" s="245" t="s">
        <v>286</v>
      </c>
      <c r="G599" s="242"/>
      <c r="H599" s="244" t="s">
        <v>1</v>
      </c>
      <c r="I599" s="246"/>
      <c r="J599" s="242"/>
      <c r="K599" s="242"/>
      <c r="L599" s="247"/>
      <c r="M599" s="248"/>
      <c r="N599" s="249"/>
      <c r="O599" s="249"/>
      <c r="P599" s="249"/>
      <c r="Q599" s="249"/>
      <c r="R599" s="249"/>
      <c r="S599" s="249"/>
      <c r="T599" s="250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51" t="s">
        <v>197</v>
      </c>
      <c r="AU599" s="251" t="s">
        <v>86</v>
      </c>
      <c r="AV599" s="13" t="s">
        <v>84</v>
      </c>
      <c r="AW599" s="13" t="s">
        <v>32</v>
      </c>
      <c r="AX599" s="13" t="s">
        <v>77</v>
      </c>
      <c r="AY599" s="251" t="s">
        <v>188</v>
      </c>
    </row>
    <row r="600" spans="1:51" s="14" customFormat="1" ht="12">
      <c r="A600" s="14"/>
      <c r="B600" s="252"/>
      <c r="C600" s="253"/>
      <c r="D600" s="243" t="s">
        <v>197</v>
      </c>
      <c r="E600" s="254" t="s">
        <v>1</v>
      </c>
      <c r="F600" s="255" t="s">
        <v>287</v>
      </c>
      <c r="G600" s="253"/>
      <c r="H600" s="256">
        <v>7.11</v>
      </c>
      <c r="I600" s="257"/>
      <c r="J600" s="253"/>
      <c r="K600" s="253"/>
      <c r="L600" s="258"/>
      <c r="M600" s="259"/>
      <c r="N600" s="260"/>
      <c r="O600" s="260"/>
      <c r="P600" s="260"/>
      <c r="Q600" s="260"/>
      <c r="R600" s="260"/>
      <c r="S600" s="260"/>
      <c r="T600" s="261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62" t="s">
        <v>197</v>
      </c>
      <c r="AU600" s="262" t="s">
        <v>86</v>
      </c>
      <c r="AV600" s="14" t="s">
        <v>86</v>
      </c>
      <c r="AW600" s="14" t="s">
        <v>32</v>
      </c>
      <c r="AX600" s="14" t="s">
        <v>77</v>
      </c>
      <c r="AY600" s="262" t="s">
        <v>188</v>
      </c>
    </row>
    <row r="601" spans="1:51" s="13" customFormat="1" ht="12">
      <c r="A601" s="13"/>
      <c r="B601" s="241"/>
      <c r="C601" s="242"/>
      <c r="D601" s="243" t="s">
        <v>197</v>
      </c>
      <c r="E601" s="244" t="s">
        <v>1</v>
      </c>
      <c r="F601" s="245" t="s">
        <v>288</v>
      </c>
      <c r="G601" s="242"/>
      <c r="H601" s="244" t="s">
        <v>1</v>
      </c>
      <c r="I601" s="246"/>
      <c r="J601" s="242"/>
      <c r="K601" s="242"/>
      <c r="L601" s="247"/>
      <c r="M601" s="248"/>
      <c r="N601" s="249"/>
      <c r="O601" s="249"/>
      <c r="P601" s="249"/>
      <c r="Q601" s="249"/>
      <c r="R601" s="249"/>
      <c r="S601" s="249"/>
      <c r="T601" s="250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1" t="s">
        <v>197</v>
      </c>
      <c r="AU601" s="251" t="s">
        <v>86</v>
      </c>
      <c r="AV601" s="13" t="s">
        <v>84</v>
      </c>
      <c r="AW601" s="13" t="s">
        <v>32</v>
      </c>
      <c r="AX601" s="13" t="s">
        <v>77</v>
      </c>
      <c r="AY601" s="251" t="s">
        <v>188</v>
      </c>
    </row>
    <row r="602" spans="1:51" s="14" customFormat="1" ht="12">
      <c r="A602" s="14"/>
      <c r="B602" s="252"/>
      <c r="C602" s="253"/>
      <c r="D602" s="243" t="s">
        <v>197</v>
      </c>
      <c r="E602" s="254" t="s">
        <v>1</v>
      </c>
      <c r="F602" s="255" t="s">
        <v>289</v>
      </c>
      <c r="G602" s="253"/>
      <c r="H602" s="256">
        <v>2.14</v>
      </c>
      <c r="I602" s="257"/>
      <c r="J602" s="253"/>
      <c r="K602" s="253"/>
      <c r="L602" s="258"/>
      <c r="M602" s="259"/>
      <c r="N602" s="260"/>
      <c r="O602" s="260"/>
      <c r="P602" s="260"/>
      <c r="Q602" s="260"/>
      <c r="R602" s="260"/>
      <c r="S602" s="260"/>
      <c r="T602" s="261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2" t="s">
        <v>197</v>
      </c>
      <c r="AU602" s="262" t="s">
        <v>86</v>
      </c>
      <c r="AV602" s="14" t="s">
        <v>86</v>
      </c>
      <c r="AW602" s="14" t="s">
        <v>32</v>
      </c>
      <c r="AX602" s="14" t="s">
        <v>77</v>
      </c>
      <c r="AY602" s="262" t="s">
        <v>188</v>
      </c>
    </row>
    <row r="603" spans="1:51" s="13" customFormat="1" ht="12">
      <c r="A603" s="13"/>
      <c r="B603" s="241"/>
      <c r="C603" s="242"/>
      <c r="D603" s="243" t="s">
        <v>197</v>
      </c>
      <c r="E603" s="244" t="s">
        <v>1</v>
      </c>
      <c r="F603" s="245" t="s">
        <v>290</v>
      </c>
      <c r="G603" s="242"/>
      <c r="H603" s="244" t="s">
        <v>1</v>
      </c>
      <c r="I603" s="246"/>
      <c r="J603" s="242"/>
      <c r="K603" s="242"/>
      <c r="L603" s="247"/>
      <c r="M603" s="248"/>
      <c r="N603" s="249"/>
      <c r="O603" s="249"/>
      <c r="P603" s="249"/>
      <c r="Q603" s="249"/>
      <c r="R603" s="249"/>
      <c r="S603" s="249"/>
      <c r="T603" s="250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51" t="s">
        <v>197</v>
      </c>
      <c r="AU603" s="251" t="s">
        <v>86</v>
      </c>
      <c r="AV603" s="13" t="s">
        <v>84</v>
      </c>
      <c r="AW603" s="13" t="s">
        <v>32</v>
      </c>
      <c r="AX603" s="13" t="s">
        <v>77</v>
      </c>
      <c r="AY603" s="251" t="s">
        <v>188</v>
      </c>
    </row>
    <row r="604" spans="1:51" s="14" customFormat="1" ht="12">
      <c r="A604" s="14"/>
      <c r="B604" s="252"/>
      <c r="C604" s="253"/>
      <c r="D604" s="243" t="s">
        <v>197</v>
      </c>
      <c r="E604" s="254" t="s">
        <v>1</v>
      </c>
      <c r="F604" s="255" t="s">
        <v>291</v>
      </c>
      <c r="G604" s="253"/>
      <c r="H604" s="256">
        <v>17.32</v>
      </c>
      <c r="I604" s="257"/>
      <c r="J604" s="253"/>
      <c r="K604" s="253"/>
      <c r="L604" s="258"/>
      <c r="M604" s="259"/>
      <c r="N604" s="260"/>
      <c r="O604" s="260"/>
      <c r="P604" s="260"/>
      <c r="Q604" s="260"/>
      <c r="R604" s="260"/>
      <c r="S604" s="260"/>
      <c r="T604" s="261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2" t="s">
        <v>197</v>
      </c>
      <c r="AU604" s="262" t="s">
        <v>86</v>
      </c>
      <c r="AV604" s="14" t="s">
        <v>86</v>
      </c>
      <c r="AW604" s="14" t="s">
        <v>32</v>
      </c>
      <c r="AX604" s="14" t="s">
        <v>77</v>
      </c>
      <c r="AY604" s="262" t="s">
        <v>188</v>
      </c>
    </row>
    <row r="605" spans="1:51" s="13" customFormat="1" ht="12">
      <c r="A605" s="13"/>
      <c r="B605" s="241"/>
      <c r="C605" s="242"/>
      <c r="D605" s="243" t="s">
        <v>197</v>
      </c>
      <c r="E605" s="244" t="s">
        <v>1</v>
      </c>
      <c r="F605" s="245" t="s">
        <v>292</v>
      </c>
      <c r="G605" s="242"/>
      <c r="H605" s="244" t="s">
        <v>1</v>
      </c>
      <c r="I605" s="246"/>
      <c r="J605" s="242"/>
      <c r="K605" s="242"/>
      <c r="L605" s="247"/>
      <c r="M605" s="248"/>
      <c r="N605" s="249"/>
      <c r="O605" s="249"/>
      <c r="P605" s="249"/>
      <c r="Q605" s="249"/>
      <c r="R605" s="249"/>
      <c r="S605" s="249"/>
      <c r="T605" s="250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1" t="s">
        <v>197</v>
      </c>
      <c r="AU605" s="251" t="s">
        <v>86</v>
      </c>
      <c r="AV605" s="13" t="s">
        <v>84</v>
      </c>
      <c r="AW605" s="13" t="s">
        <v>32</v>
      </c>
      <c r="AX605" s="13" t="s">
        <v>77</v>
      </c>
      <c r="AY605" s="251" t="s">
        <v>188</v>
      </c>
    </row>
    <row r="606" spans="1:51" s="14" customFormat="1" ht="12">
      <c r="A606" s="14"/>
      <c r="B606" s="252"/>
      <c r="C606" s="253"/>
      <c r="D606" s="243" t="s">
        <v>197</v>
      </c>
      <c r="E606" s="254" t="s">
        <v>1</v>
      </c>
      <c r="F606" s="255" t="s">
        <v>253</v>
      </c>
      <c r="G606" s="253"/>
      <c r="H606" s="256">
        <v>3.82</v>
      </c>
      <c r="I606" s="257"/>
      <c r="J606" s="253"/>
      <c r="K606" s="253"/>
      <c r="L606" s="258"/>
      <c r="M606" s="259"/>
      <c r="N606" s="260"/>
      <c r="O606" s="260"/>
      <c r="P606" s="260"/>
      <c r="Q606" s="260"/>
      <c r="R606" s="260"/>
      <c r="S606" s="260"/>
      <c r="T606" s="261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2" t="s">
        <v>197</v>
      </c>
      <c r="AU606" s="262" t="s">
        <v>86</v>
      </c>
      <c r="AV606" s="14" t="s">
        <v>86</v>
      </c>
      <c r="AW606" s="14" t="s">
        <v>32</v>
      </c>
      <c r="AX606" s="14" t="s">
        <v>77</v>
      </c>
      <c r="AY606" s="262" t="s">
        <v>188</v>
      </c>
    </row>
    <row r="607" spans="1:51" s="16" customFormat="1" ht="12">
      <c r="A607" s="16"/>
      <c r="B607" s="274"/>
      <c r="C607" s="275"/>
      <c r="D607" s="243" t="s">
        <v>197</v>
      </c>
      <c r="E607" s="276" t="s">
        <v>1</v>
      </c>
      <c r="F607" s="277" t="s">
        <v>232</v>
      </c>
      <c r="G607" s="275"/>
      <c r="H607" s="278">
        <v>146.5</v>
      </c>
      <c r="I607" s="279"/>
      <c r="J607" s="275"/>
      <c r="K607" s="275"/>
      <c r="L607" s="280"/>
      <c r="M607" s="281"/>
      <c r="N607" s="282"/>
      <c r="O607" s="282"/>
      <c r="P607" s="282"/>
      <c r="Q607" s="282"/>
      <c r="R607" s="282"/>
      <c r="S607" s="282"/>
      <c r="T607" s="283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T607" s="284" t="s">
        <v>197</v>
      </c>
      <c r="AU607" s="284" t="s">
        <v>86</v>
      </c>
      <c r="AV607" s="16" t="s">
        <v>112</v>
      </c>
      <c r="AW607" s="16" t="s">
        <v>32</v>
      </c>
      <c r="AX607" s="16" t="s">
        <v>77</v>
      </c>
      <c r="AY607" s="284" t="s">
        <v>188</v>
      </c>
    </row>
    <row r="608" spans="1:51" s="13" customFormat="1" ht="12">
      <c r="A608" s="13"/>
      <c r="B608" s="241"/>
      <c r="C608" s="242"/>
      <c r="D608" s="243" t="s">
        <v>197</v>
      </c>
      <c r="E608" s="244" t="s">
        <v>1</v>
      </c>
      <c r="F608" s="245" t="s">
        <v>233</v>
      </c>
      <c r="G608" s="242"/>
      <c r="H608" s="244" t="s">
        <v>1</v>
      </c>
      <c r="I608" s="246"/>
      <c r="J608" s="242"/>
      <c r="K608" s="242"/>
      <c r="L608" s="247"/>
      <c r="M608" s="248"/>
      <c r="N608" s="249"/>
      <c r="O608" s="249"/>
      <c r="P608" s="249"/>
      <c r="Q608" s="249"/>
      <c r="R608" s="249"/>
      <c r="S608" s="249"/>
      <c r="T608" s="250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51" t="s">
        <v>197</v>
      </c>
      <c r="AU608" s="251" t="s">
        <v>86</v>
      </c>
      <c r="AV608" s="13" t="s">
        <v>84</v>
      </c>
      <c r="AW608" s="13" t="s">
        <v>32</v>
      </c>
      <c r="AX608" s="13" t="s">
        <v>77</v>
      </c>
      <c r="AY608" s="251" t="s">
        <v>188</v>
      </c>
    </row>
    <row r="609" spans="1:51" s="13" customFormat="1" ht="12">
      <c r="A609" s="13"/>
      <c r="B609" s="241"/>
      <c r="C609" s="242"/>
      <c r="D609" s="243" t="s">
        <v>197</v>
      </c>
      <c r="E609" s="244" t="s">
        <v>1</v>
      </c>
      <c r="F609" s="245" t="s">
        <v>293</v>
      </c>
      <c r="G609" s="242"/>
      <c r="H609" s="244" t="s">
        <v>1</v>
      </c>
      <c r="I609" s="246"/>
      <c r="J609" s="242"/>
      <c r="K609" s="242"/>
      <c r="L609" s="247"/>
      <c r="M609" s="248"/>
      <c r="N609" s="249"/>
      <c r="O609" s="249"/>
      <c r="P609" s="249"/>
      <c r="Q609" s="249"/>
      <c r="R609" s="249"/>
      <c r="S609" s="249"/>
      <c r="T609" s="250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51" t="s">
        <v>197</v>
      </c>
      <c r="AU609" s="251" t="s">
        <v>86</v>
      </c>
      <c r="AV609" s="13" t="s">
        <v>84</v>
      </c>
      <c r="AW609" s="13" t="s">
        <v>32</v>
      </c>
      <c r="AX609" s="13" t="s">
        <v>77</v>
      </c>
      <c r="AY609" s="251" t="s">
        <v>188</v>
      </c>
    </row>
    <row r="610" spans="1:51" s="14" customFormat="1" ht="12">
      <c r="A610" s="14"/>
      <c r="B610" s="252"/>
      <c r="C610" s="253"/>
      <c r="D610" s="243" t="s">
        <v>197</v>
      </c>
      <c r="E610" s="254" t="s">
        <v>1</v>
      </c>
      <c r="F610" s="255" t="s">
        <v>294</v>
      </c>
      <c r="G610" s="253"/>
      <c r="H610" s="256">
        <v>20.66</v>
      </c>
      <c r="I610" s="257"/>
      <c r="J610" s="253"/>
      <c r="K610" s="253"/>
      <c r="L610" s="258"/>
      <c r="M610" s="259"/>
      <c r="N610" s="260"/>
      <c r="O610" s="260"/>
      <c r="P610" s="260"/>
      <c r="Q610" s="260"/>
      <c r="R610" s="260"/>
      <c r="S610" s="260"/>
      <c r="T610" s="261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2" t="s">
        <v>197</v>
      </c>
      <c r="AU610" s="262" t="s">
        <v>86</v>
      </c>
      <c r="AV610" s="14" t="s">
        <v>86</v>
      </c>
      <c r="AW610" s="14" t="s">
        <v>32</v>
      </c>
      <c r="AX610" s="14" t="s">
        <v>77</v>
      </c>
      <c r="AY610" s="262" t="s">
        <v>188</v>
      </c>
    </row>
    <row r="611" spans="1:51" s="13" customFormat="1" ht="12">
      <c r="A611" s="13"/>
      <c r="B611" s="241"/>
      <c r="C611" s="242"/>
      <c r="D611" s="243" t="s">
        <v>197</v>
      </c>
      <c r="E611" s="244" t="s">
        <v>1</v>
      </c>
      <c r="F611" s="245" t="s">
        <v>295</v>
      </c>
      <c r="G611" s="242"/>
      <c r="H611" s="244" t="s">
        <v>1</v>
      </c>
      <c r="I611" s="246"/>
      <c r="J611" s="242"/>
      <c r="K611" s="242"/>
      <c r="L611" s="247"/>
      <c r="M611" s="248"/>
      <c r="N611" s="249"/>
      <c r="O611" s="249"/>
      <c r="P611" s="249"/>
      <c r="Q611" s="249"/>
      <c r="R611" s="249"/>
      <c r="S611" s="249"/>
      <c r="T611" s="250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51" t="s">
        <v>197</v>
      </c>
      <c r="AU611" s="251" t="s">
        <v>86</v>
      </c>
      <c r="AV611" s="13" t="s">
        <v>84</v>
      </c>
      <c r="AW611" s="13" t="s">
        <v>32</v>
      </c>
      <c r="AX611" s="13" t="s">
        <v>77</v>
      </c>
      <c r="AY611" s="251" t="s">
        <v>188</v>
      </c>
    </row>
    <row r="612" spans="1:51" s="14" customFormat="1" ht="12">
      <c r="A612" s="14"/>
      <c r="B612" s="252"/>
      <c r="C612" s="253"/>
      <c r="D612" s="243" t="s">
        <v>197</v>
      </c>
      <c r="E612" s="254" t="s">
        <v>1</v>
      </c>
      <c r="F612" s="255" t="s">
        <v>296</v>
      </c>
      <c r="G612" s="253"/>
      <c r="H612" s="256">
        <v>3.01</v>
      </c>
      <c r="I612" s="257"/>
      <c r="J612" s="253"/>
      <c r="K612" s="253"/>
      <c r="L612" s="258"/>
      <c r="M612" s="259"/>
      <c r="N612" s="260"/>
      <c r="O612" s="260"/>
      <c r="P612" s="260"/>
      <c r="Q612" s="260"/>
      <c r="R612" s="260"/>
      <c r="S612" s="260"/>
      <c r="T612" s="261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2" t="s">
        <v>197</v>
      </c>
      <c r="AU612" s="262" t="s">
        <v>86</v>
      </c>
      <c r="AV612" s="14" t="s">
        <v>86</v>
      </c>
      <c r="AW612" s="14" t="s">
        <v>32</v>
      </c>
      <c r="AX612" s="14" t="s">
        <v>77</v>
      </c>
      <c r="AY612" s="262" t="s">
        <v>188</v>
      </c>
    </row>
    <row r="613" spans="1:51" s="16" customFormat="1" ht="12">
      <c r="A613" s="16"/>
      <c r="B613" s="274"/>
      <c r="C613" s="275"/>
      <c r="D613" s="243" t="s">
        <v>197</v>
      </c>
      <c r="E613" s="276" t="s">
        <v>1</v>
      </c>
      <c r="F613" s="277" t="s">
        <v>232</v>
      </c>
      <c r="G613" s="275"/>
      <c r="H613" s="278">
        <v>23.67</v>
      </c>
      <c r="I613" s="279"/>
      <c r="J613" s="275"/>
      <c r="K613" s="275"/>
      <c r="L613" s="280"/>
      <c r="M613" s="281"/>
      <c r="N613" s="282"/>
      <c r="O613" s="282"/>
      <c r="P613" s="282"/>
      <c r="Q613" s="282"/>
      <c r="R613" s="282"/>
      <c r="S613" s="282"/>
      <c r="T613" s="283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T613" s="284" t="s">
        <v>197</v>
      </c>
      <c r="AU613" s="284" t="s">
        <v>86</v>
      </c>
      <c r="AV613" s="16" t="s">
        <v>112</v>
      </c>
      <c r="AW613" s="16" t="s">
        <v>32</v>
      </c>
      <c r="AX613" s="16" t="s">
        <v>77</v>
      </c>
      <c r="AY613" s="284" t="s">
        <v>188</v>
      </c>
    </row>
    <row r="614" spans="1:51" s="15" customFormat="1" ht="12">
      <c r="A614" s="15"/>
      <c r="B614" s="263"/>
      <c r="C614" s="264"/>
      <c r="D614" s="243" t="s">
        <v>197</v>
      </c>
      <c r="E614" s="265" t="s">
        <v>1</v>
      </c>
      <c r="F614" s="266" t="s">
        <v>215</v>
      </c>
      <c r="G614" s="264"/>
      <c r="H614" s="267">
        <v>997.955</v>
      </c>
      <c r="I614" s="268"/>
      <c r="J614" s="264"/>
      <c r="K614" s="264"/>
      <c r="L614" s="269"/>
      <c r="M614" s="285"/>
      <c r="N614" s="286"/>
      <c r="O614" s="286"/>
      <c r="P614" s="286"/>
      <c r="Q614" s="286"/>
      <c r="R614" s="286"/>
      <c r="S614" s="286"/>
      <c r="T614" s="287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73" t="s">
        <v>197</v>
      </c>
      <c r="AU614" s="273" t="s">
        <v>86</v>
      </c>
      <c r="AV614" s="15" t="s">
        <v>195</v>
      </c>
      <c r="AW614" s="15" t="s">
        <v>32</v>
      </c>
      <c r="AX614" s="15" t="s">
        <v>84</v>
      </c>
      <c r="AY614" s="273" t="s">
        <v>188</v>
      </c>
    </row>
    <row r="615" spans="1:31" s="2" customFormat="1" ht="6.95" customHeight="1">
      <c r="A615" s="39"/>
      <c r="B615" s="67"/>
      <c r="C615" s="68"/>
      <c r="D615" s="68"/>
      <c r="E615" s="68"/>
      <c r="F615" s="68"/>
      <c r="G615" s="68"/>
      <c r="H615" s="68"/>
      <c r="I615" s="68"/>
      <c r="J615" s="68"/>
      <c r="K615" s="68"/>
      <c r="L615" s="45"/>
      <c r="M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</row>
  </sheetData>
  <sheetProtection password="CC35" sheet="1" objects="1" scenarios="1" formatColumns="0" formatRows="0" autoFilter="0"/>
  <autoFilter ref="C132:K61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149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150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Dětský domov a školní jídelna Sedloňov - Stavební úpravy objektu - II. ETAPA SO01</v>
      </c>
      <c r="F7" s="152"/>
      <c r="G7" s="152"/>
      <c r="H7" s="152"/>
      <c r="L7" s="21"/>
    </row>
    <row r="8" spans="1:31" s="2" customFormat="1" ht="12" customHeight="1">
      <c r="A8" s="39"/>
      <c r="B8" s="45"/>
      <c r="C8" s="39"/>
      <c r="D8" s="152" t="s">
        <v>151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4" t="s">
        <v>1415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2" t="s">
        <v>18</v>
      </c>
      <c r="E11" s="39"/>
      <c r="F11" s="142" t="s">
        <v>1</v>
      </c>
      <c r="G11" s="39"/>
      <c r="H11" s="39"/>
      <c r="I11" s="152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2" t="s">
        <v>20</v>
      </c>
      <c r="E12" s="39"/>
      <c r="F12" s="142" t="s">
        <v>21</v>
      </c>
      <c r="G12" s="39"/>
      <c r="H12" s="39"/>
      <c r="I12" s="152" t="s">
        <v>22</v>
      </c>
      <c r="J12" s="155" t="str">
        <f>'Rekapitulace stavby'!AN8</f>
        <v>21. 7. 2023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24</v>
      </c>
      <c r="E14" s="39"/>
      <c r="F14" s="39"/>
      <c r="G14" s="39"/>
      <c r="H14" s="39"/>
      <c r="I14" s="152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2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2" t="s">
        <v>28</v>
      </c>
      <c r="E17" s="39"/>
      <c r="F17" s="39"/>
      <c r="G17" s="39"/>
      <c r="H17" s="39"/>
      <c r="I17" s="15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2" t="s">
        <v>30</v>
      </c>
      <c r="E20" s="39"/>
      <c r="F20" s="39"/>
      <c r="G20" s="39"/>
      <c r="H20" s="39"/>
      <c r="I20" s="152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2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2" t="s">
        <v>33</v>
      </c>
      <c r="E23" s="39"/>
      <c r="F23" s="39"/>
      <c r="G23" s="39"/>
      <c r="H23" s="39"/>
      <c r="I23" s="152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2" t="s">
        <v>27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6"/>
      <c r="B27" s="157"/>
      <c r="C27" s="156"/>
      <c r="D27" s="156"/>
      <c r="E27" s="158" t="s">
        <v>1</v>
      </c>
      <c r="F27" s="158"/>
      <c r="G27" s="158"/>
      <c r="H27" s="158"/>
      <c r="I27" s="156"/>
      <c r="J27" s="156"/>
      <c r="K27" s="156"/>
      <c r="L27" s="159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0"/>
      <c r="E29" s="160"/>
      <c r="F29" s="160"/>
      <c r="G29" s="160"/>
      <c r="H29" s="160"/>
      <c r="I29" s="160"/>
      <c r="J29" s="160"/>
      <c r="K29" s="16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1" t="s">
        <v>37</v>
      </c>
      <c r="E30" s="39"/>
      <c r="F30" s="39"/>
      <c r="G30" s="39"/>
      <c r="H30" s="39"/>
      <c r="I30" s="39"/>
      <c r="J30" s="16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3" t="s">
        <v>39</v>
      </c>
      <c r="G32" s="39"/>
      <c r="H32" s="39"/>
      <c r="I32" s="163" t="s">
        <v>38</v>
      </c>
      <c r="J32" s="16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4" t="s">
        <v>41</v>
      </c>
      <c r="E33" s="152" t="s">
        <v>42</v>
      </c>
      <c r="F33" s="165">
        <f>ROUND((SUM(BE117:BE143)),2)</f>
        <v>0</v>
      </c>
      <c r="G33" s="39"/>
      <c r="H33" s="39"/>
      <c r="I33" s="166">
        <v>0.21</v>
      </c>
      <c r="J33" s="165">
        <f>ROUND(((SUM(BE117:BE143))*I33),2)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2" t="s">
        <v>43</v>
      </c>
      <c r="F34" s="165">
        <f>ROUND((SUM(BF117:BF143)),2)</f>
        <v>0</v>
      </c>
      <c r="G34" s="39"/>
      <c r="H34" s="39"/>
      <c r="I34" s="166">
        <v>0.15</v>
      </c>
      <c r="J34" s="165">
        <f>ROUND(((SUM(BF117:BF143))*I34),2)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2" t="s">
        <v>44</v>
      </c>
      <c r="F35" s="165">
        <f>ROUND((SUM(BG117:BG143)),2)</f>
        <v>0</v>
      </c>
      <c r="G35" s="39"/>
      <c r="H35" s="39"/>
      <c r="I35" s="166">
        <v>0.21</v>
      </c>
      <c r="J35" s="16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2" t="s">
        <v>45</v>
      </c>
      <c r="F36" s="165">
        <f>ROUND((SUM(BH117:BH143)),2)</f>
        <v>0</v>
      </c>
      <c r="G36" s="39"/>
      <c r="H36" s="39"/>
      <c r="I36" s="166">
        <v>0.15</v>
      </c>
      <c r="J36" s="16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46</v>
      </c>
      <c r="F37" s="165">
        <f>ROUND((SUM(BI117:BI143)),2)</f>
        <v>0</v>
      </c>
      <c r="G37" s="39"/>
      <c r="H37" s="39"/>
      <c r="I37" s="166">
        <v>0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7"/>
      <c r="D39" s="168" t="s">
        <v>47</v>
      </c>
      <c r="E39" s="169"/>
      <c r="F39" s="169"/>
      <c r="G39" s="170" t="s">
        <v>48</v>
      </c>
      <c r="H39" s="171" t="s">
        <v>49</v>
      </c>
      <c r="I39" s="169"/>
      <c r="J39" s="172">
        <f>SUM(J30:J37)</f>
        <v>0</v>
      </c>
      <c r="K39" s="17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Dětský domov a školní jídelna Sedloňov - Stavební úpravy objektu - II. ETAPA SO01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VRN - Vedlejší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Sedloňov</v>
      </c>
      <c r="G89" s="41"/>
      <c r="H89" s="41"/>
      <c r="I89" s="33" t="s">
        <v>22</v>
      </c>
      <c r="J89" s="80" t="str">
        <f>IF(J12="","",J12)</f>
        <v>21. 7. 2023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Královéhradecký Kraj, Hradec Králové</v>
      </c>
      <c r="G91" s="41"/>
      <c r="H91" s="41"/>
      <c r="I91" s="33" t="s">
        <v>30</v>
      </c>
      <c r="J91" s="37" t="str">
        <f>E21</f>
        <v>OBCHODNÍ PROJEKT HRADEC KRÁLOVÉ v.o.s.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6" t="s">
        <v>156</v>
      </c>
      <c r="D94" s="187"/>
      <c r="E94" s="187"/>
      <c r="F94" s="187"/>
      <c r="G94" s="187"/>
      <c r="H94" s="187"/>
      <c r="I94" s="187"/>
      <c r="J94" s="188" t="s">
        <v>157</v>
      </c>
      <c r="K94" s="18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9" t="s">
        <v>158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159</v>
      </c>
    </row>
    <row r="97" spans="1:31" s="9" customFormat="1" ht="24.95" customHeight="1">
      <c r="A97" s="9"/>
      <c r="B97" s="190"/>
      <c r="C97" s="191"/>
      <c r="D97" s="192" t="s">
        <v>1415</v>
      </c>
      <c r="E97" s="193"/>
      <c r="F97" s="193"/>
      <c r="G97" s="193"/>
      <c r="H97" s="193"/>
      <c r="I97" s="193"/>
      <c r="J97" s="194">
        <f>J118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173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6.25" customHeight="1">
      <c r="A107" s="39"/>
      <c r="B107" s="40"/>
      <c r="C107" s="41"/>
      <c r="D107" s="41"/>
      <c r="E107" s="185" t="str">
        <f>E7</f>
        <v>Dětský domov a školní jídelna Sedloňov - Stavební úpravy objektu - II. ETAPA SO01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151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VRN - Vedlejší rozpočtové náklady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20</v>
      </c>
      <c r="D111" s="41"/>
      <c r="E111" s="41"/>
      <c r="F111" s="28" t="str">
        <f>F12</f>
        <v>Sedloňov</v>
      </c>
      <c r="G111" s="41"/>
      <c r="H111" s="41"/>
      <c r="I111" s="33" t="s">
        <v>22</v>
      </c>
      <c r="J111" s="80" t="str">
        <f>IF(J12="","",J12)</f>
        <v>21. 7. 2023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40.05" customHeight="1">
      <c r="A113" s="39"/>
      <c r="B113" s="40"/>
      <c r="C113" s="33" t="s">
        <v>24</v>
      </c>
      <c r="D113" s="41"/>
      <c r="E113" s="41"/>
      <c r="F113" s="28" t="str">
        <f>E15</f>
        <v>Královéhradecký Kraj, Hradec Králové</v>
      </c>
      <c r="G113" s="41"/>
      <c r="H113" s="41"/>
      <c r="I113" s="33" t="s">
        <v>30</v>
      </c>
      <c r="J113" s="37" t="str">
        <f>E21</f>
        <v>OBCHODNÍ PROJEKT HRADEC KRÁLOVÉ v.o.s.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28</v>
      </c>
      <c r="D114" s="41"/>
      <c r="E114" s="41"/>
      <c r="F114" s="28" t="str">
        <f>IF(E18="","",E18)</f>
        <v>Vyplň údaj</v>
      </c>
      <c r="G114" s="41"/>
      <c r="H114" s="41"/>
      <c r="I114" s="33" t="s">
        <v>33</v>
      </c>
      <c r="J114" s="37" t="str">
        <f>E24</f>
        <v xml:space="preserve">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201"/>
      <c r="B116" s="202"/>
      <c r="C116" s="203" t="s">
        <v>174</v>
      </c>
      <c r="D116" s="204" t="s">
        <v>62</v>
      </c>
      <c r="E116" s="204" t="s">
        <v>58</v>
      </c>
      <c r="F116" s="204" t="s">
        <v>59</v>
      </c>
      <c r="G116" s="204" t="s">
        <v>175</v>
      </c>
      <c r="H116" s="204" t="s">
        <v>176</v>
      </c>
      <c r="I116" s="204" t="s">
        <v>177</v>
      </c>
      <c r="J116" s="204" t="s">
        <v>157</v>
      </c>
      <c r="K116" s="205" t="s">
        <v>178</v>
      </c>
      <c r="L116" s="206"/>
      <c r="M116" s="101" t="s">
        <v>1</v>
      </c>
      <c r="N116" s="102" t="s">
        <v>41</v>
      </c>
      <c r="O116" s="102" t="s">
        <v>179</v>
      </c>
      <c r="P116" s="102" t="s">
        <v>180</v>
      </c>
      <c r="Q116" s="102" t="s">
        <v>181</v>
      </c>
      <c r="R116" s="102" t="s">
        <v>182</v>
      </c>
      <c r="S116" s="102" t="s">
        <v>183</v>
      </c>
      <c r="T116" s="103" t="s">
        <v>184</v>
      </c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</row>
    <row r="117" spans="1:63" s="2" customFormat="1" ht="22.8" customHeight="1">
      <c r="A117" s="39"/>
      <c r="B117" s="40"/>
      <c r="C117" s="108" t="s">
        <v>185</v>
      </c>
      <c r="D117" s="41"/>
      <c r="E117" s="41"/>
      <c r="F117" s="41"/>
      <c r="G117" s="41"/>
      <c r="H117" s="41"/>
      <c r="I117" s="41"/>
      <c r="J117" s="207">
        <f>BK117</f>
        <v>0</v>
      </c>
      <c r="K117" s="41"/>
      <c r="L117" s="45"/>
      <c r="M117" s="104"/>
      <c r="N117" s="208"/>
      <c r="O117" s="105"/>
      <c r="P117" s="209">
        <f>P118</f>
        <v>0</v>
      </c>
      <c r="Q117" s="105"/>
      <c r="R117" s="209">
        <f>R118</f>
        <v>0</v>
      </c>
      <c r="S117" s="105"/>
      <c r="T117" s="210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76</v>
      </c>
      <c r="AU117" s="18" t="s">
        <v>159</v>
      </c>
      <c r="BK117" s="211">
        <f>BK118</f>
        <v>0</v>
      </c>
    </row>
    <row r="118" spans="1:63" s="12" customFormat="1" ht="25.9" customHeight="1">
      <c r="A118" s="12"/>
      <c r="B118" s="212"/>
      <c r="C118" s="213"/>
      <c r="D118" s="214" t="s">
        <v>76</v>
      </c>
      <c r="E118" s="215" t="s">
        <v>147</v>
      </c>
      <c r="F118" s="215" t="s">
        <v>148</v>
      </c>
      <c r="G118" s="213"/>
      <c r="H118" s="213"/>
      <c r="I118" s="216"/>
      <c r="J118" s="217">
        <f>BK118</f>
        <v>0</v>
      </c>
      <c r="K118" s="213"/>
      <c r="L118" s="218"/>
      <c r="M118" s="219"/>
      <c r="N118" s="220"/>
      <c r="O118" s="220"/>
      <c r="P118" s="221">
        <f>SUM(P119:P143)</f>
        <v>0</v>
      </c>
      <c r="Q118" s="220"/>
      <c r="R118" s="221">
        <f>SUM(R119:R143)</f>
        <v>0</v>
      </c>
      <c r="S118" s="220"/>
      <c r="T118" s="222">
        <f>SUM(T119:T143)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3" t="s">
        <v>268</v>
      </c>
      <c r="AT118" s="224" t="s">
        <v>76</v>
      </c>
      <c r="AU118" s="224" t="s">
        <v>77</v>
      </c>
      <c r="AY118" s="223" t="s">
        <v>188</v>
      </c>
      <c r="BK118" s="225">
        <f>SUM(BK119:BK143)</f>
        <v>0</v>
      </c>
    </row>
    <row r="119" spans="1:65" s="2" customFormat="1" ht="16.5" customHeight="1">
      <c r="A119" s="39"/>
      <c r="B119" s="40"/>
      <c r="C119" s="228" t="s">
        <v>84</v>
      </c>
      <c r="D119" s="228" t="s">
        <v>190</v>
      </c>
      <c r="E119" s="229" t="s">
        <v>2787</v>
      </c>
      <c r="F119" s="230" t="s">
        <v>2788</v>
      </c>
      <c r="G119" s="231" t="s">
        <v>2789</v>
      </c>
      <c r="H119" s="232">
        <v>1</v>
      </c>
      <c r="I119" s="233"/>
      <c r="J119" s="234">
        <f>ROUND(I119*H119,2)</f>
        <v>0</v>
      </c>
      <c r="K119" s="230" t="s">
        <v>219</v>
      </c>
      <c r="L119" s="45"/>
      <c r="M119" s="235" t="s">
        <v>1</v>
      </c>
      <c r="N119" s="236" t="s">
        <v>42</v>
      </c>
      <c r="O119" s="92"/>
      <c r="P119" s="237">
        <f>O119*H119</f>
        <v>0</v>
      </c>
      <c r="Q119" s="237">
        <v>0</v>
      </c>
      <c r="R119" s="237">
        <f>Q119*H119</f>
        <v>0</v>
      </c>
      <c r="S119" s="237">
        <v>0</v>
      </c>
      <c r="T119" s="238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9" t="s">
        <v>1588</v>
      </c>
      <c r="AT119" s="239" t="s">
        <v>190</v>
      </c>
      <c r="AU119" s="239" t="s">
        <v>84</v>
      </c>
      <c r="AY119" s="18" t="s">
        <v>188</v>
      </c>
      <c r="BE119" s="240">
        <f>IF(N119="základní",J119,0)</f>
        <v>0</v>
      </c>
      <c r="BF119" s="240">
        <f>IF(N119="snížená",J119,0)</f>
        <v>0</v>
      </c>
      <c r="BG119" s="240">
        <f>IF(N119="zákl. přenesená",J119,0)</f>
        <v>0</v>
      </c>
      <c r="BH119" s="240">
        <f>IF(N119="sníž. přenesená",J119,0)</f>
        <v>0</v>
      </c>
      <c r="BI119" s="240">
        <f>IF(N119="nulová",J119,0)</f>
        <v>0</v>
      </c>
      <c r="BJ119" s="18" t="s">
        <v>84</v>
      </c>
      <c r="BK119" s="240">
        <f>ROUND(I119*H119,2)</f>
        <v>0</v>
      </c>
      <c r="BL119" s="18" t="s">
        <v>1588</v>
      </c>
      <c r="BM119" s="239" t="s">
        <v>2790</v>
      </c>
    </row>
    <row r="120" spans="1:47" s="2" customFormat="1" ht="12">
      <c r="A120" s="39"/>
      <c r="B120" s="40"/>
      <c r="C120" s="41"/>
      <c r="D120" s="243" t="s">
        <v>560</v>
      </c>
      <c r="E120" s="41"/>
      <c r="F120" s="288" t="s">
        <v>2791</v>
      </c>
      <c r="G120" s="41"/>
      <c r="H120" s="41"/>
      <c r="I120" s="289"/>
      <c r="J120" s="41"/>
      <c r="K120" s="41"/>
      <c r="L120" s="45"/>
      <c r="M120" s="290"/>
      <c r="N120" s="291"/>
      <c r="O120" s="92"/>
      <c r="P120" s="92"/>
      <c r="Q120" s="92"/>
      <c r="R120" s="92"/>
      <c r="S120" s="92"/>
      <c r="T120" s="93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560</v>
      </c>
      <c r="AU120" s="18" t="s">
        <v>84</v>
      </c>
    </row>
    <row r="121" spans="1:65" s="2" customFormat="1" ht="16.5" customHeight="1">
      <c r="A121" s="39"/>
      <c r="B121" s="40"/>
      <c r="C121" s="228" t="s">
        <v>86</v>
      </c>
      <c r="D121" s="228" t="s">
        <v>190</v>
      </c>
      <c r="E121" s="229" t="s">
        <v>2792</v>
      </c>
      <c r="F121" s="230" t="s">
        <v>2793</v>
      </c>
      <c r="G121" s="231" t="s">
        <v>2789</v>
      </c>
      <c r="H121" s="232">
        <v>1</v>
      </c>
      <c r="I121" s="233"/>
      <c r="J121" s="234">
        <f>ROUND(I121*H121,2)</f>
        <v>0</v>
      </c>
      <c r="K121" s="230" t="s">
        <v>219</v>
      </c>
      <c r="L121" s="45"/>
      <c r="M121" s="235" t="s">
        <v>1</v>
      </c>
      <c r="N121" s="236" t="s">
        <v>42</v>
      </c>
      <c r="O121" s="92"/>
      <c r="P121" s="237">
        <f>O121*H121</f>
        <v>0</v>
      </c>
      <c r="Q121" s="237">
        <v>0</v>
      </c>
      <c r="R121" s="237">
        <f>Q121*H121</f>
        <v>0</v>
      </c>
      <c r="S121" s="237">
        <v>0</v>
      </c>
      <c r="T121" s="238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9" t="s">
        <v>1588</v>
      </c>
      <c r="AT121" s="239" t="s">
        <v>190</v>
      </c>
      <c r="AU121" s="239" t="s">
        <v>84</v>
      </c>
      <c r="AY121" s="18" t="s">
        <v>188</v>
      </c>
      <c r="BE121" s="240">
        <f>IF(N121="základní",J121,0)</f>
        <v>0</v>
      </c>
      <c r="BF121" s="240">
        <f>IF(N121="snížená",J121,0)</f>
        <v>0</v>
      </c>
      <c r="BG121" s="240">
        <f>IF(N121="zákl. přenesená",J121,0)</f>
        <v>0</v>
      </c>
      <c r="BH121" s="240">
        <f>IF(N121="sníž. přenesená",J121,0)</f>
        <v>0</v>
      </c>
      <c r="BI121" s="240">
        <f>IF(N121="nulová",J121,0)</f>
        <v>0</v>
      </c>
      <c r="BJ121" s="18" t="s">
        <v>84</v>
      </c>
      <c r="BK121" s="240">
        <f>ROUND(I121*H121,2)</f>
        <v>0</v>
      </c>
      <c r="BL121" s="18" t="s">
        <v>1588</v>
      </c>
      <c r="BM121" s="239" t="s">
        <v>2794</v>
      </c>
    </row>
    <row r="122" spans="1:65" s="2" customFormat="1" ht="16.5" customHeight="1">
      <c r="A122" s="39"/>
      <c r="B122" s="40"/>
      <c r="C122" s="228" t="s">
        <v>112</v>
      </c>
      <c r="D122" s="228" t="s">
        <v>190</v>
      </c>
      <c r="E122" s="229" t="s">
        <v>2795</v>
      </c>
      <c r="F122" s="230" t="s">
        <v>2796</v>
      </c>
      <c r="G122" s="231" t="s">
        <v>2789</v>
      </c>
      <c r="H122" s="232">
        <v>1</v>
      </c>
      <c r="I122" s="233"/>
      <c r="J122" s="234">
        <f>ROUND(I122*H122,2)</f>
        <v>0</v>
      </c>
      <c r="K122" s="230" t="s">
        <v>219</v>
      </c>
      <c r="L122" s="45"/>
      <c r="M122" s="235" t="s">
        <v>1</v>
      </c>
      <c r="N122" s="236" t="s">
        <v>42</v>
      </c>
      <c r="O122" s="92"/>
      <c r="P122" s="237">
        <f>O122*H122</f>
        <v>0</v>
      </c>
      <c r="Q122" s="237">
        <v>0</v>
      </c>
      <c r="R122" s="237">
        <f>Q122*H122</f>
        <v>0</v>
      </c>
      <c r="S122" s="237">
        <v>0</v>
      </c>
      <c r="T122" s="238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9" t="s">
        <v>1588</v>
      </c>
      <c r="AT122" s="239" t="s">
        <v>190</v>
      </c>
      <c r="AU122" s="239" t="s">
        <v>84</v>
      </c>
      <c r="AY122" s="18" t="s">
        <v>188</v>
      </c>
      <c r="BE122" s="240">
        <f>IF(N122="základní",J122,0)</f>
        <v>0</v>
      </c>
      <c r="BF122" s="240">
        <f>IF(N122="snížená",J122,0)</f>
        <v>0</v>
      </c>
      <c r="BG122" s="240">
        <f>IF(N122="zákl. přenesená",J122,0)</f>
        <v>0</v>
      </c>
      <c r="BH122" s="240">
        <f>IF(N122="sníž. přenesená",J122,0)</f>
        <v>0</v>
      </c>
      <c r="BI122" s="240">
        <f>IF(N122="nulová",J122,0)</f>
        <v>0</v>
      </c>
      <c r="BJ122" s="18" t="s">
        <v>84</v>
      </c>
      <c r="BK122" s="240">
        <f>ROUND(I122*H122,2)</f>
        <v>0</v>
      </c>
      <c r="BL122" s="18" t="s">
        <v>1588</v>
      </c>
      <c r="BM122" s="239" t="s">
        <v>2797</v>
      </c>
    </row>
    <row r="123" spans="1:47" s="2" customFormat="1" ht="12">
      <c r="A123" s="39"/>
      <c r="B123" s="40"/>
      <c r="C123" s="41"/>
      <c r="D123" s="243" t="s">
        <v>560</v>
      </c>
      <c r="E123" s="41"/>
      <c r="F123" s="288" t="s">
        <v>2798</v>
      </c>
      <c r="G123" s="41"/>
      <c r="H123" s="41"/>
      <c r="I123" s="289"/>
      <c r="J123" s="41"/>
      <c r="K123" s="41"/>
      <c r="L123" s="45"/>
      <c r="M123" s="290"/>
      <c r="N123" s="291"/>
      <c r="O123" s="92"/>
      <c r="P123" s="92"/>
      <c r="Q123" s="92"/>
      <c r="R123" s="92"/>
      <c r="S123" s="92"/>
      <c r="T123" s="93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560</v>
      </c>
      <c r="AU123" s="18" t="s">
        <v>84</v>
      </c>
    </row>
    <row r="124" spans="1:51" s="14" customFormat="1" ht="12">
      <c r="A124" s="14"/>
      <c r="B124" s="252"/>
      <c r="C124" s="253"/>
      <c r="D124" s="243" t="s">
        <v>197</v>
      </c>
      <c r="E124" s="254" t="s">
        <v>1</v>
      </c>
      <c r="F124" s="255" t="s">
        <v>2799</v>
      </c>
      <c r="G124" s="253"/>
      <c r="H124" s="256">
        <v>1</v>
      </c>
      <c r="I124" s="257"/>
      <c r="J124" s="253"/>
      <c r="K124" s="253"/>
      <c r="L124" s="258"/>
      <c r="M124" s="259"/>
      <c r="N124" s="260"/>
      <c r="O124" s="260"/>
      <c r="P124" s="260"/>
      <c r="Q124" s="260"/>
      <c r="R124" s="260"/>
      <c r="S124" s="260"/>
      <c r="T124" s="26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2" t="s">
        <v>197</v>
      </c>
      <c r="AU124" s="262" t="s">
        <v>84</v>
      </c>
      <c r="AV124" s="14" t="s">
        <v>86</v>
      </c>
      <c r="AW124" s="14" t="s">
        <v>32</v>
      </c>
      <c r="AX124" s="14" t="s">
        <v>84</v>
      </c>
      <c r="AY124" s="262" t="s">
        <v>188</v>
      </c>
    </row>
    <row r="125" spans="1:65" s="2" customFormat="1" ht="16.5" customHeight="1">
      <c r="A125" s="39"/>
      <c r="B125" s="40"/>
      <c r="C125" s="228" t="s">
        <v>195</v>
      </c>
      <c r="D125" s="228" t="s">
        <v>190</v>
      </c>
      <c r="E125" s="229" t="s">
        <v>2800</v>
      </c>
      <c r="F125" s="230" t="s">
        <v>2801</v>
      </c>
      <c r="G125" s="231" t="s">
        <v>2789</v>
      </c>
      <c r="H125" s="232">
        <v>1</v>
      </c>
      <c r="I125" s="233"/>
      <c r="J125" s="234">
        <f>ROUND(I125*H125,2)</f>
        <v>0</v>
      </c>
      <c r="K125" s="230" t="s">
        <v>219</v>
      </c>
      <c r="L125" s="45"/>
      <c r="M125" s="235" t="s">
        <v>1</v>
      </c>
      <c r="N125" s="236" t="s">
        <v>42</v>
      </c>
      <c r="O125" s="92"/>
      <c r="P125" s="237">
        <f>O125*H125</f>
        <v>0</v>
      </c>
      <c r="Q125" s="237">
        <v>0</v>
      </c>
      <c r="R125" s="237">
        <f>Q125*H125</f>
        <v>0</v>
      </c>
      <c r="S125" s="237">
        <v>0</v>
      </c>
      <c r="T125" s="23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9" t="s">
        <v>195</v>
      </c>
      <c r="AT125" s="239" t="s">
        <v>190</v>
      </c>
      <c r="AU125" s="239" t="s">
        <v>84</v>
      </c>
      <c r="AY125" s="18" t="s">
        <v>188</v>
      </c>
      <c r="BE125" s="240">
        <f>IF(N125="základní",J125,0)</f>
        <v>0</v>
      </c>
      <c r="BF125" s="240">
        <f>IF(N125="snížená",J125,0)</f>
        <v>0</v>
      </c>
      <c r="BG125" s="240">
        <f>IF(N125="zákl. přenesená",J125,0)</f>
        <v>0</v>
      </c>
      <c r="BH125" s="240">
        <f>IF(N125="sníž. přenesená",J125,0)</f>
        <v>0</v>
      </c>
      <c r="BI125" s="240">
        <f>IF(N125="nulová",J125,0)</f>
        <v>0</v>
      </c>
      <c r="BJ125" s="18" t="s">
        <v>84</v>
      </c>
      <c r="BK125" s="240">
        <f>ROUND(I125*H125,2)</f>
        <v>0</v>
      </c>
      <c r="BL125" s="18" t="s">
        <v>195</v>
      </c>
      <c r="BM125" s="239" t="s">
        <v>2802</v>
      </c>
    </row>
    <row r="126" spans="1:65" s="2" customFormat="1" ht="16.5" customHeight="1">
      <c r="A126" s="39"/>
      <c r="B126" s="40"/>
      <c r="C126" s="228" t="s">
        <v>268</v>
      </c>
      <c r="D126" s="228" t="s">
        <v>190</v>
      </c>
      <c r="E126" s="229" t="s">
        <v>2803</v>
      </c>
      <c r="F126" s="230" t="s">
        <v>2804</v>
      </c>
      <c r="G126" s="231" t="s">
        <v>2789</v>
      </c>
      <c r="H126" s="232">
        <v>1</v>
      </c>
      <c r="I126" s="233"/>
      <c r="J126" s="234">
        <f>ROUND(I126*H126,2)</f>
        <v>0</v>
      </c>
      <c r="K126" s="230" t="s">
        <v>219</v>
      </c>
      <c r="L126" s="45"/>
      <c r="M126" s="235" t="s">
        <v>1</v>
      </c>
      <c r="N126" s="236" t="s">
        <v>42</v>
      </c>
      <c r="O126" s="92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9" t="s">
        <v>1588</v>
      </c>
      <c r="AT126" s="239" t="s">
        <v>190</v>
      </c>
      <c r="AU126" s="239" t="s">
        <v>84</v>
      </c>
      <c r="AY126" s="18" t="s">
        <v>188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8" t="s">
        <v>84</v>
      </c>
      <c r="BK126" s="240">
        <f>ROUND(I126*H126,2)</f>
        <v>0</v>
      </c>
      <c r="BL126" s="18" t="s">
        <v>1588</v>
      </c>
      <c r="BM126" s="239" t="s">
        <v>2805</v>
      </c>
    </row>
    <row r="127" spans="1:47" s="2" customFormat="1" ht="12">
      <c r="A127" s="39"/>
      <c r="B127" s="40"/>
      <c r="C127" s="41"/>
      <c r="D127" s="243" t="s">
        <v>560</v>
      </c>
      <c r="E127" s="41"/>
      <c r="F127" s="288" t="s">
        <v>2806</v>
      </c>
      <c r="G127" s="41"/>
      <c r="H127" s="41"/>
      <c r="I127" s="289"/>
      <c r="J127" s="41"/>
      <c r="K127" s="41"/>
      <c r="L127" s="45"/>
      <c r="M127" s="290"/>
      <c r="N127" s="291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560</v>
      </c>
      <c r="AU127" s="18" t="s">
        <v>84</v>
      </c>
    </row>
    <row r="128" spans="1:65" s="2" customFormat="1" ht="16.5" customHeight="1">
      <c r="A128" s="39"/>
      <c r="B128" s="40"/>
      <c r="C128" s="228" t="s">
        <v>272</v>
      </c>
      <c r="D128" s="228" t="s">
        <v>190</v>
      </c>
      <c r="E128" s="229" t="s">
        <v>2807</v>
      </c>
      <c r="F128" s="230" t="s">
        <v>2808</v>
      </c>
      <c r="G128" s="231" t="s">
        <v>2789</v>
      </c>
      <c r="H128" s="232">
        <v>1</v>
      </c>
      <c r="I128" s="233"/>
      <c r="J128" s="234">
        <f>ROUND(I128*H128,2)</f>
        <v>0</v>
      </c>
      <c r="K128" s="230" t="s">
        <v>219</v>
      </c>
      <c r="L128" s="45"/>
      <c r="M128" s="235" t="s">
        <v>1</v>
      </c>
      <c r="N128" s="236" t="s">
        <v>42</v>
      </c>
      <c r="O128" s="92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9" t="s">
        <v>1588</v>
      </c>
      <c r="AT128" s="239" t="s">
        <v>190</v>
      </c>
      <c r="AU128" s="239" t="s">
        <v>84</v>
      </c>
      <c r="AY128" s="18" t="s">
        <v>188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8" t="s">
        <v>84</v>
      </c>
      <c r="BK128" s="240">
        <f>ROUND(I128*H128,2)</f>
        <v>0</v>
      </c>
      <c r="BL128" s="18" t="s">
        <v>1588</v>
      </c>
      <c r="BM128" s="239" t="s">
        <v>2809</v>
      </c>
    </row>
    <row r="129" spans="1:47" s="2" customFormat="1" ht="12">
      <c r="A129" s="39"/>
      <c r="B129" s="40"/>
      <c r="C129" s="41"/>
      <c r="D129" s="243" t="s">
        <v>560</v>
      </c>
      <c r="E129" s="41"/>
      <c r="F129" s="288" t="s">
        <v>2810</v>
      </c>
      <c r="G129" s="41"/>
      <c r="H129" s="41"/>
      <c r="I129" s="289"/>
      <c r="J129" s="41"/>
      <c r="K129" s="41"/>
      <c r="L129" s="45"/>
      <c r="M129" s="290"/>
      <c r="N129" s="291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560</v>
      </c>
      <c r="AU129" s="18" t="s">
        <v>84</v>
      </c>
    </row>
    <row r="130" spans="1:65" s="2" customFormat="1" ht="16.5" customHeight="1">
      <c r="A130" s="39"/>
      <c r="B130" s="40"/>
      <c r="C130" s="228" t="s">
        <v>277</v>
      </c>
      <c r="D130" s="228" t="s">
        <v>190</v>
      </c>
      <c r="E130" s="229" t="s">
        <v>2811</v>
      </c>
      <c r="F130" s="230" t="s">
        <v>2812</v>
      </c>
      <c r="G130" s="231" t="s">
        <v>2789</v>
      </c>
      <c r="H130" s="232">
        <v>1</v>
      </c>
      <c r="I130" s="233"/>
      <c r="J130" s="234">
        <f>ROUND(I130*H130,2)</f>
        <v>0</v>
      </c>
      <c r="K130" s="230" t="s">
        <v>219</v>
      </c>
      <c r="L130" s="45"/>
      <c r="M130" s="235" t="s">
        <v>1</v>
      </c>
      <c r="N130" s="236" t="s">
        <v>42</v>
      </c>
      <c r="O130" s="92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1588</v>
      </c>
      <c r="AT130" s="239" t="s">
        <v>190</v>
      </c>
      <c r="AU130" s="239" t="s">
        <v>84</v>
      </c>
      <c r="AY130" s="18" t="s">
        <v>188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84</v>
      </c>
      <c r="BK130" s="240">
        <f>ROUND(I130*H130,2)</f>
        <v>0</v>
      </c>
      <c r="BL130" s="18" t="s">
        <v>1588</v>
      </c>
      <c r="BM130" s="239" t="s">
        <v>2813</v>
      </c>
    </row>
    <row r="131" spans="1:65" s="2" customFormat="1" ht="16.5" customHeight="1">
      <c r="A131" s="39"/>
      <c r="B131" s="40"/>
      <c r="C131" s="228" t="s">
        <v>297</v>
      </c>
      <c r="D131" s="228" t="s">
        <v>190</v>
      </c>
      <c r="E131" s="229" t="s">
        <v>2814</v>
      </c>
      <c r="F131" s="230" t="s">
        <v>2815</v>
      </c>
      <c r="G131" s="231" t="s">
        <v>2789</v>
      </c>
      <c r="H131" s="232">
        <v>1</v>
      </c>
      <c r="I131" s="233"/>
      <c r="J131" s="234">
        <f>ROUND(I131*H131,2)</f>
        <v>0</v>
      </c>
      <c r="K131" s="230" t="s">
        <v>219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1588</v>
      </c>
      <c r="AT131" s="239" t="s">
        <v>190</v>
      </c>
      <c r="AU131" s="239" t="s">
        <v>84</v>
      </c>
      <c r="AY131" s="18" t="s">
        <v>188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1588</v>
      </c>
      <c r="BM131" s="239" t="s">
        <v>2816</v>
      </c>
    </row>
    <row r="132" spans="1:65" s="2" customFormat="1" ht="16.5" customHeight="1">
      <c r="A132" s="39"/>
      <c r="B132" s="40"/>
      <c r="C132" s="228" t="s">
        <v>200</v>
      </c>
      <c r="D132" s="228" t="s">
        <v>190</v>
      </c>
      <c r="E132" s="229" t="s">
        <v>2817</v>
      </c>
      <c r="F132" s="230" t="s">
        <v>2818</v>
      </c>
      <c r="G132" s="231" t="s">
        <v>2789</v>
      </c>
      <c r="H132" s="232">
        <v>1</v>
      </c>
      <c r="I132" s="233"/>
      <c r="J132" s="234">
        <f>ROUND(I132*H132,2)</f>
        <v>0</v>
      </c>
      <c r="K132" s="230" t="s">
        <v>219</v>
      </c>
      <c r="L132" s="45"/>
      <c r="M132" s="235" t="s">
        <v>1</v>
      </c>
      <c r="N132" s="236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1588</v>
      </c>
      <c r="AT132" s="239" t="s">
        <v>190</v>
      </c>
      <c r="AU132" s="239" t="s">
        <v>84</v>
      </c>
      <c r="AY132" s="18" t="s">
        <v>188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1588</v>
      </c>
      <c r="BM132" s="239" t="s">
        <v>2819</v>
      </c>
    </row>
    <row r="133" spans="1:65" s="2" customFormat="1" ht="16.5" customHeight="1">
      <c r="A133" s="39"/>
      <c r="B133" s="40"/>
      <c r="C133" s="228" t="s">
        <v>341</v>
      </c>
      <c r="D133" s="228" t="s">
        <v>190</v>
      </c>
      <c r="E133" s="229" t="s">
        <v>2820</v>
      </c>
      <c r="F133" s="230" t="s">
        <v>2821</v>
      </c>
      <c r="G133" s="231" t="s">
        <v>2789</v>
      </c>
      <c r="H133" s="232">
        <v>1</v>
      </c>
      <c r="I133" s="233"/>
      <c r="J133" s="234">
        <f>ROUND(I133*H133,2)</f>
        <v>0</v>
      </c>
      <c r="K133" s="230" t="s">
        <v>219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1588</v>
      </c>
      <c r="AT133" s="239" t="s">
        <v>190</v>
      </c>
      <c r="AU133" s="239" t="s">
        <v>84</v>
      </c>
      <c r="AY133" s="18" t="s">
        <v>188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1588</v>
      </c>
      <c r="BM133" s="239" t="s">
        <v>2822</v>
      </c>
    </row>
    <row r="134" spans="1:65" s="2" customFormat="1" ht="24.15" customHeight="1">
      <c r="A134" s="39"/>
      <c r="B134" s="40"/>
      <c r="C134" s="228" t="s">
        <v>347</v>
      </c>
      <c r="D134" s="228" t="s">
        <v>190</v>
      </c>
      <c r="E134" s="229" t="s">
        <v>2823</v>
      </c>
      <c r="F134" s="230" t="s">
        <v>2824</v>
      </c>
      <c r="G134" s="231" t="s">
        <v>2789</v>
      </c>
      <c r="H134" s="232">
        <v>1</v>
      </c>
      <c r="I134" s="233"/>
      <c r="J134" s="234">
        <f>ROUND(I134*H134,2)</f>
        <v>0</v>
      </c>
      <c r="K134" s="230" t="s">
        <v>219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1588</v>
      </c>
      <c r="AT134" s="239" t="s">
        <v>190</v>
      </c>
      <c r="AU134" s="239" t="s">
        <v>84</v>
      </c>
      <c r="AY134" s="18" t="s">
        <v>188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1588</v>
      </c>
      <c r="BM134" s="239" t="s">
        <v>2825</v>
      </c>
    </row>
    <row r="135" spans="1:65" s="2" customFormat="1" ht="16.5" customHeight="1">
      <c r="A135" s="39"/>
      <c r="B135" s="40"/>
      <c r="C135" s="228" t="s">
        <v>352</v>
      </c>
      <c r="D135" s="228" t="s">
        <v>190</v>
      </c>
      <c r="E135" s="229" t="s">
        <v>2826</v>
      </c>
      <c r="F135" s="230" t="s">
        <v>2827</v>
      </c>
      <c r="G135" s="231" t="s">
        <v>2789</v>
      </c>
      <c r="H135" s="232">
        <v>1</v>
      </c>
      <c r="I135" s="233"/>
      <c r="J135" s="234">
        <f>ROUND(I135*H135,2)</f>
        <v>0</v>
      </c>
      <c r="K135" s="230" t="s">
        <v>219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195</v>
      </c>
      <c r="AT135" s="239" t="s">
        <v>190</v>
      </c>
      <c r="AU135" s="239" t="s">
        <v>84</v>
      </c>
      <c r="AY135" s="18" t="s">
        <v>188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195</v>
      </c>
      <c r="BM135" s="239" t="s">
        <v>2828</v>
      </c>
    </row>
    <row r="136" spans="1:65" s="2" customFormat="1" ht="21.75" customHeight="1">
      <c r="A136" s="39"/>
      <c r="B136" s="40"/>
      <c r="C136" s="228" t="s">
        <v>357</v>
      </c>
      <c r="D136" s="228" t="s">
        <v>190</v>
      </c>
      <c r="E136" s="229" t="s">
        <v>2829</v>
      </c>
      <c r="F136" s="230" t="s">
        <v>2830</v>
      </c>
      <c r="G136" s="231" t="s">
        <v>2789</v>
      </c>
      <c r="H136" s="232">
        <v>1</v>
      </c>
      <c r="I136" s="233"/>
      <c r="J136" s="234">
        <f>ROUND(I136*H136,2)</f>
        <v>0</v>
      </c>
      <c r="K136" s="230" t="s">
        <v>219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1588</v>
      </c>
      <c r="AT136" s="239" t="s">
        <v>190</v>
      </c>
      <c r="AU136" s="239" t="s">
        <v>84</v>
      </c>
      <c r="AY136" s="18" t="s">
        <v>188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1588</v>
      </c>
      <c r="BM136" s="239" t="s">
        <v>2831</v>
      </c>
    </row>
    <row r="137" spans="1:65" s="2" customFormat="1" ht="16.5" customHeight="1">
      <c r="A137" s="39"/>
      <c r="B137" s="40"/>
      <c r="C137" s="228" t="s">
        <v>362</v>
      </c>
      <c r="D137" s="228" t="s">
        <v>190</v>
      </c>
      <c r="E137" s="229" t="s">
        <v>2832</v>
      </c>
      <c r="F137" s="230" t="s">
        <v>2833</v>
      </c>
      <c r="G137" s="231" t="s">
        <v>2789</v>
      </c>
      <c r="H137" s="232">
        <v>1</v>
      </c>
      <c r="I137" s="233"/>
      <c r="J137" s="234">
        <f>ROUND(I137*H137,2)</f>
        <v>0</v>
      </c>
      <c r="K137" s="230" t="s">
        <v>219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1588</v>
      </c>
      <c r="AT137" s="239" t="s">
        <v>190</v>
      </c>
      <c r="AU137" s="239" t="s">
        <v>84</v>
      </c>
      <c r="AY137" s="18" t="s">
        <v>188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1588</v>
      </c>
      <c r="BM137" s="239" t="s">
        <v>2834</v>
      </c>
    </row>
    <row r="138" spans="1:65" s="2" customFormat="1" ht="16.5" customHeight="1">
      <c r="A138" s="39"/>
      <c r="B138" s="40"/>
      <c r="C138" s="228" t="s">
        <v>8</v>
      </c>
      <c r="D138" s="228" t="s">
        <v>190</v>
      </c>
      <c r="E138" s="229" t="s">
        <v>2835</v>
      </c>
      <c r="F138" s="230" t="s">
        <v>2836</v>
      </c>
      <c r="G138" s="231" t="s">
        <v>2789</v>
      </c>
      <c r="H138" s="232">
        <v>1</v>
      </c>
      <c r="I138" s="233"/>
      <c r="J138" s="234">
        <f>ROUND(I138*H138,2)</f>
        <v>0</v>
      </c>
      <c r="K138" s="230" t="s">
        <v>219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1588</v>
      </c>
      <c r="AT138" s="239" t="s">
        <v>190</v>
      </c>
      <c r="AU138" s="239" t="s">
        <v>84</v>
      </c>
      <c r="AY138" s="18" t="s">
        <v>188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1588</v>
      </c>
      <c r="BM138" s="239" t="s">
        <v>2837</v>
      </c>
    </row>
    <row r="139" spans="1:65" s="2" customFormat="1" ht="16.5" customHeight="1">
      <c r="A139" s="39"/>
      <c r="B139" s="40"/>
      <c r="C139" s="228" t="s">
        <v>374</v>
      </c>
      <c r="D139" s="228" t="s">
        <v>190</v>
      </c>
      <c r="E139" s="229" t="s">
        <v>2838</v>
      </c>
      <c r="F139" s="230" t="s">
        <v>2839</v>
      </c>
      <c r="G139" s="231" t="s">
        <v>2789</v>
      </c>
      <c r="H139" s="232">
        <v>1</v>
      </c>
      <c r="I139" s="233"/>
      <c r="J139" s="234">
        <f>ROUND(I139*H139,2)</f>
        <v>0</v>
      </c>
      <c r="K139" s="230" t="s">
        <v>219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1588</v>
      </c>
      <c r="AT139" s="239" t="s">
        <v>190</v>
      </c>
      <c r="AU139" s="239" t="s">
        <v>84</v>
      </c>
      <c r="AY139" s="18" t="s">
        <v>188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1588</v>
      </c>
      <c r="BM139" s="239" t="s">
        <v>2840</v>
      </c>
    </row>
    <row r="140" spans="1:65" s="2" customFormat="1" ht="16.5" customHeight="1">
      <c r="A140" s="39"/>
      <c r="B140" s="40"/>
      <c r="C140" s="228" t="s">
        <v>379</v>
      </c>
      <c r="D140" s="228" t="s">
        <v>190</v>
      </c>
      <c r="E140" s="229" t="s">
        <v>2841</v>
      </c>
      <c r="F140" s="230" t="s">
        <v>2842</v>
      </c>
      <c r="G140" s="231" t="s">
        <v>2789</v>
      </c>
      <c r="H140" s="232">
        <v>1</v>
      </c>
      <c r="I140" s="233"/>
      <c r="J140" s="234">
        <f>ROUND(I140*H140,2)</f>
        <v>0</v>
      </c>
      <c r="K140" s="230" t="s">
        <v>219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1588</v>
      </c>
      <c r="AT140" s="239" t="s">
        <v>190</v>
      </c>
      <c r="AU140" s="239" t="s">
        <v>84</v>
      </c>
      <c r="AY140" s="18" t="s">
        <v>188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1588</v>
      </c>
      <c r="BM140" s="239" t="s">
        <v>2843</v>
      </c>
    </row>
    <row r="141" spans="1:47" s="2" customFormat="1" ht="12">
      <c r="A141" s="39"/>
      <c r="B141" s="40"/>
      <c r="C141" s="41"/>
      <c r="D141" s="243" t="s">
        <v>560</v>
      </c>
      <c r="E141" s="41"/>
      <c r="F141" s="288" t="s">
        <v>2844</v>
      </c>
      <c r="G141" s="41"/>
      <c r="H141" s="41"/>
      <c r="I141" s="289"/>
      <c r="J141" s="41"/>
      <c r="K141" s="41"/>
      <c r="L141" s="45"/>
      <c r="M141" s="290"/>
      <c r="N141" s="291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560</v>
      </c>
      <c r="AU141" s="18" t="s">
        <v>84</v>
      </c>
    </row>
    <row r="142" spans="1:65" s="2" customFormat="1" ht="16.5" customHeight="1">
      <c r="A142" s="39"/>
      <c r="B142" s="40"/>
      <c r="C142" s="228" t="s">
        <v>383</v>
      </c>
      <c r="D142" s="228" t="s">
        <v>190</v>
      </c>
      <c r="E142" s="229" t="s">
        <v>2845</v>
      </c>
      <c r="F142" s="230" t="s">
        <v>2846</v>
      </c>
      <c r="G142" s="231" t="s">
        <v>2789</v>
      </c>
      <c r="H142" s="232">
        <v>1</v>
      </c>
      <c r="I142" s="233"/>
      <c r="J142" s="234">
        <f>ROUND(I142*H142,2)</f>
        <v>0</v>
      </c>
      <c r="K142" s="230" t="s">
        <v>219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1588</v>
      </c>
      <c r="AT142" s="239" t="s">
        <v>190</v>
      </c>
      <c r="AU142" s="239" t="s">
        <v>84</v>
      </c>
      <c r="AY142" s="18" t="s">
        <v>188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1588</v>
      </c>
      <c r="BM142" s="239" t="s">
        <v>2847</v>
      </c>
    </row>
    <row r="143" spans="1:47" s="2" customFormat="1" ht="12">
      <c r="A143" s="39"/>
      <c r="B143" s="40"/>
      <c r="C143" s="41"/>
      <c r="D143" s="243" t="s">
        <v>560</v>
      </c>
      <c r="E143" s="41"/>
      <c r="F143" s="288" t="s">
        <v>2848</v>
      </c>
      <c r="G143" s="41"/>
      <c r="H143" s="41"/>
      <c r="I143" s="289"/>
      <c r="J143" s="41"/>
      <c r="K143" s="41"/>
      <c r="L143" s="45"/>
      <c r="M143" s="312"/>
      <c r="N143" s="313"/>
      <c r="O143" s="307"/>
      <c r="P143" s="307"/>
      <c r="Q143" s="307"/>
      <c r="R143" s="307"/>
      <c r="S143" s="307"/>
      <c r="T143" s="314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560</v>
      </c>
      <c r="AU143" s="18" t="s">
        <v>84</v>
      </c>
    </row>
    <row r="144" spans="1:31" s="2" customFormat="1" ht="6.95" customHeight="1">
      <c r="A144" s="39"/>
      <c r="B144" s="67"/>
      <c r="C144" s="68"/>
      <c r="D144" s="68"/>
      <c r="E144" s="68"/>
      <c r="F144" s="68"/>
      <c r="G144" s="68"/>
      <c r="H144" s="68"/>
      <c r="I144" s="68"/>
      <c r="J144" s="68"/>
      <c r="K144" s="68"/>
      <c r="L144" s="45"/>
      <c r="M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</sheetData>
  <sheetProtection password="CC35" sheet="1" objects="1" scenarios="1" formatColumns="0" formatRows="0" autoFilter="0"/>
  <autoFilter ref="C116:K143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150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Dětský domov a školní jídelna Sedloňov - Stavební úpravy objektu - II. ETAPA SO01</v>
      </c>
      <c r="F7" s="152"/>
      <c r="G7" s="152"/>
      <c r="H7" s="152"/>
      <c r="L7" s="21"/>
    </row>
    <row r="8" spans="2:12" s="1" customFormat="1" ht="12" customHeight="1">
      <c r="B8" s="21"/>
      <c r="D8" s="152" t="s">
        <v>151</v>
      </c>
      <c r="L8" s="21"/>
    </row>
    <row r="9" spans="1:31" s="2" customFormat="1" ht="16.5" customHeight="1">
      <c r="A9" s="39"/>
      <c r="B9" s="45"/>
      <c r="C9" s="39"/>
      <c r="D9" s="39"/>
      <c r="E9" s="153" t="s">
        <v>152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153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522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21. 7. 2023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ROUND(J141,2)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ROUND((SUM(BE141:BE1272)),2)</f>
        <v>0</v>
      </c>
      <c r="G35" s="39"/>
      <c r="H35" s="39"/>
      <c r="I35" s="166">
        <v>0.21</v>
      </c>
      <c r="J35" s="165">
        <f>ROUND(((SUM(BE141:BE1272))*I35),2)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ROUND((SUM(BF141:BF1272)),2)</f>
        <v>0</v>
      </c>
      <c r="G36" s="39"/>
      <c r="H36" s="39"/>
      <c r="I36" s="166">
        <v>0.15</v>
      </c>
      <c r="J36" s="165">
        <f>ROUND(((SUM(BF141:BF1272))*I36),2)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ROUND((SUM(BG141:BG1272)),2)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ROUND((SUM(BH141:BH1272)),2)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ROUND((SUM(BI141:BI1272)),2)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Dětský domov a školní jídelna Sedloňov - Stavební úpravy objektu - II. ETAPA SO01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152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02 - Nové konstrukce 1NP a 2NP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Sedloňov</v>
      </c>
      <c r="G91" s="41"/>
      <c r="H91" s="41"/>
      <c r="I91" s="33" t="s">
        <v>22</v>
      </c>
      <c r="J91" s="80" t="str">
        <f>IF(J14="","",J14)</f>
        <v>21. 7. 2023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40.05" customHeight="1">
      <c r="A93" s="39"/>
      <c r="B93" s="40"/>
      <c r="C93" s="33" t="s">
        <v>24</v>
      </c>
      <c r="D93" s="41"/>
      <c r="E93" s="41"/>
      <c r="F93" s="28" t="str">
        <f>E17</f>
        <v>Královéhradecký Kraj, Hradec Králové</v>
      </c>
      <c r="G93" s="41"/>
      <c r="H93" s="41"/>
      <c r="I93" s="33" t="s">
        <v>30</v>
      </c>
      <c r="J93" s="37" t="str">
        <f>E23</f>
        <v>OBCHODNÍ PROJEKT HRADEC KRÁLOVÉ v.o.s.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156</v>
      </c>
      <c r="D96" s="187"/>
      <c r="E96" s="187"/>
      <c r="F96" s="187"/>
      <c r="G96" s="187"/>
      <c r="H96" s="187"/>
      <c r="I96" s="187"/>
      <c r="J96" s="188" t="s">
        <v>157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158</v>
      </c>
      <c r="D98" s="41"/>
      <c r="E98" s="41"/>
      <c r="F98" s="41"/>
      <c r="G98" s="41"/>
      <c r="H98" s="41"/>
      <c r="I98" s="41"/>
      <c r="J98" s="111">
        <f>J141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159</v>
      </c>
    </row>
    <row r="99" spans="1:31" s="9" customFormat="1" ht="24.95" customHeight="1">
      <c r="A99" s="9"/>
      <c r="B99" s="190"/>
      <c r="C99" s="191"/>
      <c r="D99" s="192" t="s">
        <v>160</v>
      </c>
      <c r="E99" s="193"/>
      <c r="F99" s="193"/>
      <c r="G99" s="193"/>
      <c r="H99" s="193"/>
      <c r="I99" s="193"/>
      <c r="J99" s="194">
        <f>J142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523</v>
      </c>
      <c r="E100" s="198"/>
      <c r="F100" s="198"/>
      <c r="G100" s="198"/>
      <c r="H100" s="198"/>
      <c r="I100" s="198"/>
      <c r="J100" s="199">
        <f>J143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524</v>
      </c>
      <c r="E101" s="198"/>
      <c r="F101" s="198"/>
      <c r="G101" s="198"/>
      <c r="H101" s="198"/>
      <c r="I101" s="198"/>
      <c r="J101" s="199">
        <f>J148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161</v>
      </c>
      <c r="E102" s="198"/>
      <c r="F102" s="198"/>
      <c r="G102" s="198"/>
      <c r="H102" s="198"/>
      <c r="I102" s="198"/>
      <c r="J102" s="199">
        <f>J164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525</v>
      </c>
      <c r="E103" s="198"/>
      <c r="F103" s="198"/>
      <c r="G103" s="198"/>
      <c r="H103" s="198"/>
      <c r="I103" s="198"/>
      <c r="J103" s="199">
        <f>J225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526</v>
      </c>
      <c r="E104" s="198"/>
      <c r="F104" s="198"/>
      <c r="G104" s="198"/>
      <c r="H104" s="198"/>
      <c r="I104" s="198"/>
      <c r="J104" s="199">
        <f>J236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162</v>
      </c>
      <c r="E105" s="198"/>
      <c r="F105" s="198"/>
      <c r="G105" s="198"/>
      <c r="H105" s="198"/>
      <c r="I105" s="198"/>
      <c r="J105" s="199">
        <f>J604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164</v>
      </c>
      <c r="E106" s="198"/>
      <c r="F106" s="198"/>
      <c r="G106" s="198"/>
      <c r="H106" s="198"/>
      <c r="I106" s="198"/>
      <c r="J106" s="199">
        <f>J651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0"/>
      <c r="C107" s="191"/>
      <c r="D107" s="192" t="s">
        <v>165</v>
      </c>
      <c r="E107" s="193"/>
      <c r="F107" s="193"/>
      <c r="G107" s="193"/>
      <c r="H107" s="193"/>
      <c r="I107" s="193"/>
      <c r="J107" s="194">
        <f>J653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6"/>
      <c r="C108" s="134"/>
      <c r="D108" s="197" t="s">
        <v>166</v>
      </c>
      <c r="E108" s="198"/>
      <c r="F108" s="198"/>
      <c r="G108" s="198"/>
      <c r="H108" s="198"/>
      <c r="I108" s="198"/>
      <c r="J108" s="199">
        <f>J654</f>
        <v>0</v>
      </c>
      <c r="K108" s="134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6"/>
      <c r="C109" s="134"/>
      <c r="D109" s="197" t="s">
        <v>527</v>
      </c>
      <c r="E109" s="198"/>
      <c r="F109" s="198"/>
      <c r="G109" s="198"/>
      <c r="H109" s="198"/>
      <c r="I109" s="198"/>
      <c r="J109" s="199">
        <f>J675</f>
        <v>0</v>
      </c>
      <c r="K109" s="134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6"/>
      <c r="C110" s="134"/>
      <c r="D110" s="197" t="s">
        <v>528</v>
      </c>
      <c r="E110" s="198"/>
      <c r="F110" s="198"/>
      <c r="G110" s="198"/>
      <c r="H110" s="198"/>
      <c r="I110" s="198"/>
      <c r="J110" s="199">
        <f>J705</f>
        <v>0</v>
      </c>
      <c r="K110" s="134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6"/>
      <c r="C111" s="134"/>
      <c r="D111" s="197" t="s">
        <v>167</v>
      </c>
      <c r="E111" s="198"/>
      <c r="F111" s="198"/>
      <c r="G111" s="198"/>
      <c r="H111" s="198"/>
      <c r="I111" s="198"/>
      <c r="J111" s="199">
        <f>J710</f>
        <v>0</v>
      </c>
      <c r="K111" s="134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6"/>
      <c r="C112" s="134"/>
      <c r="D112" s="197" t="s">
        <v>168</v>
      </c>
      <c r="E112" s="198"/>
      <c r="F112" s="198"/>
      <c r="G112" s="198"/>
      <c r="H112" s="198"/>
      <c r="I112" s="198"/>
      <c r="J112" s="199">
        <f>J801</f>
        <v>0</v>
      </c>
      <c r="K112" s="134"/>
      <c r="L112" s="20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6"/>
      <c r="C113" s="134"/>
      <c r="D113" s="197" t="s">
        <v>529</v>
      </c>
      <c r="E113" s="198"/>
      <c r="F113" s="198"/>
      <c r="G113" s="198"/>
      <c r="H113" s="198"/>
      <c r="I113" s="198"/>
      <c r="J113" s="199">
        <f>J897</f>
        <v>0</v>
      </c>
      <c r="K113" s="134"/>
      <c r="L113" s="20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6"/>
      <c r="C114" s="134"/>
      <c r="D114" s="197" t="s">
        <v>169</v>
      </c>
      <c r="E114" s="198"/>
      <c r="F114" s="198"/>
      <c r="G114" s="198"/>
      <c r="H114" s="198"/>
      <c r="I114" s="198"/>
      <c r="J114" s="199">
        <f>J909</f>
        <v>0</v>
      </c>
      <c r="K114" s="134"/>
      <c r="L114" s="20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6"/>
      <c r="C115" s="134"/>
      <c r="D115" s="197" t="s">
        <v>530</v>
      </c>
      <c r="E115" s="198"/>
      <c r="F115" s="198"/>
      <c r="G115" s="198"/>
      <c r="H115" s="198"/>
      <c r="I115" s="198"/>
      <c r="J115" s="199">
        <f>J1025</f>
        <v>0</v>
      </c>
      <c r="K115" s="134"/>
      <c r="L115" s="20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6"/>
      <c r="C116" s="134"/>
      <c r="D116" s="197" t="s">
        <v>170</v>
      </c>
      <c r="E116" s="198"/>
      <c r="F116" s="198"/>
      <c r="G116" s="198"/>
      <c r="H116" s="198"/>
      <c r="I116" s="198"/>
      <c r="J116" s="199">
        <f>J1086</f>
        <v>0</v>
      </c>
      <c r="K116" s="134"/>
      <c r="L116" s="20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6"/>
      <c r="C117" s="134"/>
      <c r="D117" s="197" t="s">
        <v>171</v>
      </c>
      <c r="E117" s="198"/>
      <c r="F117" s="198"/>
      <c r="G117" s="198"/>
      <c r="H117" s="198"/>
      <c r="I117" s="198"/>
      <c r="J117" s="199">
        <f>J1163</f>
        <v>0</v>
      </c>
      <c r="K117" s="134"/>
      <c r="L117" s="20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6"/>
      <c r="C118" s="134"/>
      <c r="D118" s="197" t="s">
        <v>172</v>
      </c>
      <c r="E118" s="198"/>
      <c r="F118" s="198"/>
      <c r="G118" s="198"/>
      <c r="H118" s="198"/>
      <c r="I118" s="198"/>
      <c r="J118" s="199">
        <f>J1256</f>
        <v>0</v>
      </c>
      <c r="K118" s="134"/>
      <c r="L118" s="20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9" customFormat="1" ht="24.95" customHeight="1">
      <c r="A119" s="9"/>
      <c r="B119" s="190"/>
      <c r="C119" s="191"/>
      <c r="D119" s="192" t="s">
        <v>531</v>
      </c>
      <c r="E119" s="193"/>
      <c r="F119" s="193"/>
      <c r="G119" s="193"/>
      <c r="H119" s="193"/>
      <c r="I119" s="193"/>
      <c r="J119" s="194">
        <f>J1266</f>
        <v>0</v>
      </c>
      <c r="K119" s="191"/>
      <c r="L119" s="195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2" customFormat="1" ht="21.8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5" spans="1:31" s="2" customFormat="1" ht="6.95" customHeight="1">
      <c r="A125" s="39"/>
      <c r="B125" s="69"/>
      <c r="C125" s="70"/>
      <c r="D125" s="70"/>
      <c r="E125" s="70"/>
      <c r="F125" s="70"/>
      <c r="G125" s="70"/>
      <c r="H125" s="70"/>
      <c r="I125" s="70"/>
      <c r="J125" s="70"/>
      <c r="K125" s="70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24.95" customHeight="1">
      <c r="A126" s="39"/>
      <c r="B126" s="40"/>
      <c r="C126" s="24" t="s">
        <v>173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16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6.25" customHeight="1">
      <c r="A129" s="39"/>
      <c r="B129" s="40"/>
      <c r="C129" s="41"/>
      <c r="D129" s="41"/>
      <c r="E129" s="185" t="str">
        <f>E7</f>
        <v>Dětský domov a školní jídelna Sedloňov - Stavební úpravy objektu - II. ETAPA SO01</v>
      </c>
      <c r="F129" s="33"/>
      <c r="G129" s="33"/>
      <c r="H129" s="33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2:12" s="1" customFormat="1" ht="12" customHeight="1">
      <c r="B130" s="22"/>
      <c r="C130" s="33" t="s">
        <v>151</v>
      </c>
      <c r="D130" s="23"/>
      <c r="E130" s="23"/>
      <c r="F130" s="23"/>
      <c r="G130" s="23"/>
      <c r="H130" s="23"/>
      <c r="I130" s="23"/>
      <c r="J130" s="23"/>
      <c r="K130" s="23"/>
      <c r="L130" s="21"/>
    </row>
    <row r="131" spans="1:31" s="2" customFormat="1" ht="16.5" customHeight="1">
      <c r="A131" s="39"/>
      <c r="B131" s="40"/>
      <c r="C131" s="41"/>
      <c r="D131" s="41"/>
      <c r="E131" s="185" t="s">
        <v>152</v>
      </c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153</v>
      </c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6.5" customHeight="1">
      <c r="A133" s="39"/>
      <c r="B133" s="40"/>
      <c r="C133" s="41"/>
      <c r="D133" s="41"/>
      <c r="E133" s="77" t="str">
        <f>E11</f>
        <v>02 - Nové konstrukce 1NP a 2NP</v>
      </c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6.95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2" customHeight="1">
      <c r="A135" s="39"/>
      <c r="B135" s="40"/>
      <c r="C135" s="33" t="s">
        <v>20</v>
      </c>
      <c r="D135" s="41"/>
      <c r="E135" s="41"/>
      <c r="F135" s="28" t="str">
        <f>F14</f>
        <v>Sedloňov</v>
      </c>
      <c r="G135" s="41"/>
      <c r="H135" s="41"/>
      <c r="I135" s="33" t="s">
        <v>22</v>
      </c>
      <c r="J135" s="80" t="str">
        <f>IF(J14="","",J14)</f>
        <v>21. 7. 2023</v>
      </c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6.95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40.05" customHeight="1">
      <c r="A137" s="39"/>
      <c r="B137" s="40"/>
      <c r="C137" s="33" t="s">
        <v>24</v>
      </c>
      <c r="D137" s="41"/>
      <c r="E137" s="41"/>
      <c r="F137" s="28" t="str">
        <f>E17</f>
        <v>Královéhradecký Kraj, Hradec Králové</v>
      </c>
      <c r="G137" s="41"/>
      <c r="H137" s="41"/>
      <c r="I137" s="33" t="s">
        <v>30</v>
      </c>
      <c r="J137" s="37" t="str">
        <f>E23</f>
        <v>OBCHODNÍ PROJEKT HRADEC KRÁLOVÉ v.o.s.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5.15" customHeight="1">
      <c r="A138" s="39"/>
      <c r="B138" s="40"/>
      <c r="C138" s="33" t="s">
        <v>28</v>
      </c>
      <c r="D138" s="41"/>
      <c r="E138" s="41"/>
      <c r="F138" s="28" t="str">
        <f>IF(E20="","",E20)</f>
        <v>Vyplň údaj</v>
      </c>
      <c r="G138" s="41"/>
      <c r="H138" s="41"/>
      <c r="I138" s="33" t="s">
        <v>33</v>
      </c>
      <c r="J138" s="37" t="str">
        <f>E26</f>
        <v xml:space="preserve"> </v>
      </c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10.3" customHeight="1">
      <c r="A139" s="39"/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11" customFormat="1" ht="29.25" customHeight="1">
      <c r="A140" s="201"/>
      <c r="B140" s="202"/>
      <c r="C140" s="203" t="s">
        <v>174</v>
      </c>
      <c r="D140" s="204" t="s">
        <v>62</v>
      </c>
      <c r="E140" s="204" t="s">
        <v>58</v>
      </c>
      <c r="F140" s="204" t="s">
        <v>59</v>
      </c>
      <c r="G140" s="204" t="s">
        <v>175</v>
      </c>
      <c r="H140" s="204" t="s">
        <v>176</v>
      </c>
      <c r="I140" s="204" t="s">
        <v>177</v>
      </c>
      <c r="J140" s="204" t="s">
        <v>157</v>
      </c>
      <c r="K140" s="205" t="s">
        <v>178</v>
      </c>
      <c r="L140" s="206"/>
      <c r="M140" s="101" t="s">
        <v>1</v>
      </c>
      <c r="N140" s="102" t="s">
        <v>41</v>
      </c>
      <c r="O140" s="102" t="s">
        <v>179</v>
      </c>
      <c r="P140" s="102" t="s">
        <v>180</v>
      </c>
      <c r="Q140" s="102" t="s">
        <v>181</v>
      </c>
      <c r="R140" s="102" t="s">
        <v>182</v>
      </c>
      <c r="S140" s="102" t="s">
        <v>183</v>
      </c>
      <c r="T140" s="103" t="s">
        <v>184</v>
      </c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</row>
    <row r="141" spans="1:63" s="2" customFormat="1" ht="22.8" customHeight="1">
      <c r="A141" s="39"/>
      <c r="B141" s="40"/>
      <c r="C141" s="108" t="s">
        <v>185</v>
      </c>
      <c r="D141" s="41"/>
      <c r="E141" s="41"/>
      <c r="F141" s="41"/>
      <c r="G141" s="41"/>
      <c r="H141" s="41"/>
      <c r="I141" s="41"/>
      <c r="J141" s="207">
        <f>BK141</f>
        <v>0</v>
      </c>
      <c r="K141" s="41"/>
      <c r="L141" s="45"/>
      <c r="M141" s="104"/>
      <c r="N141" s="208"/>
      <c r="O141" s="105"/>
      <c r="P141" s="209">
        <f>P142+P653+P1266</f>
        <v>0</v>
      </c>
      <c r="Q141" s="105"/>
      <c r="R141" s="209">
        <f>R142+R653+R1266</f>
        <v>280.77255524000003</v>
      </c>
      <c r="S141" s="105"/>
      <c r="T141" s="210">
        <f>T142+T653+T1266</f>
        <v>5.63825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76</v>
      </c>
      <c r="AU141" s="18" t="s">
        <v>159</v>
      </c>
      <c r="BK141" s="211">
        <f>BK142+BK653+BK1266</f>
        <v>0</v>
      </c>
    </row>
    <row r="142" spans="1:63" s="12" customFormat="1" ht="25.9" customHeight="1">
      <c r="A142" s="12"/>
      <c r="B142" s="212"/>
      <c r="C142" s="213"/>
      <c r="D142" s="214" t="s">
        <v>76</v>
      </c>
      <c r="E142" s="215" t="s">
        <v>186</v>
      </c>
      <c r="F142" s="215" t="s">
        <v>187</v>
      </c>
      <c r="G142" s="213"/>
      <c r="H142" s="213"/>
      <c r="I142" s="216"/>
      <c r="J142" s="217">
        <f>BK142</f>
        <v>0</v>
      </c>
      <c r="K142" s="213"/>
      <c r="L142" s="218"/>
      <c r="M142" s="219"/>
      <c r="N142" s="220"/>
      <c r="O142" s="220"/>
      <c r="P142" s="221">
        <f>P143+P148+P164+P225+P236+P604+P651</f>
        <v>0</v>
      </c>
      <c r="Q142" s="220"/>
      <c r="R142" s="221">
        <f>R143+R148+R164+R225+R236+R604+R651</f>
        <v>248.14150068000004</v>
      </c>
      <c r="S142" s="220"/>
      <c r="T142" s="222">
        <f>T143+T148+T164+T225+T236+T604+T651</f>
        <v>5.63825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3" t="s">
        <v>84</v>
      </c>
      <c r="AT142" s="224" t="s">
        <v>76</v>
      </c>
      <c r="AU142" s="224" t="s">
        <v>77</v>
      </c>
      <c r="AY142" s="223" t="s">
        <v>188</v>
      </c>
      <c r="BK142" s="225">
        <f>BK143+BK148+BK164+BK225+BK236+BK604+BK651</f>
        <v>0</v>
      </c>
    </row>
    <row r="143" spans="1:63" s="12" customFormat="1" ht="22.8" customHeight="1">
      <c r="A143" s="12"/>
      <c r="B143" s="212"/>
      <c r="C143" s="213"/>
      <c r="D143" s="214" t="s">
        <v>76</v>
      </c>
      <c r="E143" s="226" t="s">
        <v>84</v>
      </c>
      <c r="F143" s="226" t="s">
        <v>532</v>
      </c>
      <c r="G143" s="213"/>
      <c r="H143" s="213"/>
      <c r="I143" s="216"/>
      <c r="J143" s="227">
        <f>BK143</f>
        <v>0</v>
      </c>
      <c r="K143" s="213"/>
      <c r="L143" s="218"/>
      <c r="M143" s="219"/>
      <c r="N143" s="220"/>
      <c r="O143" s="220"/>
      <c r="P143" s="221">
        <f>SUM(P144:P147)</f>
        <v>0</v>
      </c>
      <c r="Q143" s="220"/>
      <c r="R143" s="221">
        <f>SUM(R144:R147)</f>
        <v>0</v>
      </c>
      <c r="S143" s="220"/>
      <c r="T143" s="222">
        <f>SUM(T144:T147)</f>
        <v>3.76125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84</v>
      </c>
      <c r="AT143" s="224" t="s">
        <v>76</v>
      </c>
      <c r="AU143" s="224" t="s">
        <v>84</v>
      </c>
      <c r="AY143" s="223" t="s">
        <v>188</v>
      </c>
      <c r="BK143" s="225">
        <f>SUM(BK144:BK147)</f>
        <v>0</v>
      </c>
    </row>
    <row r="144" spans="1:65" s="2" customFormat="1" ht="24.15" customHeight="1">
      <c r="A144" s="39"/>
      <c r="B144" s="40"/>
      <c r="C144" s="228" t="s">
        <v>84</v>
      </c>
      <c r="D144" s="228" t="s">
        <v>190</v>
      </c>
      <c r="E144" s="229" t="s">
        <v>533</v>
      </c>
      <c r="F144" s="230" t="s">
        <v>534</v>
      </c>
      <c r="G144" s="231" t="s">
        <v>193</v>
      </c>
      <c r="H144" s="232">
        <v>14.75</v>
      </c>
      <c r="I144" s="233"/>
      <c r="J144" s="234">
        <f>ROUND(I144*H144,2)</f>
        <v>0</v>
      </c>
      <c r="K144" s="230" t="s">
        <v>219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0.255</v>
      </c>
      <c r="T144" s="238">
        <f>S144*H144</f>
        <v>3.76125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195</v>
      </c>
      <c r="AT144" s="239" t="s">
        <v>190</v>
      </c>
      <c r="AU144" s="239" t="s">
        <v>86</v>
      </c>
      <c r="AY144" s="18" t="s">
        <v>188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195</v>
      </c>
      <c r="BM144" s="239" t="s">
        <v>535</v>
      </c>
    </row>
    <row r="145" spans="1:51" s="13" customFormat="1" ht="12">
      <c r="A145" s="13"/>
      <c r="B145" s="241"/>
      <c r="C145" s="242"/>
      <c r="D145" s="243" t="s">
        <v>197</v>
      </c>
      <c r="E145" s="244" t="s">
        <v>1</v>
      </c>
      <c r="F145" s="245" t="s">
        <v>536</v>
      </c>
      <c r="G145" s="242"/>
      <c r="H145" s="244" t="s">
        <v>1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197</v>
      </c>
      <c r="AU145" s="251" t="s">
        <v>86</v>
      </c>
      <c r="AV145" s="13" t="s">
        <v>84</v>
      </c>
      <c r="AW145" s="13" t="s">
        <v>32</v>
      </c>
      <c r="AX145" s="13" t="s">
        <v>77</v>
      </c>
      <c r="AY145" s="251" t="s">
        <v>188</v>
      </c>
    </row>
    <row r="146" spans="1:51" s="13" customFormat="1" ht="12">
      <c r="A146" s="13"/>
      <c r="B146" s="241"/>
      <c r="C146" s="242"/>
      <c r="D146" s="243" t="s">
        <v>197</v>
      </c>
      <c r="E146" s="244" t="s">
        <v>1</v>
      </c>
      <c r="F146" s="245" t="s">
        <v>537</v>
      </c>
      <c r="G146" s="242"/>
      <c r="H146" s="244" t="s">
        <v>1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197</v>
      </c>
      <c r="AU146" s="251" t="s">
        <v>86</v>
      </c>
      <c r="AV146" s="13" t="s">
        <v>84</v>
      </c>
      <c r="AW146" s="13" t="s">
        <v>32</v>
      </c>
      <c r="AX146" s="13" t="s">
        <v>77</v>
      </c>
      <c r="AY146" s="251" t="s">
        <v>188</v>
      </c>
    </row>
    <row r="147" spans="1:51" s="14" customFormat="1" ht="12">
      <c r="A147" s="14"/>
      <c r="B147" s="252"/>
      <c r="C147" s="253"/>
      <c r="D147" s="243" t="s">
        <v>197</v>
      </c>
      <c r="E147" s="254" t="s">
        <v>1</v>
      </c>
      <c r="F147" s="255" t="s">
        <v>538</v>
      </c>
      <c r="G147" s="253"/>
      <c r="H147" s="256">
        <v>14.75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2" t="s">
        <v>197</v>
      </c>
      <c r="AU147" s="262" t="s">
        <v>86</v>
      </c>
      <c r="AV147" s="14" t="s">
        <v>86</v>
      </c>
      <c r="AW147" s="14" t="s">
        <v>32</v>
      </c>
      <c r="AX147" s="14" t="s">
        <v>84</v>
      </c>
      <c r="AY147" s="262" t="s">
        <v>188</v>
      </c>
    </row>
    <row r="148" spans="1:63" s="12" customFormat="1" ht="22.8" customHeight="1">
      <c r="A148" s="12"/>
      <c r="B148" s="212"/>
      <c r="C148" s="213"/>
      <c r="D148" s="214" t="s">
        <v>76</v>
      </c>
      <c r="E148" s="226" t="s">
        <v>86</v>
      </c>
      <c r="F148" s="226" t="s">
        <v>539</v>
      </c>
      <c r="G148" s="213"/>
      <c r="H148" s="213"/>
      <c r="I148" s="216"/>
      <c r="J148" s="227">
        <f>BK148</f>
        <v>0</v>
      </c>
      <c r="K148" s="213"/>
      <c r="L148" s="218"/>
      <c r="M148" s="219"/>
      <c r="N148" s="220"/>
      <c r="O148" s="220"/>
      <c r="P148" s="221">
        <f>SUM(P149:P163)</f>
        <v>0</v>
      </c>
      <c r="Q148" s="220"/>
      <c r="R148" s="221">
        <f>SUM(R149:R163)</f>
        <v>109.41337555999999</v>
      </c>
      <c r="S148" s="220"/>
      <c r="T148" s="222">
        <f>SUM(T149:T163)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3" t="s">
        <v>84</v>
      </c>
      <c r="AT148" s="224" t="s">
        <v>76</v>
      </c>
      <c r="AU148" s="224" t="s">
        <v>84</v>
      </c>
      <c r="AY148" s="223" t="s">
        <v>188</v>
      </c>
      <c r="BK148" s="225">
        <f>SUM(BK149:BK163)</f>
        <v>0</v>
      </c>
    </row>
    <row r="149" spans="1:65" s="2" customFormat="1" ht="24.15" customHeight="1">
      <c r="A149" s="39"/>
      <c r="B149" s="40"/>
      <c r="C149" s="228" t="s">
        <v>86</v>
      </c>
      <c r="D149" s="228" t="s">
        <v>190</v>
      </c>
      <c r="E149" s="229" t="s">
        <v>540</v>
      </c>
      <c r="F149" s="230" t="s">
        <v>541</v>
      </c>
      <c r="G149" s="231" t="s">
        <v>204</v>
      </c>
      <c r="H149" s="232">
        <v>23.119</v>
      </c>
      <c r="I149" s="233"/>
      <c r="J149" s="234">
        <f>ROUND(I149*H149,2)</f>
        <v>0</v>
      </c>
      <c r="K149" s="230" t="s">
        <v>194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2.16</v>
      </c>
      <c r="R149" s="237">
        <f>Q149*H149</f>
        <v>49.93704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195</v>
      </c>
      <c r="AT149" s="239" t="s">
        <v>190</v>
      </c>
      <c r="AU149" s="239" t="s">
        <v>86</v>
      </c>
      <c r="AY149" s="18" t="s">
        <v>188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195</v>
      </c>
      <c r="BM149" s="239" t="s">
        <v>542</v>
      </c>
    </row>
    <row r="150" spans="1:51" s="13" customFormat="1" ht="12">
      <c r="A150" s="13"/>
      <c r="B150" s="241"/>
      <c r="C150" s="242"/>
      <c r="D150" s="243" t="s">
        <v>197</v>
      </c>
      <c r="E150" s="244" t="s">
        <v>1</v>
      </c>
      <c r="F150" s="245" t="s">
        <v>543</v>
      </c>
      <c r="G150" s="242"/>
      <c r="H150" s="244" t="s">
        <v>1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197</v>
      </c>
      <c r="AU150" s="251" t="s">
        <v>86</v>
      </c>
      <c r="AV150" s="13" t="s">
        <v>84</v>
      </c>
      <c r="AW150" s="13" t="s">
        <v>32</v>
      </c>
      <c r="AX150" s="13" t="s">
        <v>77</v>
      </c>
      <c r="AY150" s="251" t="s">
        <v>188</v>
      </c>
    </row>
    <row r="151" spans="1:51" s="14" customFormat="1" ht="12">
      <c r="A151" s="14"/>
      <c r="B151" s="252"/>
      <c r="C151" s="253"/>
      <c r="D151" s="243" t="s">
        <v>197</v>
      </c>
      <c r="E151" s="254" t="s">
        <v>1</v>
      </c>
      <c r="F151" s="255" t="s">
        <v>544</v>
      </c>
      <c r="G151" s="253"/>
      <c r="H151" s="256">
        <v>23.119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2" t="s">
        <v>197</v>
      </c>
      <c r="AU151" s="262" t="s">
        <v>86</v>
      </c>
      <c r="AV151" s="14" t="s">
        <v>86</v>
      </c>
      <c r="AW151" s="14" t="s">
        <v>32</v>
      </c>
      <c r="AX151" s="14" t="s">
        <v>84</v>
      </c>
      <c r="AY151" s="262" t="s">
        <v>188</v>
      </c>
    </row>
    <row r="152" spans="1:65" s="2" customFormat="1" ht="24.15" customHeight="1">
      <c r="A152" s="39"/>
      <c r="B152" s="40"/>
      <c r="C152" s="228" t="s">
        <v>112</v>
      </c>
      <c r="D152" s="228" t="s">
        <v>190</v>
      </c>
      <c r="E152" s="229" t="s">
        <v>545</v>
      </c>
      <c r="F152" s="230" t="s">
        <v>546</v>
      </c>
      <c r="G152" s="231" t="s">
        <v>204</v>
      </c>
      <c r="H152" s="232">
        <v>23.119</v>
      </c>
      <c r="I152" s="233"/>
      <c r="J152" s="234">
        <f>ROUND(I152*H152,2)</f>
        <v>0</v>
      </c>
      <c r="K152" s="230" t="s">
        <v>194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2.50187</v>
      </c>
      <c r="R152" s="237">
        <f>Q152*H152</f>
        <v>57.84073253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195</v>
      </c>
      <c r="AT152" s="239" t="s">
        <v>190</v>
      </c>
      <c r="AU152" s="239" t="s">
        <v>86</v>
      </c>
      <c r="AY152" s="18" t="s">
        <v>188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195</v>
      </c>
      <c r="BM152" s="239" t="s">
        <v>547</v>
      </c>
    </row>
    <row r="153" spans="1:51" s="13" customFormat="1" ht="12">
      <c r="A153" s="13"/>
      <c r="B153" s="241"/>
      <c r="C153" s="242"/>
      <c r="D153" s="243" t="s">
        <v>197</v>
      </c>
      <c r="E153" s="244" t="s">
        <v>1</v>
      </c>
      <c r="F153" s="245" t="s">
        <v>548</v>
      </c>
      <c r="G153" s="242"/>
      <c r="H153" s="244" t="s">
        <v>1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197</v>
      </c>
      <c r="AU153" s="251" t="s">
        <v>86</v>
      </c>
      <c r="AV153" s="13" t="s">
        <v>84</v>
      </c>
      <c r="AW153" s="13" t="s">
        <v>32</v>
      </c>
      <c r="AX153" s="13" t="s">
        <v>77</v>
      </c>
      <c r="AY153" s="251" t="s">
        <v>188</v>
      </c>
    </row>
    <row r="154" spans="1:51" s="13" customFormat="1" ht="12">
      <c r="A154" s="13"/>
      <c r="B154" s="241"/>
      <c r="C154" s="242"/>
      <c r="D154" s="243" t="s">
        <v>197</v>
      </c>
      <c r="E154" s="244" t="s">
        <v>1</v>
      </c>
      <c r="F154" s="245" t="s">
        <v>549</v>
      </c>
      <c r="G154" s="242"/>
      <c r="H154" s="244" t="s">
        <v>1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197</v>
      </c>
      <c r="AU154" s="251" t="s">
        <v>86</v>
      </c>
      <c r="AV154" s="13" t="s">
        <v>84</v>
      </c>
      <c r="AW154" s="13" t="s">
        <v>32</v>
      </c>
      <c r="AX154" s="13" t="s">
        <v>77</v>
      </c>
      <c r="AY154" s="251" t="s">
        <v>188</v>
      </c>
    </row>
    <row r="155" spans="1:51" s="14" customFormat="1" ht="12">
      <c r="A155" s="14"/>
      <c r="B155" s="252"/>
      <c r="C155" s="253"/>
      <c r="D155" s="243" t="s">
        <v>197</v>
      </c>
      <c r="E155" s="254" t="s">
        <v>1</v>
      </c>
      <c r="F155" s="255" t="s">
        <v>544</v>
      </c>
      <c r="G155" s="253"/>
      <c r="H155" s="256">
        <v>23.119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2" t="s">
        <v>197</v>
      </c>
      <c r="AU155" s="262" t="s">
        <v>86</v>
      </c>
      <c r="AV155" s="14" t="s">
        <v>86</v>
      </c>
      <c r="AW155" s="14" t="s">
        <v>32</v>
      </c>
      <c r="AX155" s="14" t="s">
        <v>84</v>
      </c>
      <c r="AY155" s="262" t="s">
        <v>188</v>
      </c>
    </row>
    <row r="156" spans="1:65" s="2" customFormat="1" ht="16.5" customHeight="1">
      <c r="A156" s="39"/>
      <c r="B156" s="40"/>
      <c r="C156" s="228" t="s">
        <v>195</v>
      </c>
      <c r="D156" s="228" t="s">
        <v>190</v>
      </c>
      <c r="E156" s="229" t="s">
        <v>550</v>
      </c>
      <c r="F156" s="230" t="s">
        <v>551</v>
      </c>
      <c r="G156" s="231" t="s">
        <v>377</v>
      </c>
      <c r="H156" s="232">
        <v>0.539</v>
      </c>
      <c r="I156" s="233"/>
      <c r="J156" s="234">
        <f>ROUND(I156*H156,2)</f>
        <v>0</v>
      </c>
      <c r="K156" s="230" t="s">
        <v>194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1.06277</v>
      </c>
      <c r="R156" s="237">
        <f>Q156*H156</f>
        <v>0.5728330300000001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195</v>
      </c>
      <c r="AT156" s="239" t="s">
        <v>190</v>
      </c>
      <c r="AU156" s="239" t="s">
        <v>86</v>
      </c>
      <c r="AY156" s="18" t="s">
        <v>188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195</v>
      </c>
      <c r="BM156" s="239" t="s">
        <v>552</v>
      </c>
    </row>
    <row r="157" spans="1:51" s="13" customFormat="1" ht="12">
      <c r="A157" s="13"/>
      <c r="B157" s="241"/>
      <c r="C157" s="242"/>
      <c r="D157" s="243" t="s">
        <v>197</v>
      </c>
      <c r="E157" s="244" t="s">
        <v>1</v>
      </c>
      <c r="F157" s="245" t="s">
        <v>553</v>
      </c>
      <c r="G157" s="242"/>
      <c r="H157" s="244" t="s">
        <v>1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197</v>
      </c>
      <c r="AU157" s="251" t="s">
        <v>86</v>
      </c>
      <c r="AV157" s="13" t="s">
        <v>84</v>
      </c>
      <c r="AW157" s="13" t="s">
        <v>32</v>
      </c>
      <c r="AX157" s="13" t="s">
        <v>77</v>
      </c>
      <c r="AY157" s="251" t="s">
        <v>188</v>
      </c>
    </row>
    <row r="158" spans="1:51" s="13" customFormat="1" ht="12">
      <c r="A158" s="13"/>
      <c r="B158" s="241"/>
      <c r="C158" s="242"/>
      <c r="D158" s="243" t="s">
        <v>197</v>
      </c>
      <c r="E158" s="244" t="s">
        <v>1</v>
      </c>
      <c r="F158" s="245" t="s">
        <v>554</v>
      </c>
      <c r="G158" s="242"/>
      <c r="H158" s="244" t="s">
        <v>1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1" t="s">
        <v>197</v>
      </c>
      <c r="AU158" s="251" t="s">
        <v>86</v>
      </c>
      <c r="AV158" s="13" t="s">
        <v>84</v>
      </c>
      <c r="AW158" s="13" t="s">
        <v>32</v>
      </c>
      <c r="AX158" s="13" t="s">
        <v>77</v>
      </c>
      <c r="AY158" s="251" t="s">
        <v>188</v>
      </c>
    </row>
    <row r="159" spans="1:51" s="14" customFormat="1" ht="12">
      <c r="A159" s="14"/>
      <c r="B159" s="252"/>
      <c r="C159" s="253"/>
      <c r="D159" s="243" t="s">
        <v>197</v>
      </c>
      <c r="E159" s="254" t="s">
        <v>1</v>
      </c>
      <c r="F159" s="255" t="s">
        <v>555</v>
      </c>
      <c r="G159" s="253"/>
      <c r="H159" s="256">
        <v>0.539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2" t="s">
        <v>197</v>
      </c>
      <c r="AU159" s="262" t="s">
        <v>86</v>
      </c>
      <c r="AV159" s="14" t="s">
        <v>86</v>
      </c>
      <c r="AW159" s="14" t="s">
        <v>32</v>
      </c>
      <c r="AX159" s="14" t="s">
        <v>77</v>
      </c>
      <c r="AY159" s="262" t="s">
        <v>188</v>
      </c>
    </row>
    <row r="160" spans="1:51" s="15" customFormat="1" ht="12">
      <c r="A160" s="15"/>
      <c r="B160" s="263"/>
      <c r="C160" s="264"/>
      <c r="D160" s="243" t="s">
        <v>197</v>
      </c>
      <c r="E160" s="265" t="s">
        <v>1</v>
      </c>
      <c r="F160" s="266" t="s">
        <v>215</v>
      </c>
      <c r="G160" s="264"/>
      <c r="H160" s="267">
        <v>0.539</v>
      </c>
      <c r="I160" s="268"/>
      <c r="J160" s="264"/>
      <c r="K160" s="264"/>
      <c r="L160" s="269"/>
      <c r="M160" s="270"/>
      <c r="N160" s="271"/>
      <c r="O160" s="271"/>
      <c r="P160" s="271"/>
      <c r="Q160" s="271"/>
      <c r="R160" s="271"/>
      <c r="S160" s="271"/>
      <c r="T160" s="27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3" t="s">
        <v>197</v>
      </c>
      <c r="AU160" s="273" t="s">
        <v>86</v>
      </c>
      <c r="AV160" s="15" t="s">
        <v>195</v>
      </c>
      <c r="AW160" s="15" t="s">
        <v>32</v>
      </c>
      <c r="AX160" s="15" t="s">
        <v>84</v>
      </c>
      <c r="AY160" s="273" t="s">
        <v>188</v>
      </c>
    </row>
    <row r="161" spans="1:65" s="2" customFormat="1" ht="24.15" customHeight="1">
      <c r="A161" s="39"/>
      <c r="B161" s="40"/>
      <c r="C161" s="228" t="s">
        <v>268</v>
      </c>
      <c r="D161" s="228" t="s">
        <v>190</v>
      </c>
      <c r="E161" s="229" t="s">
        <v>556</v>
      </c>
      <c r="F161" s="230" t="s">
        <v>557</v>
      </c>
      <c r="G161" s="231" t="s">
        <v>558</v>
      </c>
      <c r="H161" s="232">
        <v>1</v>
      </c>
      <c r="I161" s="233"/>
      <c r="J161" s="234">
        <f>ROUND(I161*H161,2)</f>
        <v>0</v>
      </c>
      <c r="K161" s="230" t="s">
        <v>1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1.06277</v>
      </c>
      <c r="R161" s="237">
        <f>Q161*H161</f>
        <v>1.06277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195</v>
      </c>
      <c r="AT161" s="239" t="s">
        <v>190</v>
      </c>
      <c r="AU161" s="239" t="s">
        <v>86</v>
      </c>
      <c r="AY161" s="18" t="s">
        <v>188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195</v>
      </c>
      <c r="BM161" s="239" t="s">
        <v>559</v>
      </c>
    </row>
    <row r="162" spans="1:47" s="2" customFormat="1" ht="12">
      <c r="A162" s="39"/>
      <c r="B162" s="40"/>
      <c r="C162" s="41"/>
      <c r="D162" s="243" t="s">
        <v>560</v>
      </c>
      <c r="E162" s="41"/>
      <c r="F162" s="288" t="s">
        <v>561</v>
      </c>
      <c r="G162" s="41"/>
      <c r="H162" s="41"/>
      <c r="I162" s="289"/>
      <c r="J162" s="41"/>
      <c r="K162" s="41"/>
      <c r="L162" s="45"/>
      <c r="M162" s="290"/>
      <c r="N162" s="291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560</v>
      </c>
      <c r="AU162" s="18" t="s">
        <v>86</v>
      </c>
    </row>
    <row r="163" spans="1:51" s="14" customFormat="1" ht="12">
      <c r="A163" s="14"/>
      <c r="B163" s="252"/>
      <c r="C163" s="253"/>
      <c r="D163" s="243" t="s">
        <v>197</v>
      </c>
      <c r="E163" s="254" t="s">
        <v>1</v>
      </c>
      <c r="F163" s="255" t="s">
        <v>84</v>
      </c>
      <c r="G163" s="253"/>
      <c r="H163" s="256">
        <v>1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2" t="s">
        <v>197</v>
      </c>
      <c r="AU163" s="262" t="s">
        <v>86</v>
      </c>
      <c r="AV163" s="14" t="s">
        <v>86</v>
      </c>
      <c r="AW163" s="14" t="s">
        <v>32</v>
      </c>
      <c r="AX163" s="14" t="s">
        <v>84</v>
      </c>
      <c r="AY163" s="262" t="s">
        <v>188</v>
      </c>
    </row>
    <row r="164" spans="1:63" s="12" customFormat="1" ht="22.8" customHeight="1">
      <c r="A164" s="12"/>
      <c r="B164" s="212"/>
      <c r="C164" s="213"/>
      <c r="D164" s="214" t="s">
        <v>76</v>
      </c>
      <c r="E164" s="226" t="s">
        <v>112</v>
      </c>
      <c r="F164" s="226" t="s">
        <v>189</v>
      </c>
      <c r="G164" s="213"/>
      <c r="H164" s="213"/>
      <c r="I164" s="216"/>
      <c r="J164" s="227">
        <f>BK164</f>
        <v>0</v>
      </c>
      <c r="K164" s="213"/>
      <c r="L164" s="218"/>
      <c r="M164" s="219"/>
      <c r="N164" s="220"/>
      <c r="O164" s="220"/>
      <c r="P164" s="221">
        <f>SUM(P165:P224)</f>
        <v>0</v>
      </c>
      <c r="Q164" s="220"/>
      <c r="R164" s="221">
        <f>SUM(R165:R224)</f>
        <v>22.962937739999997</v>
      </c>
      <c r="S164" s="220"/>
      <c r="T164" s="222">
        <f>SUM(T165:T224)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3" t="s">
        <v>84</v>
      </c>
      <c r="AT164" s="224" t="s">
        <v>76</v>
      </c>
      <c r="AU164" s="224" t="s">
        <v>84</v>
      </c>
      <c r="AY164" s="223" t="s">
        <v>188</v>
      </c>
      <c r="BK164" s="225">
        <f>SUM(BK165:BK224)</f>
        <v>0</v>
      </c>
    </row>
    <row r="165" spans="1:65" s="2" customFormat="1" ht="37.8" customHeight="1">
      <c r="A165" s="39"/>
      <c r="B165" s="40"/>
      <c r="C165" s="228" t="s">
        <v>272</v>
      </c>
      <c r="D165" s="228" t="s">
        <v>190</v>
      </c>
      <c r="E165" s="229" t="s">
        <v>562</v>
      </c>
      <c r="F165" s="230" t="s">
        <v>563</v>
      </c>
      <c r="G165" s="231" t="s">
        <v>360</v>
      </c>
      <c r="H165" s="232">
        <v>3</v>
      </c>
      <c r="I165" s="233"/>
      <c r="J165" s="234">
        <f>ROUND(I165*H165,2)</f>
        <v>0</v>
      </c>
      <c r="K165" s="230" t="s">
        <v>194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0.32623</v>
      </c>
      <c r="R165" s="237">
        <f>Q165*H165</f>
        <v>0.9786900000000001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195</v>
      </c>
      <c r="AT165" s="239" t="s">
        <v>190</v>
      </c>
      <c r="AU165" s="239" t="s">
        <v>86</v>
      </c>
      <c r="AY165" s="18" t="s">
        <v>188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195</v>
      </c>
      <c r="BM165" s="239" t="s">
        <v>564</v>
      </c>
    </row>
    <row r="166" spans="1:51" s="13" customFormat="1" ht="12">
      <c r="A166" s="13"/>
      <c r="B166" s="241"/>
      <c r="C166" s="242"/>
      <c r="D166" s="243" t="s">
        <v>197</v>
      </c>
      <c r="E166" s="244" t="s">
        <v>1</v>
      </c>
      <c r="F166" s="245" t="s">
        <v>565</v>
      </c>
      <c r="G166" s="242"/>
      <c r="H166" s="244" t="s">
        <v>1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1" t="s">
        <v>197</v>
      </c>
      <c r="AU166" s="251" t="s">
        <v>86</v>
      </c>
      <c r="AV166" s="13" t="s">
        <v>84</v>
      </c>
      <c r="AW166" s="13" t="s">
        <v>32</v>
      </c>
      <c r="AX166" s="13" t="s">
        <v>77</v>
      </c>
      <c r="AY166" s="251" t="s">
        <v>188</v>
      </c>
    </row>
    <row r="167" spans="1:51" s="14" customFormat="1" ht="12">
      <c r="A167" s="14"/>
      <c r="B167" s="252"/>
      <c r="C167" s="253"/>
      <c r="D167" s="243" t="s">
        <v>197</v>
      </c>
      <c r="E167" s="254" t="s">
        <v>1</v>
      </c>
      <c r="F167" s="255" t="s">
        <v>112</v>
      </c>
      <c r="G167" s="253"/>
      <c r="H167" s="256">
        <v>3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2" t="s">
        <v>197</v>
      </c>
      <c r="AU167" s="262" t="s">
        <v>86</v>
      </c>
      <c r="AV167" s="14" t="s">
        <v>86</v>
      </c>
      <c r="AW167" s="14" t="s">
        <v>32</v>
      </c>
      <c r="AX167" s="14" t="s">
        <v>84</v>
      </c>
      <c r="AY167" s="262" t="s">
        <v>188</v>
      </c>
    </row>
    <row r="168" spans="1:65" s="2" customFormat="1" ht="33" customHeight="1">
      <c r="A168" s="39"/>
      <c r="B168" s="40"/>
      <c r="C168" s="228" t="s">
        <v>277</v>
      </c>
      <c r="D168" s="228" t="s">
        <v>190</v>
      </c>
      <c r="E168" s="229" t="s">
        <v>566</v>
      </c>
      <c r="F168" s="230" t="s">
        <v>567</v>
      </c>
      <c r="G168" s="231" t="s">
        <v>360</v>
      </c>
      <c r="H168" s="232">
        <v>10</v>
      </c>
      <c r="I168" s="233"/>
      <c r="J168" s="234">
        <f>ROUND(I168*H168,2)</f>
        <v>0</v>
      </c>
      <c r="K168" s="230" t="s">
        <v>194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0.02628</v>
      </c>
      <c r="R168" s="237">
        <f>Q168*H168</f>
        <v>0.26280000000000003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195</v>
      </c>
      <c r="AT168" s="239" t="s">
        <v>190</v>
      </c>
      <c r="AU168" s="239" t="s">
        <v>86</v>
      </c>
      <c r="AY168" s="18" t="s">
        <v>188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195</v>
      </c>
      <c r="BM168" s="239" t="s">
        <v>568</v>
      </c>
    </row>
    <row r="169" spans="1:51" s="14" customFormat="1" ht="12">
      <c r="A169" s="14"/>
      <c r="B169" s="252"/>
      <c r="C169" s="253"/>
      <c r="D169" s="243" t="s">
        <v>197</v>
      </c>
      <c r="E169" s="254" t="s">
        <v>1</v>
      </c>
      <c r="F169" s="255" t="s">
        <v>341</v>
      </c>
      <c r="G169" s="253"/>
      <c r="H169" s="256">
        <v>10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2" t="s">
        <v>197</v>
      </c>
      <c r="AU169" s="262" t="s">
        <v>86</v>
      </c>
      <c r="AV169" s="14" t="s">
        <v>86</v>
      </c>
      <c r="AW169" s="14" t="s">
        <v>32</v>
      </c>
      <c r="AX169" s="14" t="s">
        <v>84</v>
      </c>
      <c r="AY169" s="262" t="s">
        <v>188</v>
      </c>
    </row>
    <row r="170" spans="1:65" s="2" customFormat="1" ht="33" customHeight="1">
      <c r="A170" s="39"/>
      <c r="B170" s="40"/>
      <c r="C170" s="228" t="s">
        <v>297</v>
      </c>
      <c r="D170" s="228" t="s">
        <v>190</v>
      </c>
      <c r="E170" s="229" t="s">
        <v>569</v>
      </c>
      <c r="F170" s="230" t="s">
        <v>570</v>
      </c>
      <c r="G170" s="231" t="s">
        <v>360</v>
      </c>
      <c r="H170" s="232">
        <v>13</v>
      </c>
      <c r="I170" s="233"/>
      <c r="J170" s="234">
        <f>ROUND(I170*H170,2)</f>
        <v>0</v>
      </c>
      <c r="K170" s="230" t="s">
        <v>194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0.03963</v>
      </c>
      <c r="R170" s="237">
        <f>Q170*H170</f>
        <v>0.51519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195</v>
      </c>
      <c r="AT170" s="239" t="s">
        <v>190</v>
      </c>
      <c r="AU170" s="239" t="s">
        <v>86</v>
      </c>
      <c r="AY170" s="18" t="s">
        <v>188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195</v>
      </c>
      <c r="BM170" s="239" t="s">
        <v>571</v>
      </c>
    </row>
    <row r="171" spans="1:51" s="14" customFormat="1" ht="12">
      <c r="A171" s="14"/>
      <c r="B171" s="252"/>
      <c r="C171" s="253"/>
      <c r="D171" s="243" t="s">
        <v>197</v>
      </c>
      <c r="E171" s="254" t="s">
        <v>1</v>
      </c>
      <c r="F171" s="255" t="s">
        <v>572</v>
      </c>
      <c r="G171" s="253"/>
      <c r="H171" s="256">
        <v>13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197</v>
      </c>
      <c r="AU171" s="262" t="s">
        <v>86</v>
      </c>
      <c r="AV171" s="14" t="s">
        <v>86</v>
      </c>
      <c r="AW171" s="14" t="s">
        <v>32</v>
      </c>
      <c r="AX171" s="14" t="s">
        <v>84</v>
      </c>
      <c r="AY171" s="262" t="s">
        <v>188</v>
      </c>
    </row>
    <row r="172" spans="1:65" s="2" customFormat="1" ht="24.15" customHeight="1">
      <c r="A172" s="39"/>
      <c r="B172" s="40"/>
      <c r="C172" s="228" t="s">
        <v>200</v>
      </c>
      <c r="D172" s="228" t="s">
        <v>190</v>
      </c>
      <c r="E172" s="229" t="s">
        <v>573</v>
      </c>
      <c r="F172" s="230" t="s">
        <v>574</v>
      </c>
      <c r="G172" s="231" t="s">
        <v>193</v>
      </c>
      <c r="H172" s="232">
        <v>162.122</v>
      </c>
      <c r="I172" s="233"/>
      <c r="J172" s="234">
        <f>ROUND(I172*H172,2)</f>
        <v>0</v>
      </c>
      <c r="K172" s="230" t="s">
        <v>194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0.06172</v>
      </c>
      <c r="R172" s="237">
        <f>Q172*H172</f>
        <v>10.00616984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195</v>
      </c>
      <c r="AT172" s="239" t="s">
        <v>190</v>
      </c>
      <c r="AU172" s="239" t="s">
        <v>86</v>
      </c>
      <c r="AY172" s="18" t="s">
        <v>188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195</v>
      </c>
      <c r="BM172" s="239" t="s">
        <v>575</v>
      </c>
    </row>
    <row r="173" spans="1:51" s="13" customFormat="1" ht="12">
      <c r="A173" s="13"/>
      <c r="B173" s="241"/>
      <c r="C173" s="242"/>
      <c r="D173" s="243" t="s">
        <v>197</v>
      </c>
      <c r="E173" s="244" t="s">
        <v>1</v>
      </c>
      <c r="F173" s="245" t="s">
        <v>576</v>
      </c>
      <c r="G173" s="242"/>
      <c r="H173" s="244" t="s">
        <v>1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1" t="s">
        <v>197</v>
      </c>
      <c r="AU173" s="251" t="s">
        <v>86</v>
      </c>
      <c r="AV173" s="13" t="s">
        <v>84</v>
      </c>
      <c r="AW173" s="13" t="s">
        <v>32</v>
      </c>
      <c r="AX173" s="13" t="s">
        <v>77</v>
      </c>
      <c r="AY173" s="251" t="s">
        <v>188</v>
      </c>
    </row>
    <row r="174" spans="1:51" s="13" customFormat="1" ht="12">
      <c r="A174" s="13"/>
      <c r="B174" s="241"/>
      <c r="C174" s="242"/>
      <c r="D174" s="243" t="s">
        <v>197</v>
      </c>
      <c r="E174" s="244" t="s">
        <v>1</v>
      </c>
      <c r="F174" s="245" t="s">
        <v>222</v>
      </c>
      <c r="G174" s="242"/>
      <c r="H174" s="244" t="s">
        <v>1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1" t="s">
        <v>197</v>
      </c>
      <c r="AU174" s="251" t="s">
        <v>86</v>
      </c>
      <c r="AV174" s="13" t="s">
        <v>84</v>
      </c>
      <c r="AW174" s="13" t="s">
        <v>32</v>
      </c>
      <c r="AX174" s="13" t="s">
        <v>77</v>
      </c>
      <c r="AY174" s="251" t="s">
        <v>188</v>
      </c>
    </row>
    <row r="175" spans="1:51" s="13" customFormat="1" ht="12">
      <c r="A175" s="13"/>
      <c r="B175" s="241"/>
      <c r="C175" s="242"/>
      <c r="D175" s="243" t="s">
        <v>197</v>
      </c>
      <c r="E175" s="244" t="s">
        <v>1</v>
      </c>
      <c r="F175" s="245" t="s">
        <v>288</v>
      </c>
      <c r="G175" s="242"/>
      <c r="H175" s="244" t="s">
        <v>1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1" t="s">
        <v>197</v>
      </c>
      <c r="AU175" s="251" t="s">
        <v>86</v>
      </c>
      <c r="AV175" s="13" t="s">
        <v>84</v>
      </c>
      <c r="AW175" s="13" t="s">
        <v>32</v>
      </c>
      <c r="AX175" s="13" t="s">
        <v>77</v>
      </c>
      <c r="AY175" s="251" t="s">
        <v>188</v>
      </c>
    </row>
    <row r="176" spans="1:51" s="14" customFormat="1" ht="12">
      <c r="A176" s="14"/>
      <c r="B176" s="252"/>
      <c r="C176" s="253"/>
      <c r="D176" s="243" t="s">
        <v>197</v>
      </c>
      <c r="E176" s="254" t="s">
        <v>1</v>
      </c>
      <c r="F176" s="255" t="s">
        <v>577</v>
      </c>
      <c r="G176" s="253"/>
      <c r="H176" s="256">
        <v>2.79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197</v>
      </c>
      <c r="AU176" s="262" t="s">
        <v>86</v>
      </c>
      <c r="AV176" s="14" t="s">
        <v>86</v>
      </c>
      <c r="AW176" s="14" t="s">
        <v>32</v>
      </c>
      <c r="AX176" s="14" t="s">
        <v>77</v>
      </c>
      <c r="AY176" s="262" t="s">
        <v>188</v>
      </c>
    </row>
    <row r="177" spans="1:51" s="14" customFormat="1" ht="12">
      <c r="A177" s="14"/>
      <c r="B177" s="252"/>
      <c r="C177" s="253"/>
      <c r="D177" s="243" t="s">
        <v>197</v>
      </c>
      <c r="E177" s="254" t="s">
        <v>1</v>
      </c>
      <c r="F177" s="255" t="s">
        <v>578</v>
      </c>
      <c r="G177" s="253"/>
      <c r="H177" s="256">
        <v>5.89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2" t="s">
        <v>197</v>
      </c>
      <c r="AU177" s="262" t="s">
        <v>86</v>
      </c>
      <c r="AV177" s="14" t="s">
        <v>86</v>
      </c>
      <c r="AW177" s="14" t="s">
        <v>32</v>
      </c>
      <c r="AX177" s="14" t="s">
        <v>77</v>
      </c>
      <c r="AY177" s="262" t="s">
        <v>188</v>
      </c>
    </row>
    <row r="178" spans="1:51" s="14" customFormat="1" ht="12">
      <c r="A178" s="14"/>
      <c r="B178" s="252"/>
      <c r="C178" s="253"/>
      <c r="D178" s="243" t="s">
        <v>197</v>
      </c>
      <c r="E178" s="254" t="s">
        <v>1</v>
      </c>
      <c r="F178" s="255" t="s">
        <v>305</v>
      </c>
      <c r="G178" s="253"/>
      <c r="H178" s="256">
        <v>-1.379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2" t="s">
        <v>197</v>
      </c>
      <c r="AU178" s="262" t="s">
        <v>86</v>
      </c>
      <c r="AV178" s="14" t="s">
        <v>86</v>
      </c>
      <c r="AW178" s="14" t="s">
        <v>32</v>
      </c>
      <c r="AX178" s="14" t="s">
        <v>77</v>
      </c>
      <c r="AY178" s="262" t="s">
        <v>188</v>
      </c>
    </row>
    <row r="179" spans="1:51" s="16" customFormat="1" ht="12">
      <c r="A179" s="16"/>
      <c r="B179" s="274"/>
      <c r="C179" s="275"/>
      <c r="D179" s="243" t="s">
        <v>197</v>
      </c>
      <c r="E179" s="276" t="s">
        <v>1</v>
      </c>
      <c r="F179" s="277" t="s">
        <v>232</v>
      </c>
      <c r="G179" s="275"/>
      <c r="H179" s="278">
        <v>7.301</v>
      </c>
      <c r="I179" s="279"/>
      <c r="J179" s="275"/>
      <c r="K179" s="275"/>
      <c r="L179" s="280"/>
      <c r="M179" s="281"/>
      <c r="N179" s="282"/>
      <c r="O179" s="282"/>
      <c r="P179" s="282"/>
      <c r="Q179" s="282"/>
      <c r="R179" s="282"/>
      <c r="S179" s="282"/>
      <c r="T179" s="283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T179" s="284" t="s">
        <v>197</v>
      </c>
      <c r="AU179" s="284" t="s">
        <v>86</v>
      </c>
      <c r="AV179" s="16" t="s">
        <v>112</v>
      </c>
      <c r="AW179" s="16" t="s">
        <v>32</v>
      </c>
      <c r="AX179" s="16" t="s">
        <v>77</v>
      </c>
      <c r="AY179" s="284" t="s">
        <v>188</v>
      </c>
    </row>
    <row r="180" spans="1:51" s="14" customFormat="1" ht="12">
      <c r="A180" s="14"/>
      <c r="B180" s="252"/>
      <c r="C180" s="253"/>
      <c r="D180" s="243" t="s">
        <v>197</v>
      </c>
      <c r="E180" s="254" t="s">
        <v>1</v>
      </c>
      <c r="F180" s="255" t="s">
        <v>579</v>
      </c>
      <c r="G180" s="253"/>
      <c r="H180" s="256">
        <v>15.3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2" t="s">
        <v>197</v>
      </c>
      <c r="AU180" s="262" t="s">
        <v>86</v>
      </c>
      <c r="AV180" s="14" t="s">
        <v>86</v>
      </c>
      <c r="AW180" s="14" t="s">
        <v>32</v>
      </c>
      <c r="AX180" s="14" t="s">
        <v>77</v>
      </c>
      <c r="AY180" s="262" t="s">
        <v>188</v>
      </c>
    </row>
    <row r="181" spans="1:51" s="14" customFormat="1" ht="12">
      <c r="A181" s="14"/>
      <c r="B181" s="252"/>
      <c r="C181" s="253"/>
      <c r="D181" s="243" t="s">
        <v>197</v>
      </c>
      <c r="E181" s="254" t="s">
        <v>1</v>
      </c>
      <c r="F181" s="255" t="s">
        <v>580</v>
      </c>
      <c r="G181" s="253"/>
      <c r="H181" s="256">
        <v>-4.137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2" t="s">
        <v>197</v>
      </c>
      <c r="AU181" s="262" t="s">
        <v>86</v>
      </c>
      <c r="AV181" s="14" t="s">
        <v>86</v>
      </c>
      <c r="AW181" s="14" t="s">
        <v>32</v>
      </c>
      <c r="AX181" s="14" t="s">
        <v>77</v>
      </c>
      <c r="AY181" s="262" t="s">
        <v>188</v>
      </c>
    </row>
    <row r="182" spans="1:51" s="14" customFormat="1" ht="12">
      <c r="A182" s="14"/>
      <c r="B182" s="252"/>
      <c r="C182" s="253"/>
      <c r="D182" s="243" t="s">
        <v>197</v>
      </c>
      <c r="E182" s="254" t="s">
        <v>1</v>
      </c>
      <c r="F182" s="255" t="s">
        <v>581</v>
      </c>
      <c r="G182" s="253"/>
      <c r="H182" s="256">
        <v>4.8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2" t="s">
        <v>197</v>
      </c>
      <c r="AU182" s="262" t="s">
        <v>86</v>
      </c>
      <c r="AV182" s="14" t="s">
        <v>86</v>
      </c>
      <c r="AW182" s="14" t="s">
        <v>32</v>
      </c>
      <c r="AX182" s="14" t="s">
        <v>77</v>
      </c>
      <c r="AY182" s="262" t="s">
        <v>188</v>
      </c>
    </row>
    <row r="183" spans="1:51" s="14" customFormat="1" ht="12">
      <c r="A183" s="14"/>
      <c r="B183" s="252"/>
      <c r="C183" s="253"/>
      <c r="D183" s="243" t="s">
        <v>197</v>
      </c>
      <c r="E183" s="254" t="s">
        <v>1</v>
      </c>
      <c r="F183" s="255" t="s">
        <v>582</v>
      </c>
      <c r="G183" s="253"/>
      <c r="H183" s="256">
        <v>4.5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197</v>
      </c>
      <c r="AU183" s="262" t="s">
        <v>86</v>
      </c>
      <c r="AV183" s="14" t="s">
        <v>86</v>
      </c>
      <c r="AW183" s="14" t="s">
        <v>32</v>
      </c>
      <c r="AX183" s="14" t="s">
        <v>77</v>
      </c>
      <c r="AY183" s="262" t="s">
        <v>188</v>
      </c>
    </row>
    <row r="184" spans="1:51" s="14" customFormat="1" ht="12">
      <c r="A184" s="14"/>
      <c r="B184" s="252"/>
      <c r="C184" s="253"/>
      <c r="D184" s="243" t="s">
        <v>197</v>
      </c>
      <c r="E184" s="254" t="s">
        <v>1</v>
      </c>
      <c r="F184" s="255" t="s">
        <v>583</v>
      </c>
      <c r="G184" s="253"/>
      <c r="H184" s="256">
        <v>4.35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2" t="s">
        <v>197</v>
      </c>
      <c r="AU184" s="262" t="s">
        <v>86</v>
      </c>
      <c r="AV184" s="14" t="s">
        <v>86</v>
      </c>
      <c r="AW184" s="14" t="s">
        <v>32</v>
      </c>
      <c r="AX184" s="14" t="s">
        <v>77</v>
      </c>
      <c r="AY184" s="262" t="s">
        <v>188</v>
      </c>
    </row>
    <row r="185" spans="1:51" s="14" customFormat="1" ht="12">
      <c r="A185" s="14"/>
      <c r="B185" s="252"/>
      <c r="C185" s="253"/>
      <c r="D185" s="243" t="s">
        <v>197</v>
      </c>
      <c r="E185" s="254" t="s">
        <v>1</v>
      </c>
      <c r="F185" s="255" t="s">
        <v>305</v>
      </c>
      <c r="G185" s="253"/>
      <c r="H185" s="256">
        <v>-1.379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2" t="s">
        <v>197</v>
      </c>
      <c r="AU185" s="262" t="s">
        <v>86</v>
      </c>
      <c r="AV185" s="14" t="s">
        <v>86</v>
      </c>
      <c r="AW185" s="14" t="s">
        <v>32</v>
      </c>
      <c r="AX185" s="14" t="s">
        <v>77</v>
      </c>
      <c r="AY185" s="262" t="s">
        <v>188</v>
      </c>
    </row>
    <row r="186" spans="1:51" s="14" customFormat="1" ht="12">
      <c r="A186" s="14"/>
      <c r="B186" s="252"/>
      <c r="C186" s="253"/>
      <c r="D186" s="243" t="s">
        <v>197</v>
      </c>
      <c r="E186" s="254" t="s">
        <v>1</v>
      </c>
      <c r="F186" s="255" t="s">
        <v>584</v>
      </c>
      <c r="G186" s="253"/>
      <c r="H186" s="256">
        <v>15.45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2" t="s">
        <v>197</v>
      </c>
      <c r="AU186" s="262" t="s">
        <v>86</v>
      </c>
      <c r="AV186" s="14" t="s">
        <v>86</v>
      </c>
      <c r="AW186" s="14" t="s">
        <v>32</v>
      </c>
      <c r="AX186" s="14" t="s">
        <v>77</v>
      </c>
      <c r="AY186" s="262" t="s">
        <v>188</v>
      </c>
    </row>
    <row r="187" spans="1:51" s="14" customFormat="1" ht="12">
      <c r="A187" s="14"/>
      <c r="B187" s="252"/>
      <c r="C187" s="253"/>
      <c r="D187" s="243" t="s">
        <v>197</v>
      </c>
      <c r="E187" s="254" t="s">
        <v>1</v>
      </c>
      <c r="F187" s="255" t="s">
        <v>334</v>
      </c>
      <c r="G187" s="253"/>
      <c r="H187" s="256">
        <v>-2.758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2" t="s">
        <v>197</v>
      </c>
      <c r="AU187" s="262" t="s">
        <v>86</v>
      </c>
      <c r="AV187" s="14" t="s">
        <v>86</v>
      </c>
      <c r="AW187" s="14" t="s">
        <v>32</v>
      </c>
      <c r="AX187" s="14" t="s">
        <v>77</v>
      </c>
      <c r="AY187" s="262" t="s">
        <v>188</v>
      </c>
    </row>
    <row r="188" spans="1:51" s="14" customFormat="1" ht="12">
      <c r="A188" s="14"/>
      <c r="B188" s="252"/>
      <c r="C188" s="253"/>
      <c r="D188" s="243" t="s">
        <v>197</v>
      </c>
      <c r="E188" s="254" t="s">
        <v>1</v>
      </c>
      <c r="F188" s="255" t="s">
        <v>585</v>
      </c>
      <c r="G188" s="253"/>
      <c r="H188" s="256">
        <v>8.85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2" t="s">
        <v>197</v>
      </c>
      <c r="AU188" s="262" t="s">
        <v>86</v>
      </c>
      <c r="AV188" s="14" t="s">
        <v>86</v>
      </c>
      <c r="AW188" s="14" t="s">
        <v>32</v>
      </c>
      <c r="AX188" s="14" t="s">
        <v>77</v>
      </c>
      <c r="AY188" s="262" t="s">
        <v>188</v>
      </c>
    </row>
    <row r="189" spans="1:51" s="14" customFormat="1" ht="12">
      <c r="A189" s="14"/>
      <c r="B189" s="252"/>
      <c r="C189" s="253"/>
      <c r="D189" s="243" t="s">
        <v>197</v>
      </c>
      <c r="E189" s="254" t="s">
        <v>1</v>
      </c>
      <c r="F189" s="255" t="s">
        <v>305</v>
      </c>
      <c r="G189" s="253"/>
      <c r="H189" s="256">
        <v>-1.379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2" t="s">
        <v>197</v>
      </c>
      <c r="AU189" s="262" t="s">
        <v>86</v>
      </c>
      <c r="AV189" s="14" t="s">
        <v>86</v>
      </c>
      <c r="AW189" s="14" t="s">
        <v>32</v>
      </c>
      <c r="AX189" s="14" t="s">
        <v>77</v>
      </c>
      <c r="AY189" s="262" t="s">
        <v>188</v>
      </c>
    </row>
    <row r="190" spans="1:51" s="16" customFormat="1" ht="12">
      <c r="A190" s="16"/>
      <c r="B190" s="274"/>
      <c r="C190" s="275"/>
      <c r="D190" s="243" t="s">
        <v>197</v>
      </c>
      <c r="E190" s="276" t="s">
        <v>1</v>
      </c>
      <c r="F190" s="277" t="s">
        <v>232</v>
      </c>
      <c r="G190" s="275"/>
      <c r="H190" s="278">
        <v>43.597</v>
      </c>
      <c r="I190" s="279"/>
      <c r="J190" s="275"/>
      <c r="K190" s="275"/>
      <c r="L190" s="280"/>
      <c r="M190" s="281"/>
      <c r="N190" s="282"/>
      <c r="O190" s="282"/>
      <c r="P190" s="282"/>
      <c r="Q190" s="282"/>
      <c r="R190" s="282"/>
      <c r="S190" s="282"/>
      <c r="T190" s="283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84" t="s">
        <v>197</v>
      </c>
      <c r="AU190" s="284" t="s">
        <v>86</v>
      </c>
      <c r="AV190" s="16" t="s">
        <v>112</v>
      </c>
      <c r="AW190" s="16" t="s">
        <v>32</v>
      </c>
      <c r="AX190" s="16" t="s">
        <v>77</v>
      </c>
      <c r="AY190" s="284" t="s">
        <v>188</v>
      </c>
    </row>
    <row r="191" spans="1:51" s="13" customFormat="1" ht="12">
      <c r="A191" s="13"/>
      <c r="B191" s="241"/>
      <c r="C191" s="242"/>
      <c r="D191" s="243" t="s">
        <v>197</v>
      </c>
      <c r="E191" s="244" t="s">
        <v>1</v>
      </c>
      <c r="F191" s="245" t="s">
        <v>233</v>
      </c>
      <c r="G191" s="242"/>
      <c r="H191" s="244" t="s">
        <v>1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1" t="s">
        <v>197</v>
      </c>
      <c r="AU191" s="251" t="s">
        <v>86</v>
      </c>
      <c r="AV191" s="13" t="s">
        <v>84</v>
      </c>
      <c r="AW191" s="13" t="s">
        <v>32</v>
      </c>
      <c r="AX191" s="13" t="s">
        <v>77</v>
      </c>
      <c r="AY191" s="251" t="s">
        <v>188</v>
      </c>
    </row>
    <row r="192" spans="1:51" s="14" customFormat="1" ht="12">
      <c r="A192" s="14"/>
      <c r="B192" s="252"/>
      <c r="C192" s="253"/>
      <c r="D192" s="243" t="s">
        <v>197</v>
      </c>
      <c r="E192" s="254" t="s">
        <v>1</v>
      </c>
      <c r="F192" s="255" t="s">
        <v>586</v>
      </c>
      <c r="G192" s="253"/>
      <c r="H192" s="256">
        <v>94.98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2" t="s">
        <v>197</v>
      </c>
      <c r="AU192" s="262" t="s">
        <v>86</v>
      </c>
      <c r="AV192" s="14" t="s">
        <v>86</v>
      </c>
      <c r="AW192" s="14" t="s">
        <v>32</v>
      </c>
      <c r="AX192" s="14" t="s">
        <v>77</v>
      </c>
      <c r="AY192" s="262" t="s">
        <v>188</v>
      </c>
    </row>
    <row r="193" spans="1:51" s="14" customFormat="1" ht="12">
      <c r="A193" s="14"/>
      <c r="B193" s="252"/>
      <c r="C193" s="253"/>
      <c r="D193" s="243" t="s">
        <v>197</v>
      </c>
      <c r="E193" s="254" t="s">
        <v>1</v>
      </c>
      <c r="F193" s="255" t="s">
        <v>587</v>
      </c>
      <c r="G193" s="253"/>
      <c r="H193" s="256">
        <v>-9.456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2" t="s">
        <v>197</v>
      </c>
      <c r="AU193" s="262" t="s">
        <v>86</v>
      </c>
      <c r="AV193" s="14" t="s">
        <v>86</v>
      </c>
      <c r="AW193" s="14" t="s">
        <v>32</v>
      </c>
      <c r="AX193" s="14" t="s">
        <v>77</v>
      </c>
      <c r="AY193" s="262" t="s">
        <v>188</v>
      </c>
    </row>
    <row r="194" spans="1:51" s="14" customFormat="1" ht="12">
      <c r="A194" s="14"/>
      <c r="B194" s="252"/>
      <c r="C194" s="253"/>
      <c r="D194" s="243" t="s">
        <v>197</v>
      </c>
      <c r="E194" s="254" t="s">
        <v>1</v>
      </c>
      <c r="F194" s="255" t="s">
        <v>588</v>
      </c>
      <c r="G194" s="253"/>
      <c r="H194" s="256">
        <v>25.7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2" t="s">
        <v>197</v>
      </c>
      <c r="AU194" s="262" t="s">
        <v>86</v>
      </c>
      <c r="AV194" s="14" t="s">
        <v>86</v>
      </c>
      <c r="AW194" s="14" t="s">
        <v>32</v>
      </c>
      <c r="AX194" s="14" t="s">
        <v>77</v>
      </c>
      <c r="AY194" s="262" t="s">
        <v>188</v>
      </c>
    </row>
    <row r="195" spans="1:51" s="16" customFormat="1" ht="12">
      <c r="A195" s="16"/>
      <c r="B195" s="274"/>
      <c r="C195" s="275"/>
      <c r="D195" s="243" t="s">
        <v>197</v>
      </c>
      <c r="E195" s="276" t="s">
        <v>1</v>
      </c>
      <c r="F195" s="277" t="s">
        <v>232</v>
      </c>
      <c r="G195" s="275"/>
      <c r="H195" s="278">
        <v>111.224</v>
      </c>
      <c r="I195" s="279"/>
      <c r="J195" s="275"/>
      <c r="K195" s="275"/>
      <c r="L195" s="280"/>
      <c r="M195" s="281"/>
      <c r="N195" s="282"/>
      <c r="O195" s="282"/>
      <c r="P195" s="282"/>
      <c r="Q195" s="282"/>
      <c r="R195" s="282"/>
      <c r="S195" s="282"/>
      <c r="T195" s="283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T195" s="284" t="s">
        <v>197</v>
      </c>
      <c r="AU195" s="284" t="s">
        <v>86</v>
      </c>
      <c r="AV195" s="16" t="s">
        <v>112</v>
      </c>
      <c r="AW195" s="16" t="s">
        <v>32</v>
      </c>
      <c r="AX195" s="16" t="s">
        <v>77</v>
      </c>
      <c r="AY195" s="284" t="s">
        <v>188</v>
      </c>
    </row>
    <row r="196" spans="1:51" s="15" customFormat="1" ht="12">
      <c r="A196" s="15"/>
      <c r="B196" s="263"/>
      <c r="C196" s="264"/>
      <c r="D196" s="243" t="s">
        <v>197</v>
      </c>
      <c r="E196" s="265" t="s">
        <v>1</v>
      </c>
      <c r="F196" s="266" t="s">
        <v>215</v>
      </c>
      <c r="G196" s="264"/>
      <c r="H196" s="267">
        <v>162.12199999999999</v>
      </c>
      <c r="I196" s="268"/>
      <c r="J196" s="264"/>
      <c r="K196" s="264"/>
      <c r="L196" s="269"/>
      <c r="M196" s="270"/>
      <c r="N196" s="271"/>
      <c r="O196" s="271"/>
      <c r="P196" s="271"/>
      <c r="Q196" s="271"/>
      <c r="R196" s="271"/>
      <c r="S196" s="271"/>
      <c r="T196" s="272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3" t="s">
        <v>197</v>
      </c>
      <c r="AU196" s="273" t="s">
        <v>86</v>
      </c>
      <c r="AV196" s="15" t="s">
        <v>195</v>
      </c>
      <c r="AW196" s="15" t="s">
        <v>32</v>
      </c>
      <c r="AX196" s="15" t="s">
        <v>84</v>
      </c>
      <c r="AY196" s="273" t="s">
        <v>188</v>
      </c>
    </row>
    <row r="197" spans="1:65" s="2" customFormat="1" ht="24.15" customHeight="1">
      <c r="A197" s="39"/>
      <c r="B197" s="40"/>
      <c r="C197" s="228" t="s">
        <v>341</v>
      </c>
      <c r="D197" s="228" t="s">
        <v>190</v>
      </c>
      <c r="E197" s="229" t="s">
        <v>589</v>
      </c>
      <c r="F197" s="230" t="s">
        <v>590</v>
      </c>
      <c r="G197" s="231" t="s">
        <v>193</v>
      </c>
      <c r="H197" s="232">
        <v>127.74</v>
      </c>
      <c r="I197" s="233"/>
      <c r="J197" s="234">
        <f>ROUND(I197*H197,2)</f>
        <v>0</v>
      </c>
      <c r="K197" s="230" t="s">
        <v>194</v>
      </c>
      <c r="L197" s="45"/>
      <c r="M197" s="235" t="s">
        <v>1</v>
      </c>
      <c r="N197" s="236" t="s">
        <v>42</v>
      </c>
      <c r="O197" s="92"/>
      <c r="P197" s="237">
        <f>O197*H197</f>
        <v>0</v>
      </c>
      <c r="Q197" s="237">
        <v>0.07921</v>
      </c>
      <c r="R197" s="237">
        <f>Q197*H197</f>
        <v>10.1182854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195</v>
      </c>
      <c r="AT197" s="239" t="s">
        <v>190</v>
      </c>
      <c r="AU197" s="239" t="s">
        <v>86</v>
      </c>
      <c r="AY197" s="18" t="s">
        <v>188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84</v>
      </c>
      <c r="BK197" s="240">
        <f>ROUND(I197*H197,2)</f>
        <v>0</v>
      </c>
      <c r="BL197" s="18" t="s">
        <v>195</v>
      </c>
      <c r="BM197" s="239" t="s">
        <v>591</v>
      </c>
    </row>
    <row r="198" spans="1:51" s="13" customFormat="1" ht="12">
      <c r="A198" s="13"/>
      <c r="B198" s="241"/>
      <c r="C198" s="242"/>
      <c r="D198" s="243" t="s">
        <v>197</v>
      </c>
      <c r="E198" s="244" t="s">
        <v>1</v>
      </c>
      <c r="F198" s="245" t="s">
        <v>198</v>
      </c>
      <c r="G198" s="242"/>
      <c r="H198" s="244" t="s">
        <v>1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1" t="s">
        <v>197</v>
      </c>
      <c r="AU198" s="251" t="s">
        <v>86</v>
      </c>
      <c r="AV198" s="13" t="s">
        <v>84</v>
      </c>
      <c r="AW198" s="13" t="s">
        <v>32</v>
      </c>
      <c r="AX198" s="13" t="s">
        <v>77</v>
      </c>
      <c r="AY198" s="251" t="s">
        <v>188</v>
      </c>
    </row>
    <row r="199" spans="1:51" s="13" customFormat="1" ht="12">
      <c r="A199" s="13"/>
      <c r="B199" s="241"/>
      <c r="C199" s="242"/>
      <c r="D199" s="243" t="s">
        <v>197</v>
      </c>
      <c r="E199" s="244" t="s">
        <v>1</v>
      </c>
      <c r="F199" s="245" t="s">
        <v>222</v>
      </c>
      <c r="G199" s="242"/>
      <c r="H199" s="244" t="s">
        <v>1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1" t="s">
        <v>197</v>
      </c>
      <c r="AU199" s="251" t="s">
        <v>86</v>
      </c>
      <c r="AV199" s="13" t="s">
        <v>84</v>
      </c>
      <c r="AW199" s="13" t="s">
        <v>32</v>
      </c>
      <c r="AX199" s="13" t="s">
        <v>77</v>
      </c>
      <c r="AY199" s="251" t="s">
        <v>188</v>
      </c>
    </row>
    <row r="200" spans="1:51" s="14" customFormat="1" ht="12">
      <c r="A200" s="14"/>
      <c r="B200" s="252"/>
      <c r="C200" s="253"/>
      <c r="D200" s="243" t="s">
        <v>197</v>
      </c>
      <c r="E200" s="254" t="s">
        <v>1</v>
      </c>
      <c r="F200" s="255" t="s">
        <v>592</v>
      </c>
      <c r="G200" s="253"/>
      <c r="H200" s="256">
        <v>19.592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2" t="s">
        <v>197</v>
      </c>
      <c r="AU200" s="262" t="s">
        <v>86</v>
      </c>
      <c r="AV200" s="14" t="s">
        <v>86</v>
      </c>
      <c r="AW200" s="14" t="s">
        <v>32</v>
      </c>
      <c r="AX200" s="14" t="s">
        <v>77</v>
      </c>
      <c r="AY200" s="262" t="s">
        <v>188</v>
      </c>
    </row>
    <row r="201" spans="1:51" s="14" customFormat="1" ht="12">
      <c r="A201" s="14"/>
      <c r="B201" s="252"/>
      <c r="C201" s="253"/>
      <c r="D201" s="243" t="s">
        <v>197</v>
      </c>
      <c r="E201" s="254" t="s">
        <v>1</v>
      </c>
      <c r="F201" s="255" t="s">
        <v>593</v>
      </c>
      <c r="G201" s="253"/>
      <c r="H201" s="256">
        <v>-2.7</v>
      </c>
      <c r="I201" s="257"/>
      <c r="J201" s="253"/>
      <c r="K201" s="253"/>
      <c r="L201" s="258"/>
      <c r="M201" s="259"/>
      <c r="N201" s="260"/>
      <c r="O201" s="260"/>
      <c r="P201" s="260"/>
      <c r="Q201" s="260"/>
      <c r="R201" s="260"/>
      <c r="S201" s="260"/>
      <c r="T201" s="26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2" t="s">
        <v>197</v>
      </c>
      <c r="AU201" s="262" t="s">
        <v>86</v>
      </c>
      <c r="AV201" s="14" t="s">
        <v>86</v>
      </c>
      <c r="AW201" s="14" t="s">
        <v>32</v>
      </c>
      <c r="AX201" s="14" t="s">
        <v>77</v>
      </c>
      <c r="AY201" s="262" t="s">
        <v>188</v>
      </c>
    </row>
    <row r="202" spans="1:51" s="14" customFormat="1" ht="12">
      <c r="A202" s="14"/>
      <c r="B202" s="252"/>
      <c r="C202" s="253"/>
      <c r="D202" s="243" t="s">
        <v>197</v>
      </c>
      <c r="E202" s="254" t="s">
        <v>1</v>
      </c>
      <c r="F202" s="255" t="s">
        <v>594</v>
      </c>
      <c r="G202" s="253"/>
      <c r="H202" s="256">
        <v>26.6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2" t="s">
        <v>197</v>
      </c>
      <c r="AU202" s="262" t="s">
        <v>86</v>
      </c>
      <c r="AV202" s="14" t="s">
        <v>86</v>
      </c>
      <c r="AW202" s="14" t="s">
        <v>32</v>
      </c>
      <c r="AX202" s="14" t="s">
        <v>77</v>
      </c>
      <c r="AY202" s="262" t="s">
        <v>188</v>
      </c>
    </row>
    <row r="203" spans="1:51" s="14" customFormat="1" ht="12">
      <c r="A203" s="14"/>
      <c r="B203" s="252"/>
      <c r="C203" s="253"/>
      <c r="D203" s="243" t="s">
        <v>197</v>
      </c>
      <c r="E203" s="254" t="s">
        <v>1</v>
      </c>
      <c r="F203" s="255" t="s">
        <v>317</v>
      </c>
      <c r="G203" s="253"/>
      <c r="H203" s="256">
        <v>-3.152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2" t="s">
        <v>197</v>
      </c>
      <c r="AU203" s="262" t="s">
        <v>86</v>
      </c>
      <c r="AV203" s="14" t="s">
        <v>86</v>
      </c>
      <c r="AW203" s="14" t="s">
        <v>32</v>
      </c>
      <c r="AX203" s="14" t="s">
        <v>77</v>
      </c>
      <c r="AY203" s="262" t="s">
        <v>188</v>
      </c>
    </row>
    <row r="204" spans="1:51" s="14" customFormat="1" ht="12">
      <c r="A204" s="14"/>
      <c r="B204" s="252"/>
      <c r="C204" s="253"/>
      <c r="D204" s="243" t="s">
        <v>197</v>
      </c>
      <c r="E204" s="254" t="s">
        <v>1</v>
      </c>
      <c r="F204" s="255" t="s">
        <v>595</v>
      </c>
      <c r="G204" s="253"/>
      <c r="H204" s="256">
        <v>15.807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2" t="s">
        <v>197</v>
      </c>
      <c r="AU204" s="262" t="s">
        <v>86</v>
      </c>
      <c r="AV204" s="14" t="s">
        <v>86</v>
      </c>
      <c r="AW204" s="14" t="s">
        <v>32</v>
      </c>
      <c r="AX204" s="14" t="s">
        <v>77</v>
      </c>
      <c r="AY204" s="262" t="s">
        <v>188</v>
      </c>
    </row>
    <row r="205" spans="1:51" s="14" customFormat="1" ht="12">
      <c r="A205" s="14"/>
      <c r="B205" s="252"/>
      <c r="C205" s="253"/>
      <c r="D205" s="243" t="s">
        <v>197</v>
      </c>
      <c r="E205" s="254" t="s">
        <v>1</v>
      </c>
      <c r="F205" s="255" t="s">
        <v>596</v>
      </c>
      <c r="G205" s="253"/>
      <c r="H205" s="256">
        <v>24.948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2" t="s">
        <v>197</v>
      </c>
      <c r="AU205" s="262" t="s">
        <v>86</v>
      </c>
      <c r="AV205" s="14" t="s">
        <v>86</v>
      </c>
      <c r="AW205" s="14" t="s">
        <v>32</v>
      </c>
      <c r="AX205" s="14" t="s">
        <v>77</v>
      </c>
      <c r="AY205" s="262" t="s">
        <v>188</v>
      </c>
    </row>
    <row r="206" spans="1:51" s="14" customFormat="1" ht="12">
      <c r="A206" s="14"/>
      <c r="B206" s="252"/>
      <c r="C206" s="253"/>
      <c r="D206" s="243" t="s">
        <v>197</v>
      </c>
      <c r="E206" s="254" t="s">
        <v>1</v>
      </c>
      <c r="F206" s="255" t="s">
        <v>317</v>
      </c>
      <c r="G206" s="253"/>
      <c r="H206" s="256">
        <v>-3.152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2" t="s">
        <v>197</v>
      </c>
      <c r="AU206" s="262" t="s">
        <v>86</v>
      </c>
      <c r="AV206" s="14" t="s">
        <v>86</v>
      </c>
      <c r="AW206" s="14" t="s">
        <v>32</v>
      </c>
      <c r="AX206" s="14" t="s">
        <v>77</v>
      </c>
      <c r="AY206" s="262" t="s">
        <v>188</v>
      </c>
    </row>
    <row r="207" spans="1:51" s="14" customFormat="1" ht="12">
      <c r="A207" s="14"/>
      <c r="B207" s="252"/>
      <c r="C207" s="253"/>
      <c r="D207" s="243" t="s">
        <v>197</v>
      </c>
      <c r="E207" s="254" t="s">
        <v>1</v>
      </c>
      <c r="F207" s="255" t="s">
        <v>597</v>
      </c>
      <c r="G207" s="253"/>
      <c r="H207" s="256">
        <v>15.312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2" t="s">
        <v>197</v>
      </c>
      <c r="AU207" s="262" t="s">
        <v>86</v>
      </c>
      <c r="AV207" s="14" t="s">
        <v>86</v>
      </c>
      <c r="AW207" s="14" t="s">
        <v>32</v>
      </c>
      <c r="AX207" s="14" t="s">
        <v>77</v>
      </c>
      <c r="AY207" s="262" t="s">
        <v>188</v>
      </c>
    </row>
    <row r="208" spans="1:51" s="14" customFormat="1" ht="12">
      <c r="A208" s="14"/>
      <c r="B208" s="252"/>
      <c r="C208" s="253"/>
      <c r="D208" s="243" t="s">
        <v>197</v>
      </c>
      <c r="E208" s="254" t="s">
        <v>1</v>
      </c>
      <c r="F208" s="255" t="s">
        <v>598</v>
      </c>
      <c r="G208" s="253"/>
      <c r="H208" s="256">
        <v>13.695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2" t="s">
        <v>197</v>
      </c>
      <c r="AU208" s="262" t="s">
        <v>86</v>
      </c>
      <c r="AV208" s="14" t="s">
        <v>86</v>
      </c>
      <c r="AW208" s="14" t="s">
        <v>32</v>
      </c>
      <c r="AX208" s="14" t="s">
        <v>77</v>
      </c>
      <c r="AY208" s="262" t="s">
        <v>188</v>
      </c>
    </row>
    <row r="209" spans="1:51" s="14" customFormat="1" ht="12">
      <c r="A209" s="14"/>
      <c r="B209" s="252"/>
      <c r="C209" s="253"/>
      <c r="D209" s="243" t="s">
        <v>197</v>
      </c>
      <c r="E209" s="254" t="s">
        <v>1</v>
      </c>
      <c r="F209" s="255" t="s">
        <v>599</v>
      </c>
      <c r="G209" s="253"/>
      <c r="H209" s="256">
        <v>6.765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2" t="s">
        <v>197</v>
      </c>
      <c r="AU209" s="262" t="s">
        <v>86</v>
      </c>
      <c r="AV209" s="14" t="s">
        <v>86</v>
      </c>
      <c r="AW209" s="14" t="s">
        <v>32</v>
      </c>
      <c r="AX209" s="14" t="s">
        <v>77</v>
      </c>
      <c r="AY209" s="262" t="s">
        <v>188</v>
      </c>
    </row>
    <row r="210" spans="1:51" s="14" customFormat="1" ht="12">
      <c r="A210" s="14"/>
      <c r="B210" s="252"/>
      <c r="C210" s="253"/>
      <c r="D210" s="243" t="s">
        <v>197</v>
      </c>
      <c r="E210" s="254" t="s">
        <v>1</v>
      </c>
      <c r="F210" s="255" t="s">
        <v>600</v>
      </c>
      <c r="G210" s="253"/>
      <c r="H210" s="256">
        <v>1.65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2" t="s">
        <v>197</v>
      </c>
      <c r="AU210" s="262" t="s">
        <v>86</v>
      </c>
      <c r="AV210" s="14" t="s">
        <v>86</v>
      </c>
      <c r="AW210" s="14" t="s">
        <v>32</v>
      </c>
      <c r="AX210" s="14" t="s">
        <v>77</v>
      </c>
      <c r="AY210" s="262" t="s">
        <v>188</v>
      </c>
    </row>
    <row r="211" spans="1:51" s="14" customFormat="1" ht="12">
      <c r="A211" s="14"/>
      <c r="B211" s="252"/>
      <c r="C211" s="253"/>
      <c r="D211" s="243" t="s">
        <v>197</v>
      </c>
      <c r="E211" s="254" t="s">
        <v>1</v>
      </c>
      <c r="F211" s="255" t="s">
        <v>599</v>
      </c>
      <c r="G211" s="253"/>
      <c r="H211" s="256">
        <v>6.765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2" t="s">
        <v>197</v>
      </c>
      <c r="AU211" s="262" t="s">
        <v>86</v>
      </c>
      <c r="AV211" s="14" t="s">
        <v>86</v>
      </c>
      <c r="AW211" s="14" t="s">
        <v>32</v>
      </c>
      <c r="AX211" s="14" t="s">
        <v>77</v>
      </c>
      <c r="AY211" s="262" t="s">
        <v>188</v>
      </c>
    </row>
    <row r="212" spans="1:51" s="14" customFormat="1" ht="12">
      <c r="A212" s="14"/>
      <c r="B212" s="252"/>
      <c r="C212" s="253"/>
      <c r="D212" s="243" t="s">
        <v>197</v>
      </c>
      <c r="E212" s="254" t="s">
        <v>1</v>
      </c>
      <c r="F212" s="255" t="s">
        <v>601</v>
      </c>
      <c r="G212" s="253"/>
      <c r="H212" s="256">
        <v>5.61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2" t="s">
        <v>197</v>
      </c>
      <c r="AU212" s="262" t="s">
        <v>86</v>
      </c>
      <c r="AV212" s="14" t="s">
        <v>86</v>
      </c>
      <c r="AW212" s="14" t="s">
        <v>32</v>
      </c>
      <c r="AX212" s="14" t="s">
        <v>77</v>
      </c>
      <c r="AY212" s="262" t="s">
        <v>188</v>
      </c>
    </row>
    <row r="213" spans="1:51" s="15" customFormat="1" ht="12">
      <c r="A213" s="15"/>
      <c r="B213" s="263"/>
      <c r="C213" s="264"/>
      <c r="D213" s="243" t="s">
        <v>197</v>
      </c>
      <c r="E213" s="265" t="s">
        <v>1</v>
      </c>
      <c r="F213" s="266" t="s">
        <v>215</v>
      </c>
      <c r="G213" s="264"/>
      <c r="H213" s="267">
        <v>127.74</v>
      </c>
      <c r="I213" s="268"/>
      <c r="J213" s="264"/>
      <c r="K213" s="264"/>
      <c r="L213" s="269"/>
      <c r="M213" s="270"/>
      <c r="N213" s="271"/>
      <c r="O213" s="271"/>
      <c r="P213" s="271"/>
      <c r="Q213" s="271"/>
      <c r="R213" s="271"/>
      <c r="S213" s="271"/>
      <c r="T213" s="272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3" t="s">
        <v>197</v>
      </c>
      <c r="AU213" s="273" t="s">
        <v>86</v>
      </c>
      <c r="AV213" s="15" t="s">
        <v>195</v>
      </c>
      <c r="AW213" s="15" t="s">
        <v>32</v>
      </c>
      <c r="AX213" s="15" t="s">
        <v>84</v>
      </c>
      <c r="AY213" s="273" t="s">
        <v>188</v>
      </c>
    </row>
    <row r="214" spans="1:65" s="2" customFormat="1" ht="24.15" customHeight="1">
      <c r="A214" s="39"/>
      <c r="B214" s="40"/>
      <c r="C214" s="228" t="s">
        <v>347</v>
      </c>
      <c r="D214" s="228" t="s">
        <v>190</v>
      </c>
      <c r="E214" s="229" t="s">
        <v>602</v>
      </c>
      <c r="F214" s="230" t="s">
        <v>603</v>
      </c>
      <c r="G214" s="231" t="s">
        <v>604</v>
      </c>
      <c r="H214" s="232">
        <v>76.8</v>
      </c>
      <c r="I214" s="233"/>
      <c r="J214" s="234">
        <f>ROUND(I214*H214,2)</f>
        <v>0</v>
      </c>
      <c r="K214" s="230" t="s">
        <v>194</v>
      </c>
      <c r="L214" s="45"/>
      <c r="M214" s="235" t="s">
        <v>1</v>
      </c>
      <c r="N214" s="236" t="s">
        <v>42</v>
      </c>
      <c r="O214" s="92"/>
      <c r="P214" s="237">
        <f>O214*H214</f>
        <v>0</v>
      </c>
      <c r="Q214" s="237">
        <v>0.00013</v>
      </c>
      <c r="R214" s="237">
        <f>Q214*H214</f>
        <v>0.009983999999999998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195</v>
      </c>
      <c r="AT214" s="239" t="s">
        <v>190</v>
      </c>
      <c r="AU214" s="239" t="s">
        <v>86</v>
      </c>
      <c r="AY214" s="18" t="s">
        <v>188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84</v>
      </c>
      <c r="BK214" s="240">
        <f>ROUND(I214*H214,2)</f>
        <v>0</v>
      </c>
      <c r="BL214" s="18" t="s">
        <v>195</v>
      </c>
      <c r="BM214" s="239" t="s">
        <v>605</v>
      </c>
    </row>
    <row r="215" spans="1:51" s="14" customFormat="1" ht="12">
      <c r="A215" s="14"/>
      <c r="B215" s="252"/>
      <c r="C215" s="253"/>
      <c r="D215" s="243" t="s">
        <v>197</v>
      </c>
      <c r="E215" s="254" t="s">
        <v>1</v>
      </c>
      <c r="F215" s="255" t="s">
        <v>606</v>
      </c>
      <c r="G215" s="253"/>
      <c r="H215" s="256">
        <v>55.8</v>
      </c>
      <c r="I215" s="257"/>
      <c r="J215" s="253"/>
      <c r="K215" s="253"/>
      <c r="L215" s="258"/>
      <c r="M215" s="259"/>
      <c r="N215" s="260"/>
      <c r="O215" s="260"/>
      <c r="P215" s="260"/>
      <c r="Q215" s="260"/>
      <c r="R215" s="260"/>
      <c r="S215" s="260"/>
      <c r="T215" s="26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2" t="s">
        <v>197</v>
      </c>
      <c r="AU215" s="262" t="s">
        <v>86</v>
      </c>
      <c r="AV215" s="14" t="s">
        <v>86</v>
      </c>
      <c r="AW215" s="14" t="s">
        <v>32</v>
      </c>
      <c r="AX215" s="14" t="s">
        <v>77</v>
      </c>
      <c r="AY215" s="262" t="s">
        <v>188</v>
      </c>
    </row>
    <row r="216" spans="1:51" s="14" customFormat="1" ht="12">
      <c r="A216" s="14"/>
      <c r="B216" s="252"/>
      <c r="C216" s="253"/>
      <c r="D216" s="243" t="s">
        <v>197</v>
      </c>
      <c r="E216" s="254" t="s">
        <v>1</v>
      </c>
      <c r="F216" s="255" t="s">
        <v>607</v>
      </c>
      <c r="G216" s="253"/>
      <c r="H216" s="256">
        <v>21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197</v>
      </c>
      <c r="AU216" s="262" t="s">
        <v>86</v>
      </c>
      <c r="AV216" s="14" t="s">
        <v>86</v>
      </c>
      <c r="AW216" s="14" t="s">
        <v>32</v>
      </c>
      <c r="AX216" s="14" t="s">
        <v>77</v>
      </c>
      <c r="AY216" s="262" t="s">
        <v>188</v>
      </c>
    </row>
    <row r="217" spans="1:51" s="15" customFormat="1" ht="12">
      <c r="A217" s="15"/>
      <c r="B217" s="263"/>
      <c r="C217" s="264"/>
      <c r="D217" s="243" t="s">
        <v>197</v>
      </c>
      <c r="E217" s="265" t="s">
        <v>1</v>
      </c>
      <c r="F217" s="266" t="s">
        <v>215</v>
      </c>
      <c r="G217" s="264"/>
      <c r="H217" s="267">
        <v>76.8</v>
      </c>
      <c r="I217" s="268"/>
      <c r="J217" s="264"/>
      <c r="K217" s="264"/>
      <c r="L217" s="269"/>
      <c r="M217" s="270"/>
      <c r="N217" s="271"/>
      <c r="O217" s="271"/>
      <c r="P217" s="271"/>
      <c r="Q217" s="271"/>
      <c r="R217" s="271"/>
      <c r="S217" s="271"/>
      <c r="T217" s="272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3" t="s">
        <v>197</v>
      </c>
      <c r="AU217" s="273" t="s">
        <v>86</v>
      </c>
      <c r="AV217" s="15" t="s">
        <v>195</v>
      </c>
      <c r="AW217" s="15" t="s">
        <v>32</v>
      </c>
      <c r="AX217" s="15" t="s">
        <v>84</v>
      </c>
      <c r="AY217" s="273" t="s">
        <v>188</v>
      </c>
    </row>
    <row r="218" spans="1:65" s="2" customFormat="1" ht="21.75" customHeight="1">
      <c r="A218" s="39"/>
      <c r="B218" s="40"/>
      <c r="C218" s="228" t="s">
        <v>352</v>
      </c>
      <c r="D218" s="228" t="s">
        <v>190</v>
      </c>
      <c r="E218" s="229" t="s">
        <v>608</v>
      </c>
      <c r="F218" s="230" t="s">
        <v>609</v>
      </c>
      <c r="G218" s="231" t="s">
        <v>193</v>
      </c>
      <c r="H218" s="232">
        <v>11.85</v>
      </c>
      <c r="I218" s="233"/>
      <c r="J218" s="234">
        <f>ROUND(I218*H218,2)</f>
        <v>0</v>
      </c>
      <c r="K218" s="230" t="s">
        <v>194</v>
      </c>
      <c r="L218" s="45"/>
      <c r="M218" s="235" t="s">
        <v>1</v>
      </c>
      <c r="N218" s="236" t="s">
        <v>42</v>
      </c>
      <c r="O218" s="92"/>
      <c r="P218" s="237">
        <f>O218*H218</f>
        <v>0</v>
      </c>
      <c r="Q218" s="237">
        <v>0.08341</v>
      </c>
      <c r="R218" s="237">
        <f>Q218*H218</f>
        <v>0.9884084999999999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195</v>
      </c>
      <c r="AT218" s="239" t="s">
        <v>190</v>
      </c>
      <c r="AU218" s="239" t="s">
        <v>86</v>
      </c>
      <c r="AY218" s="18" t="s">
        <v>188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84</v>
      </c>
      <c r="BK218" s="240">
        <f>ROUND(I218*H218,2)</f>
        <v>0</v>
      </c>
      <c r="BL218" s="18" t="s">
        <v>195</v>
      </c>
      <c r="BM218" s="239" t="s">
        <v>610</v>
      </c>
    </row>
    <row r="219" spans="1:51" s="13" customFormat="1" ht="12">
      <c r="A219" s="13"/>
      <c r="B219" s="241"/>
      <c r="C219" s="242"/>
      <c r="D219" s="243" t="s">
        <v>197</v>
      </c>
      <c r="E219" s="244" t="s">
        <v>1</v>
      </c>
      <c r="F219" s="245" t="s">
        <v>611</v>
      </c>
      <c r="G219" s="242"/>
      <c r="H219" s="244" t="s">
        <v>1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1" t="s">
        <v>197</v>
      </c>
      <c r="AU219" s="251" t="s">
        <v>86</v>
      </c>
      <c r="AV219" s="13" t="s">
        <v>84</v>
      </c>
      <c r="AW219" s="13" t="s">
        <v>32</v>
      </c>
      <c r="AX219" s="13" t="s">
        <v>77</v>
      </c>
      <c r="AY219" s="251" t="s">
        <v>188</v>
      </c>
    </row>
    <row r="220" spans="1:51" s="14" customFormat="1" ht="12">
      <c r="A220" s="14"/>
      <c r="B220" s="252"/>
      <c r="C220" s="253"/>
      <c r="D220" s="243" t="s">
        <v>197</v>
      </c>
      <c r="E220" s="254" t="s">
        <v>1</v>
      </c>
      <c r="F220" s="255" t="s">
        <v>612</v>
      </c>
      <c r="G220" s="253"/>
      <c r="H220" s="256">
        <v>9.45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2" t="s">
        <v>197</v>
      </c>
      <c r="AU220" s="262" t="s">
        <v>86</v>
      </c>
      <c r="AV220" s="14" t="s">
        <v>86</v>
      </c>
      <c r="AW220" s="14" t="s">
        <v>32</v>
      </c>
      <c r="AX220" s="14" t="s">
        <v>77</v>
      </c>
      <c r="AY220" s="262" t="s">
        <v>188</v>
      </c>
    </row>
    <row r="221" spans="1:51" s="14" customFormat="1" ht="12">
      <c r="A221" s="14"/>
      <c r="B221" s="252"/>
      <c r="C221" s="253"/>
      <c r="D221" s="243" t="s">
        <v>197</v>
      </c>
      <c r="E221" s="254" t="s">
        <v>1</v>
      </c>
      <c r="F221" s="255" t="s">
        <v>613</v>
      </c>
      <c r="G221" s="253"/>
      <c r="H221" s="256">
        <v>2.4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2" t="s">
        <v>197</v>
      </c>
      <c r="AU221" s="262" t="s">
        <v>86</v>
      </c>
      <c r="AV221" s="14" t="s">
        <v>86</v>
      </c>
      <c r="AW221" s="14" t="s">
        <v>32</v>
      </c>
      <c r="AX221" s="14" t="s">
        <v>77</v>
      </c>
      <c r="AY221" s="262" t="s">
        <v>188</v>
      </c>
    </row>
    <row r="222" spans="1:51" s="15" customFormat="1" ht="12">
      <c r="A222" s="15"/>
      <c r="B222" s="263"/>
      <c r="C222" s="264"/>
      <c r="D222" s="243" t="s">
        <v>197</v>
      </c>
      <c r="E222" s="265" t="s">
        <v>1</v>
      </c>
      <c r="F222" s="266" t="s">
        <v>215</v>
      </c>
      <c r="G222" s="264"/>
      <c r="H222" s="267">
        <v>11.85</v>
      </c>
      <c r="I222" s="268"/>
      <c r="J222" s="264"/>
      <c r="K222" s="264"/>
      <c r="L222" s="269"/>
      <c r="M222" s="270"/>
      <c r="N222" s="271"/>
      <c r="O222" s="271"/>
      <c r="P222" s="271"/>
      <c r="Q222" s="271"/>
      <c r="R222" s="271"/>
      <c r="S222" s="271"/>
      <c r="T222" s="272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3" t="s">
        <v>197</v>
      </c>
      <c r="AU222" s="273" t="s">
        <v>86</v>
      </c>
      <c r="AV222" s="15" t="s">
        <v>195</v>
      </c>
      <c r="AW222" s="15" t="s">
        <v>32</v>
      </c>
      <c r="AX222" s="15" t="s">
        <v>84</v>
      </c>
      <c r="AY222" s="273" t="s">
        <v>188</v>
      </c>
    </row>
    <row r="223" spans="1:65" s="2" customFormat="1" ht="21.75" customHeight="1">
      <c r="A223" s="39"/>
      <c r="B223" s="40"/>
      <c r="C223" s="228" t="s">
        <v>357</v>
      </c>
      <c r="D223" s="228" t="s">
        <v>190</v>
      </c>
      <c r="E223" s="229" t="s">
        <v>614</v>
      </c>
      <c r="F223" s="230" t="s">
        <v>615</v>
      </c>
      <c r="G223" s="231" t="s">
        <v>360</v>
      </c>
      <c r="H223" s="232">
        <v>1</v>
      </c>
      <c r="I223" s="233"/>
      <c r="J223" s="234">
        <f>ROUND(I223*H223,2)</f>
        <v>0</v>
      </c>
      <c r="K223" s="230" t="s">
        <v>440</v>
      </c>
      <c r="L223" s="45"/>
      <c r="M223" s="235" t="s">
        <v>1</v>
      </c>
      <c r="N223" s="236" t="s">
        <v>42</v>
      </c>
      <c r="O223" s="92"/>
      <c r="P223" s="237">
        <f>O223*H223</f>
        <v>0</v>
      </c>
      <c r="Q223" s="237">
        <v>0.08341</v>
      </c>
      <c r="R223" s="237">
        <f>Q223*H223</f>
        <v>0.08341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195</v>
      </c>
      <c r="AT223" s="239" t="s">
        <v>190</v>
      </c>
      <c r="AU223" s="239" t="s">
        <v>86</v>
      </c>
      <c r="AY223" s="18" t="s">
        <v>188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84</v>
      </c>
      <c r="BK223" s="240">
        <f>ROUND(I223*H223,2)</f>
        <v>0</v>
      </c>
      <c r="BL223" s="18" t="s">
        <v>195</v>
      </c>
      <c r="BM223" s="239" t="s">
        <v>616</v>
      </c>
    </row>
    <row r="224" spans="1:51" s="14" customFormat="1" ht="12">
      <c r="A224" s="14"/>
      <c r="B224" s="252"/>
      <c r="C224" s="253"/>
      <c r="D224" s="243" t="s">
        <v>197</v>
      </c>
      <c r="E224" s="254" t="s">
        <v>1</v>
      </c>
      <c r="F224" s="255" t="s">
        <v>84</v>
      </c>
      <c r="G224" s="253"/>
      <c r="H224" s="256">
        <v>1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2" t="s">
        <v>197</v>
      </c>
      <c r="AU224" s="262" t="s">
        <v>86</v>
      </c>
      <c r="AV224" s="14" t="s">
        <v>86</v>
      </c>
      <c r="AW224" s="14" t="s">
        <v>32</v>
      </c>
      <c r="AX224" s="14" t="s">
        <v>84</v>
      </c>
      <c r="AY224" s="262" t="s">
        <v>188</v>
      </c>
    </row>
    <row r="225" spans="1:63" s="12" customFormat="1" ht="22.8" customHeight="1">
      <c r="A225" s="12"/>
      <c r="B225" s="212"/>
      <c r="C225" s="213"/>
      <c r="D225" s="214" t="s">
        <v>76</v>
      </c>
      <c r="E225" s="226" t="s">
        <v>268</v>
      </c>
      <c r="F225" s="226" t="s">
        <v>617</v>
      </c>
      <c r="G225" s="213"/>
      <c r="H225" s="213"/>
      <c r="I225" s="216"/>
      <c r="J225" s="227">
        <f>BK225</f>
        <v>0</v>
      </c>
      <c r="K225" s="213"/>
      <c r="L225" s="218"/>
      <c r="M225" s="219"/>
      <c r="N225" s="220"/>
      <c r="O225" s="220"/>
      <c r="P225" s="221">
        <f>SUM(P226:P235)</f>
        <v>0</v>
      </c>
      <c r="Q225" s="220"/>
      <c r="R225" s="221">
        <f>SUM(R226:R235)</f>
        <v>8.3793975</v>
      </c>
      <c r="S225" s="220"/>
      <c r="T225" s="222">
        <f>SUM(T226:T235)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23" t="s">
        <v>84</v>
      </c>
      <c r="AT225" s="224" t="s">
        <v>76</v>
      </c>
      <c r="AU225" s="224" t="s">
        <v>84</v>
      </c>
      <c r="AY225" s="223" t="s">
        <v>188</v>
      </c>
      <c r="BK225" s="225">
        <f>SUM(BK226:BK235)</f>
        <v>0</v>
      </c>
    </row>
    <row r="226" spans="1:65" s="2" customFormat="1" ht="24.15" customHeight="1">
      <c r="A226" s="39"/>
      <c r="B226" s="40"/>
      <c r="C226" s="228" t="s">
        <v>362</v>
      </c>
      <c r="D226" s="228" t="s">
        <v>190</v>
      </c>
      <c r="E226" s="229" t="s">
        <v>618</v>
      </c>
      <c r="F226" s="230" t="s">
        <v>619</v>
      </c>
      <c r="G226" s="231" t="s">
        <v>193</v>
      </c>
      <c r="H226" s="232">
        <v>14.75</v>
      </c>
      <c r="I226" s="233"/>
      <c r="J226" s="234">
        <f>ROUND(I226*H226,2)</f>
        <v>0</v>
      </c>
      <c r="K226" s="230" t="s">
        <v>219</v>
      </c>
      <c r="L226" s="45"/>
      <c r="M226" s="235" t="s">
        <v>1</v>
      </c>
      <c r="N226" s="236" t="s">
        <v>42</v>
      </c>
      <c r="O226" s="92"/>
      <c r="P226" s="237">
        <f>O226*H226</f>
        <v>0</v>
      </c>
      <c r="Q226" s="237">
        <v>0.345</v>
      </c>
      <c r="R226" s="237">
        <f>Q226*H226</f>
        <v>5.088749999999999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195</v>
      </c>
      <c r="AT226" s="239" t="s">
        <v>190</v>
      </c>
      <c r="AU226" s="239" t="s">
        <v>86</v>
      </c>
      <c r="AY226" s="18" t="s">
        <v>188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84</v>
      </c>
      <c r="BK226" s="240">
        <f>ROUND(I226*H226,2)</f>
        <v>0</v>
      </c>
      <c r="BL226" s="18" t="s">
        <v>195</v>
      </c>
      <c r="BM226" s="239" t="s">
        <v>620</v>
      </c>
    </row>
    <row r="227" spans="1:51" s="13" customFormat="1" ht="12">
      <c r="A227" s="13"/>
      <c r="B227" s="241"/>
      <c r="C227" s="242"/>
      <c r="D227" s="243" t="s">
        <v>197</v>
      </c>
      <c r="E227" s="244" t="s">
        <v>1</v>
      </c>
      <c r="F227" s="245" t="s">
        <v>537</v>
      </c>
      <c r="G227" s="242"/>
      <c r="H227" s="244" t="s">
        <v>1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1" t="s">
        <v>197</v>
      </c>
      <c r="AU227" s="251" t="s">
        <v>86</v>
      </c>
      <c r="AV227" s="13" t="s">
        <v>84</v>
      </c>
      <c r="AW227" s="13" t="s">
        <v>32</v>
      </c>
      <c r="AX227" s="13" t="s">
        <v>77</v>
      </c>
      <c r="AY227" s="251" t="s">
        <v>188</v>
      </c>
    </row>
    <row r="228" spans="1:51" s="14" customFormat="1" ht="12">
      <c r="A228" s="14"/>
      <c r="B228" s="252"/>
      <c r="C228" s="253"/>
      <c r="D228" s="243" t="s">
        <v>197</v>
      </c>
      <c r="E228" s="254" t="s">
        <v>1</v>
      </c>
      <c r="F228" s="255" t="s">
        <v>621</v>
      </c>
      <c r="G228" s="253"/>
      <c r="H228" s="256">
        <v>14.75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2" t="s">
        <v>197</v>
      </c>
      <c r="AU228" s="262" t="s">
        <v>86</v>
      </c>
      <c r="AV228" s="14" t="s">
        <v>86</v>
      </c>
      <c r="AW228" s="14" t="s">
        <v>32</v>
      </c>
      <c r="AX228" s="14" t="s">
        <v>84</v>
      </c>
      <c r="AY228" s="262" t="s">
        <v>188</v>
      </c>
    </row>
    <row r="229" spans="1:65" s="2" customFormat="1" ht="24.15" customHeight="1">
      <c r="A229" s="39"/>
      <c r="B229" s="40"/>
      <c r="C229" s="228" t="s">
        <v>8</v>
      </c>
      <c r="D229" s="228" t="s">
        <v>190</v>
      </c>
      <c r="E229" s="229" t="s">
        <v>622</v>
      </c>
      <c r="F229" s="230" t="s">
        <v>623</v>
      </c>
      <c r="G229" s="231" t="s">
        <v>193</v>
      </c>
      <c r="H229" s="232">
        <v>14.75</v>
      </c>
      <c r="I229" s="233"/>
      <c r="J229" s="234">
        <f>ROUND(I229*H229,2)</f>
        <v>0</v>
      </c>
      <c r="K229" s="230" t="s">
        <v>219</v>
      </c>
      <c r="L229" s="45"/>
      <c r="M229" s="235" t="s">
        <v>1</v>
      </c>
      <c r="N229" s="236" t="s">
        <v>42</v>
      </c>
      <c r="O229" s="92"/>
      <c r="P229" s="237">
        <f>O229*H229</f>
        <v>0</v>
      </c>
      <c r="Q229" s="237">
        <v>0.20893</v>
      </c>
      <c r="R229" s="237">
        <f>Q229*H229</f>
        <v>3.0817175</v>
      </c>
      <c r="S229" s="237">
        <v>0</v>
      </c>
      <c r="T229" s="23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9" t="s">
        <v>195</v>
      </c>
      <c r="AT229" s="239" t="s">
        <v>190</v>
      </c>
      <c r="AU229" s="239" t="s">
        <v>86</v>
      </c>
      <c r="AY229" s="18" t="s">
        <v>188</v>
      </c>
      <c r="BE229" s="240">
        <f>IF(N229="základní",J229,0)</f>
        <v>0</v>
      </c>
      <c r="BF229" s="240">
        <f>IF(N229="snížená",J229,0)</f>
        <v>0</v>
      </c>
      <c r="BG229" s="240">
        <f>IF(N229="zákl. přenesená",J229,0)</f>
        <v>0</v>
      </c>
      <c r="BH229" s="240">
        <f>IF(N229="sníž. přenesená",J229,0)</f>
        <v>0</v>
      </c>
      <c r="BI229" s="240">
        <f>IF(N229="nulová",J229,0)</f>
        <v>0</v>
      </c>
      <c r="BJ229" s="18" t="s">
        <v>84</v>
      </c>
      <c r="BK229" s="240">
        <f>ROUND(I229*H229,2)</f>
        <v>0</v>
      </c>
      <c r="BL229" s="18" t="s">
        <v>195</v>
      </c>
      <c r="BM229" s="239" t="s">
        <v>624</v>
      </c>
    </row>
    <row r="230" spans="1:51" s="13" customFormat="1" ht="12">
      <c r="A230" s="13"/>
      <c r="B230" s="241"/>
      <c r="C230" s="242"/>
      <c r="D230" s="243" t="s">
        <v>197</v>
      </c>
      <c r="E230" s="244" t="s">
        <v>1</v>
      </c>
      <c r="F230" s="245" t="s">
        <v>198</v>
      </c>
      <c r="G230" s="242"/>
      <c r="H230" s="244" t="s">
        <v>1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1" t="s">
        <v>197</v>
      </c>
      <c r="AU230" s="251" t="s">
        <v>86</v>
      </c>
      <c r="AV230" s="13" t="s">
        <v>84</v>
      </c>
      <c r="AW230" s="13" t="s">
        <v>32</v>
      </c>
      <c r="AX230" s="13" t="s">
        <v>77</v>
      </c>
      <c r="AY230" s="251" t="s">
        <v>188</v>
      </c>
    </row>
    <row r="231" spans="1:51" s="14" customFormat="1" ht="12">
      <c r="A231" s="14"/>
      <c r="B231" s="252"/>
      <c r="C231" s="253"/>
      <c r="D231" s="243" t="s">
        <v>197</v>
      </c>
      <c r="E231" s="254" t="s">
        <v>1</v>
      </c>
      <c r="F231" s="255" t="s">
        <v>621</v>
      </c>
      <c r="G231" s="253"/>
      <c r="H231" s="256">
        <v>14.75</v>
      </c>
      <c r="I231" s="257"/>
      <c r="J231" s="253"/>
      <c r="K231" s="253"/>
      <c r="L231" s="258"/>
      <c r="M231" s="259"/>
      <c r="N231" s="260"/>
      <c r="O231" s="260"/>
      <c r="P231" s="260"/>
      <c r="Q231" s="260"/>
      <c r="R231" s="260"/>
      <c r="S231" s="260"/>
      <c r="T231" s="26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2" t="s">
        <v>197</v>
      </c>
      <c r="AU231" s="262" t="s">
        <v>86</v>
      </c>
      <c r="AV231" s="14" t="s">
        <v>86</v>
      </c>
      <c r="AW231" s="14" t="s">
        <v>32</v>
      </c>
      <c r="AX231" s="14" t="s">
        <v>84</v>
      </c>
      <c r="AY231" s="262" t="s">
        <v>188</v>
      </c>
    </row>
    <row r="232" spans="1:65" s="2" customFormat="1" ht="21.75" customHeight="1">
      <c r="A232" s="39"/>
      <c r="B232" s="40"/>
      <c r="C232" s="228" t="s">
        <v>374</v>
      </c>
      <c r="D232" s="228" t="s">
        <v>190</v>
      </c>
      <c r="E232" s="229" t="s">
        <v>625</v>
      </c>
      <c r="F232" s="230" t="s">
        <v>626</v>
      </c>
      <c r="G232" s="231" t="s">
        <v>558</v>
      </c>
      <c r="H232" s="232">
        <v>1</v>
      </c>
      <c r="I232" s="233"/>
      <c r="J232" s="234">
        <f>ROUND(I232*H232,2)</f>
        <v>0</v>
      </c>
      <c r="K232" s="230" t="s">
        <v>1</v>
      </c>
      <c r="L232" s="45"/>
      <c r="M232" s="235" t="s">
        <v>1</v>
      </c>
      <c r="N232" s="236" t="s">
        <v>42</v>
      </c>
      <c r="O232" s="92"/>
      <c r="P232" s="237">
        <f>O232*H232</f>
        <v>0</v>
      </c>
      <c r="Q232" s="237">
        <v>0.20893</v>
      </c>
      <c r="R232" s="237">
        <f>Q232*H232</f>
        <v>0.20893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195</v>
      </c>
      <c r="AT232" s="239" t="s">
        <v>190</v>
      </c>
      <c r="AU232" s="239" t="s">
        <v>86</v>
      </c>
      <c r="AY232" s="18" t="s">
        <v>188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84</v>
      </c>
      <c r="BK232" s="240">
        <f>ROUND(I232*H232,2)</f>
        <v>0</v>
      </c>
      <c r="BL232" s="18" t="s">
        <v>195</v>
      </c>
      <c r="BM232" s="239" t="s">
        <v>627</v>
      </c>
    </row>
    <row r="233" spans="1:47" s="2" customFormat="1" ht="12">
      <c r="A233" s="39"/>
      <c r="B233" s="40"/>
      <c r="C233" s="41"/>
      <c r="D233" s="243" t="s">
        <v>560</v>
      </c>
      <c r="E233" s="41"/>
      <c r="F233" s="288" t="s">
        <v>561</v>
      </c>
      <c r="G233" s="41"/>
      <c r="H233" s="41"/>
      <c r="I233" s="289"/>
      <c r="J233" s="41"/>
      <c r="K233" s="41"/>
      <c r="L233" s="45"/>
      <c r="M233" s="290"/>
      <c r="N233" s="291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560</v>
      </c>
      <c r="AU233" s="18" t="s">
        <v>86</v>
      </c>
    </row>
    <row r="234" spans="1:51" s="13" customFormat="1" ht="12">
      <c r="A234" s="13"/>
      <c r="B234" s="241"/>
      <c r="C234" s="242"/>
      <c r="D234" s="243" t="s">
        <v>197</v>
      </c>
      <c r="E234" s="244" t="s">
        <v>1</v>
      </c>
      <c r="F234" s="245" t="s">
        <v>628</v>
      </c>
      <c r="G234" s="242"/>
      <c r="H234" s="244" t="s">
        <v>1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1" t="s">
        <v>197</v>
      </c>
      <c r="AU234" s="251" t="s">
        <v>86</v>
      </c>
      <c r="AV234" s="13" t="s">
        <v>84</v>
      </c>
      <c r="AW234" s="13" t="s">
        <v>32</v>
      </c>
      <c r="AX234" s="13" t="s">
        <v>77</v>
      </c>
      <c r="AY234" s="251" t="s">
        <v>188</v>
      </c>
    </row>
    <row r="235" spans="1:51" s="14" customFormat="1" ht="12">
      <c r="A235" s="14"/>
      <c r="B235" s="252"/>
      <c r="C235" s="253"/>
      <c r="D235" s="243" t="s">
        <v>197</v>
      </c>
      <c r="E235" s="254" t="s">
        <v>1</v>
      </c>
      <c r="F235" s="255" t="s">
        <v>84</v>
      </c>
      <c r="G235" s="253"/>
      <c r="H235" s="256">
        <v>1</v>
      </c>
      <c r="I235" s="257"/>
      <c r="J235" s="253"/>
      <c r="K235" s="253"/>
      <c r="L235" s="258"/>
      <c r="M235" s="259"/>
      <c r="N235" s="260"/>
      <c r="O235" s="260"/>
      <c r="P235" s="260"/>
      <c r="Q235" s="260"/>
      <c r="R235" s="260"/>
      <c r="S235" s="260"/>
      <c r="T235" s="26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2" t="s">
        <v>197</v>
      </c>
      <c r="AU235" s="262" t="s">
        <v>86</v>
      </c>
      <c r="AV235" s="14" t="s">
        <v>86</v>
      </c>
      <c r="AW235" s="14" t="s">
        <v>32</v>
      </c>
      <c r="AX235" s="14" t="s">
        <v>84</v>
      </c>
      <c r="AY235" s="262" t="s">
        <v>188</v>
      </c>
    </row>
    <row r="236" spans="1:63" s="12" customFormat="1" ht="22.8" customHeight="1">
      <c r="A236" s="12"/>
      <c r="B236" s="212"/>
      <c r="C236" s="213"/>
      <c r="D236" s="214" t="s">
        <v>76</v>
      </c>
      <c r="E236" s="226" t="s">
        <v>272</v>
      </c>
      <c r="F236" s="226" t="s">
        <v>629</v>
      </c>
      <c r="G236" s="213"/>
      <c r="H236" s="213"/>
      <c r="I236" s="216"/>
      <c r="J236" s="227">
        <f>BK236</f>
        <v>0</v>
      </c>
      <c r="K236" s="213"/>
      <c r="L236" s="218"/>
      <c r="M236" s="219"/>
      <c r="N236" s="220"/>
      <c r="O236" s="220"/>
      <c r="P236" s="221">
        <f>SUM(P237:P603)</f>
        <v>0</v>
      </c>
      <c r="Q236" s="220"/>
      <c r="R236" s="221">
        <f>SUM(R237:R603)</f>
        <v>107.27081818</v>
      </c>
      <c r="S236" s="220"/>
      <c r="T236" s="222">
        <f>SUM(T237:T603)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23" t="s">
        <v>84</v>
      </c>
      <c r="AT236" s="224" t="s">
        <v>76</v>
      </c>
      <c r="AU236" s="224" t="s">
        <v>84</v>
      </c>
      <c r="AY236" s="223" t="s">
        <v>188</v>
      </c>
      <c r="BK236" s="225">
        <f>SUM(BK237:BK603)</f>
        <v>0</v>
      </c>
    </row>
    <row r="237" spans="1:65" s="2" customFormat="1" ht="24.15" customHeight="1">
      <c r="A237" s="39"/>
      <c r="B237" s="40"/>
      <c r="C237" s="228" t="s">
        <v>379</v>
      </c>
      <c r="D237" s="228" t="s">
        <v>190</v>
      </c>
      <c r="E237" s="229" t="s">
        <v>630</v>
      </c>
      <c r="F237" s="230" t="s">
        <v>631</v>
      </c>
      <c r="G237" s="231" t="s">
        <v>193</v>
      </c>
      <c r="H237" s="232">
        <v>51.051</v>
      </c>
      <c r="I237" s="233"/>
      <c r="J237" s="234">
        <f>ROUND(I237*H237,2)</f>
        <v>0</v>
      </c>
      <c r="K237" s="230" t="s">
        <v>194</v>
      </c>
      <c r="L237" s="45"/>
      <c r="M237" s="235" t="s">
        <v>1</v>
      </c>
      <c r="N237" s="236" t="s">
        <v>42</v>
      </c>
      <c r="O237" s="92"/>
      <c r="P237" s="237">
        <f>O237*H237</f>
        <v>0</v>
      </c>
      <c r="Q237" s="237">
        <v>0.00735</v>
      </c>
      <c r="R237" s="237">
        <f>Q237*H237</f>
        <v>0.37522485</v>
      </c>
      <c r="S237" s="237">
        <v>0</v>
      </c>
      <c r="T237" s="238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9" t="s">
        <v>195</v>
      </c>
      <c r="AT237" s="239" t="s">
        <v>190</v>
      </c>
      <c r="AU237" s="239" t="s">
        <v>86</v>
      </c>
      <c r="AY237" s="18" t="s">
        <v>188</v>
      </c>
      <c r="BE237" s="240">
        <f>IF(N237="základní",J237,0)</f>
        <v>0</v>
      </c>
      <c r="BF237" s="240">
        <f>IF(N237="snížená",J237,0)</f>
        <v>0</v>
      </c>
      <c r="BG237" s="240">
        <f>IF(N237="zákl. přenesená",J237,0)</f>
        <v>0</v>
      </c>
      <c r="BH237" s="240">
        <f>IF(N237="sníž. přenesená",J237,0)</f>
        <v>0</v>
      </c>
      <c r="BI237" s="240">
        <f>IF(N237="nulová",J237,0)</f>
        <v>0</v>
      </c>
      <c r="BJ237" s="18" t="s">
        <v>84</v>
      </c>
      <c r="BK237" s="240">
        <f>ROUND(I237*H237,2)</f>
        <v>0</v>
      </c>
      <c r="BL237" s="18" t="s">
        <v>195</v>
      </c>
      <c r="BM237" s="239" t="s">
        <v>632</v>
      </c>
    </row>
    <row r="238" spans="1:51" s="14" customFormat="1" ht="12">
      <c r="A238" s="14"/>
      <c r="B238" s="252"/>
      <c r="C238" s="253"/>
      <c r="D238" s="243" t="s">
        <v>197</v>
      </c>
      <c r="E238" s="254" t="s">
        <v>1</v>
      </c>
      <c r="F238" s="255" t="s">
        <v>633</v>
      </c>
      <c r="G238" s="253"/>
      <c r="H238" s="256">
        <v>51.051</v>
      </c>
      <c r="I238" s="257"/>
      <c r="J238" s="253"/>
      <c r="K238" s="253"/>
      <c r="L238" s="258"/>
      <c r="M238" s="259"/>
      <c r="N238" s="260"/>
      <c r="O238" s="260"/>
      <c r="P238" s="260"/>
      <c r="Q238" s="260"/>
      <c r="R238" s="260"/>
      <c r="S238" s="260"/>
      <c r="T238" s="26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2" t="s">
        <v>197</v>
      </c>
      <c r="AU238" s="262" t="s">
        <v>86</v>
      </c>
      <c r="AV238" s="14" t="s">
        <v>86</v>
      </c>
      <c r="AW238" s="14" t="s">
        <v>32</v>
      </c>
      <c r="AX238" s="14" t="s">
        <v>84</v>
      </c>
      <c r="AY238" s="262" t="s">
        <v>188</v>
      </c>
    </row>
    <row r="239" spans="1:65" s="2" customFormat="1" ht="24.15" customHeight="1">
      <c r="A239" s="39"/>
      <c r="B239" s="40"/>
      <c r="C239" s="228" t="s">
        <v>383</v>
      </c>
      <c r="D239" s="228" t="s">
        <v>190</v>
      </c>
      <c r="E239" s="229" t="s">
        <v>634</v>
      </c>
      <c r="F239" s="230" t="s">
        <v>635</v>
      </c>
      <c r="G239" s="231" t="s">
        <v>193</v>
      </c>
      <c r="H239" s="232">
        <v>170.17</v>
      </c>
      <c r="I239" s="233"/>
      <c r="J239" s="234">
        <f>ROUND(I239*H239,2)</f>
        <v>0</v>
      </c>
      <c r="K239" s="230" t="s">
        <v>194</v>
      </c>
      <c r="L239" s="45"/>
      <c r="M239" s="235" t="s">
        <v>1</v>
      </c>
      <c r="N239" s="236" t="s">
        <v>42</v>
      </c>
      <c r="O239" s="92"/>
      <c r="P239" s="237">
        <f>O239*H239</f>
        <v>0</v>
      </c>
      <c r="Q239" s="237">
        <v>0.00026</v>
      </c>
      <c r="R239" s="237">
        <f>Q239*H239</f>
        <v>0.04424419999999999</v>
      </c>
      <c r="S239" s="237">
        <v>0</v>
      </c>
      <c r="T239" s="238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9" t="s">
        <v>195</v>
      </c>
      <c r="AT239" s="239" t="s">
        <v>190</v>
      </c>
      <c r="AU239" s="239" t="s">
        <v>86</v>
      </c>
      <c r="AY239" s="18" t="s">
        <v>188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8" t="s">
        <v>84</v>
      </c>
      <c r="BK239" s="240">
        <f>ROUND(I239*H239,2)</f>
        <v>0</v>
      </c>
      <c r="BL239" s="18" t="s">
        <v>195</v>
      </c>
      <c r="BM239" s="239" t="s">
        <v>636</v>
      </c>
    </row>
    <row r="240" spans="1:51" s="14" customFormat="1" ht="12">
      <c r="A240" s="14"/>
      <c r="B240" s="252"/>
      <c r="C240" s="253"/>
      <c r="D240" s="243" t="s">
        <v>197</v>
      </c>
      <c r="E240" s="254" t="s">
        <v>1</v>
      </c>
      <c r="F240" s="255" t="s">
        <v>637</v>
      </c>
      <c r="G240" s="253"/>
      <c r="H240" s="256">
        <v>170.17</v>
      </c>
      <c r="I240" s="257"/>
      <c r="J240" s="253"/>
      <c r="K240" s="253"/>
      <c r="L240" s="258"/>
      <c r="M240" s="259"/>
      <c r="N240" s="260"/>
      <c r="O240" s="260"/>
      <c r="P240" s="260"/>
      <c r="Q240" s="260"/>
      <c r="R240" s="260"/>
      <c r="S240" s="260"/>
      <c r="T240" s="26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2" t="s">
        <v>197</v>
      </c>
      <c r="AU240" s="262" t="s">
        <v>86</v>
      </c>
      <c r="AV240" s="14" t="s">
        <v>86</v>
      </c>
      <c r="AW240" s="14" t="s">
        <v>32</v>
      </c>
      <c r="AX240" s="14" t="s">
        <v>84</v>
      </c>
      <c r="AY240" s="262" t="s">
        <v>188</v>
      </c>
    </row>
    <row r="241" spans="1:65" s="2" customFormat="1" ht="37.8" customHeight="1">
      <c r="A241" s="39"/>
      <c r="B241" s="40"/>
      <c r="C241" s="228" t="s">
        <v>388</v>
      </c>
      <c r="D241" s="228" t="s">
        <v>190</v>
      </c>
      <c r="E241" s="229" t="s">
        <v>638</v>
      </c>
      <c r="F241" s="230" t="s">
        <v>639</v>
      </c>
      <c r="G241" s="231" t="s">
        <v>193</v>
      </c>
      <c r="H241" s="232">
        <v>170.17</v>
      </c>
      <c r="I241" s="233"/>
      <c r="J241" s="234">
        <f>ROUND(I241*H241,2)</f>
        <v>0</v>
      </c>
      <c r="K241" s="230" t="s">
        <v>194</v>
      </c>
      <c r="L241" s="45"/>
      <c r="M241" s="235" t="s">
        <v>1</v>
      </c>
      <c r="N241" s="236" t="s">
        <v>42</v>
      </c>
      <c r="O241" s="92"/>
      <c r="P241" s="237">
        <f>O241*H241</f>
        <v>0</v>
      </c>
      <c r="Q241" s="237">
        <v>0.021</v>
      </c>
      <c r="R241" s="237">
        <f>Q241*H241</f>
        <v>3.57357</v>
      </c>
      <c r="S241" s="237">
        <v>0</v>
      </c>
      <c r="T241" s="238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9" t="s">
        <v>195</v>
      </c>
      <c r="AT241" s="239" t="s">
        <v>190</v>
      </c>
      <c r="AU241" s="239" t="s">
        <v>86</v>
      </c>
      <c r="AY241" s="18" t="s">
        <v>188</v>
      </c>
      <c r="BE241" s="240">
        <f>IF(N241="základní",J241,0)</f>
        <v>0</v>
      </c>
      <c r="BF241" s="240">
        <f>IF(N241="snížená",J241,0)</f>
        <v>0</v>
      </c>
      <c r="BG241" s="240">
        <f>IF(N241="zákl. přenesená",J241,0)</f>
        <v>0</v>
      </c>
      <c r="BH241" s="240">
        <f>IF(N241="sníž. přenesená",J241,0)</f>
        <v>0</v>
      </c>
      <c r="BI241" s="240">
        <f>IF(N241="nulová",J241,0)</f>
        <v>0</v>
      </c>
      <c r="BJ241" s="18" t="s">
        <v>84</v>
      </c>
      <c r="BK241" s="240">
        <f>ROUND(I241*H241,2)</f>
        <v>0</v>
      </c>
      <c r="BL241" s="18" t="s">
        <v>195</v>
      </c>
      <c r="BM241" s="239" t="s">
        <v>640</v>
      </c>
    </row>
    <row r="242" spans="1:51" s="13" customFormat="1" ht="12">
      <c r="A242" s="13"/>
      <c r="B242" s="241"/>
      <c r="C242" s="242"/>
      <c r="D242" s="243" t="s">
        <v>197</v>
      </c>
      <c r="E242" s="244" t="s">
        <v>1</v>
      </c>
      <c r="F242" s="245" t="s">
        <v>198</v>
      </c>
      <c r="G242" s="242"/>
      <c r="H242" s="244" t="s">
        <v>1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1" t="s">
        <v>197</v>
      </c>
      <c r="AU242" s="251" t="s">
        <v>86</v>
      </c>
      <c r="AV242" s="13" t="s">
        <v>84</v>
      </c>
      <c r="AW242" s="13" t="s">
        <v>32</v>
      </c>
      <c r="AX242" s="13" t="s">
        <v>77</v>
      </c>
      <c r="AY242" s="251" t="s">
        <v>188</v>
      </c>
    </row>
    <row r="243" spans="1:51" s="13" customFormat="1" ht="12">
      <c r="A243" s="13"/>
      <c r="B243" s="241"/>
      <c r="C243" s="242"/>
      <c r="D243" s="243" t="s">
        <v>197</v>
      </c>
      <c r="E243" s="244" t="s">
        <v>1</v>
      </c>
      <c r="F243" s="245" t="s">
        <v>222</v>
      </c>
      <c r="G243" s="242"/>
      <c r="H243" s="244" t="s">
        <v>1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1" t="s">
        <v>197</v>
      </c>
      <c r="AU243" s="251" t="s">
        <v>86</v>
      </c>
      <c r="AV243" s="13" t="s">
        <v>84</v>
      </c>
      <c r="AW243" s="13" t="s">
        <v>32</v>
      </c>
      <c r="AX243" s="13" t="s">
        <v>77</v>
      </c>
      <c r="AY243" s="251" t="s">
        <v>188</v>
      </c>
    </row>
    <row r="244" spans="1:51" s="13" customFormat="1" ht="12">
      <c r="A244" s="13"/>
      <c r="B244" s="241"/>
      <c r="C244" s="242"/>
      <c r="D244" s="243" t="s">
        <v>197</v>
      </c>
      <c r="E244" s="244" t="s">
        <v>1</v>
      </c>
      <c r="F244" s="245" t="s">
        <v>223</v>
      </c>
      <c r="G244" s="242"/>
      <c r="H244" s="244" t="s">
        <v>1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1" t="s">
        <v>197</v>
      </c>
      <c r="AU244" s="251" t="s">
        <v>86</v>
      </c>
      <c r="AV244" s="13" t="s">
        <v>84</v>
      </c>
      <c r="AW244" s="13" t="s">
        <v>32</v>
      </c>
      <c r="AX244" s="13" t="s">
        <v>77</v>
      </c>
      <c r="AY244" s="251" t="s">
        <v>188</v>
      </c>
    </row>
    <row r="245" spans="1:51" s="14" customFormat="1" ht="12">
      <c r="A245" s="14"/>
      <c r="B245" s="252"/>
      <c r="C245" s="253"/>
      <c r="D245" s="243" t="s">
        <v>197</v>
      </c>
      <c r="E245" s="254" t="s">
        <v>1</v>
      </c>
      <c r="F245" s="255" t="s">
        <v>224</v>
      </c>
      <c r="G245" s="253"/>
      <c r="H245" s="256">
        <v>6.04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2" t="s">
        <v>197</v>
      </c>
      <c r="AU245" s="262" t="s">
        <v>86</v>
      </c>
      <c r="AV245" s="14" t="s">
        <v>86</v>
      </c>
      <c r="AW245" s="14" t="s">
        <v>32</v>
      </c>
      <c r="AX245" s="14" t="s">
        <v>77</v>
      </c>
      <c r="AY245" s="262" t="s">
        <v>188</v>
      </c>
    </row>
    <row r="246" spans="1:51" s="13" customFormat="1" ht="12">
      <c r="A246" s="13"/>
      <c r="B246" s="241"/>
      <c r="C246" s="242"/>
      <c r="D246" s="243" t="s">
        <v>197</v>
      </c>
      <c r="E246" s="244" t="s">
        <v>1</v>
      </c>
      <c r="F246" s="245" t="s">
        <v>225</v>
      </c>
      <c r="G246" s="242"/>
      <c r="H246" s="244" t="s">
        <v>1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1" t="s">
        <v>197</v>
      </c>
      <c r="AU246" s="251" t="s">
        <v>86</v>
      </c>
      <c r="AV246" s="13" t="s">
        <v>84</v>
      </c>
      <c r="AW246" s="13" t="s">
        <v>32</v>
      </c>
      <c r="AX246" s="13" t="s">
        <v>77</v>
      </c>
      <c r="AY246" s="251" t="s">
        <v>188</v>
      </c>
    </row>
    <row r="247" spans="1:51" s="14" customFormat="1" ht="12">
      <c r="A247" s="14"/>
      <c r="B247" s="252"/>
      <c r="C247" s="253"/>
      <c r="D247" s="243" t="s">
        <v>197</v>
      </c>
      <c r="E247" s="254" t="s">
        <v>1</v>
      </c>
      <c r="F247" s="255" t="s">
        <v>226</v>
      </c>
      <c r="G247" s="253"/>
      <c r="H247" s="256">
        <v>25.99</v>
      </c>
      <c r="I247" s="257"/>
      <c r="J247" s="253"/>
      <c r="K247" s="253"/>
      <c r="L247" s="258"/>
      <c r="M247" s="259"/>
      <c r="N247" s="260"/>
      <c r="O247" s="260"/>
      <c r="P247" s="260"/>
      <c r="Q247" s="260"/>
      <c r="R247" s="260"/>
      <c r="S247" s="260"/>
      <c r="T247" s="26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2" t="s">
        <v>197</v>
      </c>
      <c r="AU247" s="262" t="s">
        <v>86</v>
      </c>
      <c r="AV247" s="14" t="s">
        <v>86</v>
      </c>
      <c r="AW247" s="14" t="s">
        <v>32</v>
      </c>
      <c r="AX247" s="14" t="s">
        <v>77</v>
      </c>
      <c r="AY247" s="262" t="s">
        <v>188</v>
      </c>
    </row>
    <row r="248" spans="1:51" s="13" customFormat="1" ht="12">
      <c r="A248" s="13"/>
      <c r="B248" s="241"/>
      <c r="C248" s="242"/>
      <c r="D248" s="243" t="s">
        <v>197</v>
      </c>
      <c r="E248" s="244" t="s">
        <v>1</v>
      </c>
      <c r="F248" s="245" t="s">
        <v>227</v>
      </c>
      <c r="G248" s="242"/>
      <c r="H248" s="244" t="s">
        <v>1</v>
      </c>
      <c r="I248" s="246"/>
      <c r="J248" s="242"/>
      <c r="K248" s="242"/>
      <c r="L248" s="247"/>
      <c r="M248" s="248"/>
      <c r="N248" s="249"/>
      <c r="O248" s="249"/>
      <c r="P248" s="249"/>
      <c r="Q248" s="249"/>
      <c r="R248" s="249"/>
      <c r="S248" s="249"/>
      <c r="T248" s="25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1" t="s">
        <v>197</v>
      </c>
      <c r="AU248" s="251" t="s">
        <v>86</v>
      </c>
      <c r="AV248" s="13" t="s">
        <v>84</v>
      </c>
      <c r="AW248" s="13" t="s">
        <v>32</v>
      </c>
      <c r="AX248" s="13" t="s">
        <v>77</v>
      </c>
      <c r="AY248" s="251" t="s">
        <v>188</v>
      </c>
    </row>
    <row r="249" spans="1:51" s="14" customFormat="1" ht="12">
      <c r="A249" s="14"/>
      <c r="B249" s="252"/>
      <c r="C249" s="253"/>
      <c r="D249" s="243" t="s">
        <v>197</v>
      </c>
      <c r="E249" s="254" t="s">
        <v>1</v>
      </c>
      <c r="F249" s="255" t="s">
        <v>228</v>
      </c>
      <c r="G249" s="253"/>
      <c r="H249" s="256">
        <v>27.03</v>
      </c>
      <c r="I249" s="257"/>
      <c r="J249" s="253"/>
      <c r="K249" s="253"/>
      <c r="L249" s="258"/>
      <c r="M249" s="259"/>
      <c r="N249" s="260"/>
      <c r="O249" s="260"/>
      <c r="P249" s="260"/>
      <c r="Q249" s="260"/>
      <c r="R249" s="260"/>
      <c r="S249" s="260"/>
      <c r="T249" s="26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2" t="s">
        <v>197</v>
      </c>
      <c r="AU249" s="262" t="s">
        <v>86</v>
      </c>
      <c r="AV249" s="14" t="s">
        <v>86</v>
      </c>
      <c r="AW249" s="14" t="s">
        <v>32</v>
      </c>
      <c r="AX249" s="14" t="s">
        <v>77</v>
      </c>
      <c r="AY249" s="262" t="s">
        <v>188</v>
      </c>
    </row>
    <row r="250" spans="1:51" s="13" customFormat="1" ht="12">
      <c r="A250" s="13"/>
      <c r="B250" s="241"/>
      <c r="C250" s="242"/>
      <c r="D250" s="243" t="s">
        <v>197</v>
      </c>
      <c r="E250" s="244" t="s">
        <v>1</v>
      </c>
      <c r="F250" s="245" t="s">
        <v>229</v>
      </c>
      <c r="G250" s="242"/>
      <c r="H250" s="244" t="s">
        <v>1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1" t="s">
        <v>197</v>
      </c>
      <c r="AU250" s="251" t="s">
        <v>86</v>
      </c>
      <c r="AV250" s="13" t="s">
        <v>84</v>
      </c>
      <c r="AW250" s="13" t="s">
        <v>32</v>
      </c>
      <c r="AX250" s="13" t="s">
        <v>77</v>
      </c>
      <c r="AY250" s="251" t="s">
        <v>188</v>
      </c>
    </row>
    <row r="251" spans="1:51" s="14" customFormat="1" ht="12">
      <c r="A251" s="14"/>
      <c r="B251" s="252"/>
      <c r="C251" s="253"/>
      <c r="D251" s="243" t="s">
        <v>197</v>
      </c>
      <c r="E251" s="254" t="s">
        <v>1</v>
      </c>
      <c r="F251" s="255" t="s">
        <v>281</v>
      </c>
      <c r="G251" s="253"/>
      <c r="H251" s="256">
        <v>28.94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2" t="s">
        <v>197</v>
      </c>
      <c r="AU251" s="262" t="s">
        <v>86</v>
      </c>
      <c r="AV251" s="14" t="s">
        <v>86</v>
      </c>
      <c r="AW251" s="14" t="s">
        <v>32</v>
      </c>
      <c r="AX251" s="14" t="s">
        <v>77</v>
      </c>
      <c r="AY251" s="262" t="s">
        <v>188</v>
      </c>
    </row>
    <row r="252" spans="1:51" s="13" customFormat="1" ht="12">
      <c r="A252" s="13"/>
      <c r="B252" s="241"/>
      <c r="C252" s="242"/>
      <c r="D252" s="243" t="s">
        <v>197</v>
      </c>
      <c r="E252" s="244" t="s">
        <v>1</v>
      </c>
      <c r="F252" s="245" t="s">
        <v>282</v>
      </c>
      <c r="G252" s="242"/>
      <c r="H252" s="244" t="s">
        <v>1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1" t="s">
        <v>197</v>
      </c>
      <c r="AU252" s="251" t="s">
        <v>86</v>
      </c>
      <c r="AV252" s="13" t="s">
        <v>84</v>
      </c>
      <c r="AW252" s="13" t="s">
        <v>32</v>
      </c>
      <c r="AX252" s="13" t="s">
        <v>77</v>
      </c>
      <c r="AY252" s="251" t="s">
        <v>188</v>
      </c>
    </row>
    <row r="253" spans="1:51" s="14" customFormat="1" ht="12">
      <c r="A253" s="14"/>
      <c r="B253" s="252"/>
      <c r="C253" s="253"/>
      <c r="D253" s="243" t="s">
        <v>197</v>
      </c>
      <c r="E253" s="254" t="s">
        <v>1</v>
      </c>
      <c r="F253" s="255" t="s">
        <v>283</v>
      </c>
      <c r="G253" s="253"/>
      <c r="H253" s="256">
        <v>21.44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2" t="s">
        <v>197</v>
      </c>
      <c r="AU253" s="262" t="s">
        <v>86</v>
      </c>
      <c r="AV253" s="14" t="s">
        <v>86</v>
      </c>
      <c r="AW253" s="14" t="s">
        <v>32</v>
      </c>
      <c r="AX253" s="14" t="s">
        <v>77</v>
      </c>
      <c r="AY253" s="262" t="s">
        <v>188</v>
      </c>
    </row>
    <row r="254" spans="1:51" s="13" customFormat="1" ht="12">
      <c r="A254" s="13"/>
      <c r="B254" s="241"/>
      <c r="C254" s="242"/>
      <c r="D254" s="243" t="s">
        <v>197</v>
      </c>
      <c r="E254" s="244" t="s">
        <v>1</v>
      </c>
      <c r="F254" s="245" t="s">
        <v>284</v>
      </c>
      <c r="G254" s="242"/>
      <c r="H254" s="244" t="s">
        <v>1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1" t="s">
        <v>197</v>
      </c>
      <c r="AU254" s="251" t="s">
        <v>86</v>
      </c>
      <c r="AV254" s="13" t="s">
        <v>84</v>
      </c>
      <c r="AW254" s="13" t="s">
        <v>32</v>
      </c>
      <c r="AX254" s="13" t="s">
        <v>77</v>
      </c>
      <c r="AY254" s="251" t="s">
        <v>188</v>
      </c>
    </row>
    <row r="255" spans="1:51" s="14" customFormat="1" ht="12">
      <c r="A255" s="14"/>
      <c r="B255" s="252"/>
      <c r="C255" s="253"/>
      <c r="D255" s="243" t="s">
        <v>197</v>
      </c>
      <c r="E255" s="254" t="s">
        <v>1</v>
      </c>
      <c r="F255" s="255" t="s">
        <v>285</v>
      </c>
      <c r="G255" s="253"/>
      <c r="H255" s="256">
        <v>6.67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2" t="s">
        <v>197</v>
      </c>
      <c r="AU255" s="262" t="s">
        <v>86</v>
      </c>
      <c r="AV255" s="14" t="s">
        <v>86</v>
      </c>
      <c r="AW255" s="14" t="s">
        <v>32</v>
      </c>
      <c r="AX255" s="14" t="s">
        <v>77</v>
      </c>
      <c r="AY255" s="262" t="s">
        <v>188</v>
      </c>
    </row>
    <row r="256" spans="1:51" s="13" customFormat="1" ht="12">
      <c r="A256" s="13"/>
      <c r="B256" s="241"/>
      <c r="C256" s="242"/>
      <c r="D256" s="243" t="s">
        <v>197</v>
      </c>
      <c r="E256" s="244" t="s">
        <v>1</v>
      </c>
      <c r="F256" s="245" t="s">
        <v>286</v>
      </c>
      <c r="G256" s="242"/>
      <c r="H256" s="244" t="s">
        <v>1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1" t="s">
        <v>197</v>
      </c>
      <c r="AU256" s="251" t="s">
        <v>86</v>
      </c>
      <c r="AV256" s="13" t="s">
        <v>84</v>
      </c>
      <c r="AW256" s="13" t="s">
        <v>32</v>
      </c>
      <c r="AX256" s="13" t="s">
        <v>77</v>
      </c>
      <c r="AY256" s="251" t="s">
        <v>188</v>
      </c>
    </row>
    <row r="257" spans="1:51" s="14" customFormat="1" ht="12">
      <c r="A257" s="14"/>
      <c r="B257" s="252"/>
      <c r="C257" s="253"/>
      <c r="D257" s="243" t="s">
        <v>197</v>
      </c>
      <c r="E257" s="254" t="s">
        <v>1</v>
      </c>
      <c r="F257" s="255" t="s">
        <v>287</v>
      </c>
      <c r="G257" s="253"/>
      <c r="H257" s="256">
        <v>7.11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2" t="s">
        <v>197</v>
      </c>
      <c r="AU257" s="262" t="s">
        <v>86</v>
      </c>
      <c r="AV257" s="14" t="s">
        <v>86</v>
      </c>
      <c r="AW257" s="14" t="s">
        <v>32</v>
      </c>
      <c r="AX257" s="14" t="s">
        <v>77</v>
      </c>
      <c r="AY257" s="262" t="s">
        <v>188</v>
      </c>
    </row>
    <row r="258" spans="1:51" s="13" customFormat="1" ht="12">
      <c r="A258" s="13"/>
      <c r="B258" s="241"/>
      <c r="C258" s="242"/>
      <c r="D258" s="243" t="s">
        <v>197</v>
      </c>
      <c r="E258" s="244" t="s">
        <v>1</v>
      </c>
      <c r="F258" s="245" t="s">
        <v>288</v>
      </c>
      <c r="G258" s="242"/>
      <c r="H258" s="244" t="s">
        <v>1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1" t="s">
        <v>197</v>
      </c>
      <c r="AU258" s="251" t="s">
        <v>86</v>
      </c>
      <c r="AV258" s="13" t="s">
        <v>84</v>
      </c>
      <c r="AW258" s="13" t="s">
        <v>32</v>
      </c>
      <c r="AX258" s="13" t="s">
        <v>77</v>
      </c>
      <c r="AY258" s="251" t="s">
        <v>188</v>
      </c>
    </row>
    <row r="259" spans="1:51" s="14" customFormat="1" ht="12">
      <c r="A259" s="14"/>
      <c r="B259" s="252"/>
      <c r="C259" s="253"/>
      <c r="D259" s="243" t="s">
        <v>197</v>
      </c>
      <c r="E259" s="254" t="s">
        <v>1</v>
      </c>
      <c r="F259" s="255" t="s">
        <v>289</v>
      </c>
      <c r="G259" s="253"/>
      <c r="H259" s="256">
        <v>2.14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2" t="s">
        <v>197</v>
      </c>
      <c r="AU259" s="262" t="s">
        <v>86</v>
      </c>
      <c r="AV259" s="14" t="s">
        <v>86</v>
      </c>
      <c r="AW259" s="14" t="s">
        <v>32</v>
      </c>
      <c r="AX259" s="14" t="s">
        <v>77</v>
      </c>
      <c r="AY259" s="262" t="s">
        <v>188</v>
      </c>
    </row>
    <row r="260" spans="1:51" s="13" customFormat="1" ht="12">
      <c r="A260" s="13"/>
      <c r="B260" s="241"/>
      <c r="C260" s="242"/>
      <c r="D260" s="243" t="s">
        <v>197</v>
      </c>
      <c r="E260" s="244" t="s">
        <v>1</v>
      </c>
      <c r="F260" s="245" t="s">
        <v>290</v>
      </c>
      <c r="G260" s="242"/>
      <c r="H260" s="244" t="s">
        <v>1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1" t="s">
        <v>197</v>
      </c>
      <c r="AU260" s="251" t="s">
        <v>86</v>
      </c>
      <c r="AV260" s="13" t="s">
        <v>84</v>
      </c>
      <c r="AW260" s="13" t="s">
        <v>32</v>
      </c>
      <c r="AX260" s="13" t="s">
        <v>77</v>
      </c>
      <c r="AY260" s="251" t="s">
        <v>188</v>
      </c>
    </row>
    <row r="261" spans="1:51" s="14" customFormat="1" ht="12">
      <c r="A261" s="14"/>
      <c r="B261" s="252"/>
      <c r="C261" s="253"/>
      <c r="D261" s="243" t="s">
        <v>197</v>
      </c>
      <c r="E261" s="254" t="s">
        <v>1</v>
      </c>
      <c r="F261" s="255" t="s">
        <v>291</v>
      </c>
      <c r="G261" s="253"/>
      <c r="H261" s="256">
        <v>17.32</v>
      </c>
      <c r="I261" s="257"/>
      <c r="J261" s="253"/>
      <c r="K261" s="253"/>
      <c r="L261" s="258"/>
      <c r="M261" s="259"/>
      <c r="N261" s="260"/>
      <c r="O261" s="260"/>
      <c r="P261" s="260"/>
      <c r="Q261" s="260"/>
      <c r="R261" s="260"/>
      <c r="S261" s="260"/>
      <c r="T261" s="26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2" t="s">
        <v>197</v>
      </c>
      <c r="AU261" s="262" t="s">
        <v>86</v>
      </c>
      <c r="AV261" s="14" t="s">
        <v>86</v>
      </c>
      <c r="AW261" s="14" t="s">
        <v>32</v>
      </c>
      <c r="AX261" s="14" t="s">
        <v>77</v>
      </c>
      <c r="AY261" s="262" t="s">
        <v>188</v>
      </c>
    </row>
    <row r="262" spans="1:51" s="13" customFormat="1" ht="12">
      <c r="A262" s="13"/>
      <c r="B262" s="241"/>
      <c r="C262" s="242"/>
      <c r="D262" s="243" t="s">
        <v>197</v>
      </c>
      <c r="E262" s="244" t="s">
        <v>1</v>
      </c>
      <c r="F262" s="245" t="s">
        <v>292</v>
      </c>
      <c r="G262" s="242"/>
      <c r="H262" s="244" t="s">
        <v>1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1" t="s">
        <v>197</v>
      </c>
      <c r="AU262" s="251" t="s">
        <v>86</v>
      </c>
      <c r="AV262" s="13" t="s">
        <v>84</v>
      </c>
      <c r="AW262" s="13" t="s">
        <v>32</v>
      </c>
      <c r="AX262" s="13" t="s">
        <v>77</v>
      </c>
      <c r="AY262" s="251" t="s">
        <v>188</v>
      </c>
    </row>
    <row r="263" spans="1:51" s="14" customFormat="1" ht="12">
      <c r="A263" s="14"/>
      <c r="B263" s="252"/>
      <c r="C263" s="253"/>
      <c r="D263" s="243" t="s">
        <v>197</v>
      </c>
      <c r="E263" s="254" t="s">
        <v>1</v>
      </c>
      <c r="F263" s="255" t="s">
        <v>253</v>
      </c>
      <c r="G263" s="253"/>
      <c r="H263" s="256">
        <v>3.82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2" t="s">
        <v>197</v>
      </c>
      <c r="AU263" s="262" t="s">
        <v>86</v>
      </c>
      <c r="AV263" s="14" t="s">
        <v>86</v>
      </c>
      <c r="AW263" s="14" t="s">
        <v>32</v>
      </c>
      <c r="AX263" s="14" t="s">
        <v>77</v>
      </c>
      <c r="AY263" s="262" t="s">
        <v>188</v>
      </c>
    </row>
    <row r="264" spans="1:51" s="16" customFormat="1" ht="12">
      <c r="A264" s="16"/>
      <c r="B264" s="274"/>
      <c r="C264" s="275"/>
      <c r="D264" s="243" t="s">
        <v>197</v>
      </c>
      <c r="E264" s="276" t="s">
        <v>1</v>
      </c>
      <c r="F264" s="277" t="s">
        <v>232</v>
      </c>
      <c r="G264" s="275"/>
      <c r="H264" s="278">
        <v>146.5</v>
      </c>
      <c r="I264" s="279"/>
      <c r="J264" s="275"/>
      <c r="K264" s="275"/>
      <c r="L264" s="280"/>
      <c r="M264" s="281"/>
      <c r="N264" s="282"/>
      <c r="O264" s="282"/>
      <c r="P264" s="282"/>
      <c r="Q264" s="282"/>
      <c r="R264" s="282"/>
      <c r="S264" s="282"/>
      <c r="T264" s="283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84" t="s">
        <v>197</v>
      </c>
      <c r="AU264" s="284" t="s">
        <v>86</v>
      </c>
      <c r="AV264" s="16" t="s">
        <v>112</v>
      </c>
      <c r="AW264" s="16" t="s">
        <v>32</v>
      </c>
      <c r="AX264" s="16" t="s">
        <v>77</v>
      </c>
      <c r="AY264" s="284" t="s">
        <v>188</v>
      </c>
    </row>
    <row r="265" spans="1:51" s="13" customFormat="1" ht="12">
      <c r="A265" s="13"/>
      <c r="B265" s="241"/>
      <c r="C265" s="242"/>
      <c r="D265" s="243" t="s">
        <v>197</v>
      </c>
      <c r="E265" s="244" t="s">
        <v>1</v>
      </c>
      <c r="F265" s="245" t="s">
        <v>233</v>
      </c>
      <c r="G265" s="242"/>
      <c r="H265" s="244" t="s">
        <v>1</v>
      </c>
      <c r="I265" s="246"/>
      <c r="J265" s="242"/>
      <c r="K265" s="242"/>
      <c r="L265" s="247"/>
      <c r="M265" s="248"/>
      <c r="N265" s="249"/>
      <c r="O265" s="249"/>
      <c r="P265" s="249"/>
      <c r="Q265" s="249"/>
      <c r="R265" s="249"/>
      <c r="S265" s="249"/>
      <c r="T265" s="25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1" t="s">
        <v>197</v>
      </c>
      <c r="AU265" s="251" t="s">
        <v>86</v>
      </c>
      <c r="AV265" s="13" t="s">
        <v>84</v>
      </c>
      <c r="AW265" s="13" t="s">
        <v>32</v>
      </c>
      <c r="AX265" s="13" t="s">
        <v>77</v>
      </c>
      <c r="AY265" s="251" t="s">
        <v>188</v>
      </c>
    </row>
    <row r="266" spans="1:51" s="13" customFormat="1" ht="12">
      <c r="A266" s="13"/>
      <c r="B266" s="241"/>
      <c r="C266" s="242"/>
      <c r="D266" s="243" t="s">
        <v>197</v>
      </c>
      <c r="E266" s="244" t="s">
        <v>1</v>
      </c>
      <c r="F266" s="245" t="s">
        <v>293</v>
      </c>
      <c r="G266" s="242"/>
      <c r="H266" s="244" t="s">
        <v>1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1" t="s">
        <v>197</v>
      </c>
      <c r="AU266" s="251" t="s">
        <v>86</v>
      </c>
      <c r="AV266" s="13" t="s">
        <v>84</v>
      </c>
      <c r="AW266" s="13" t="s">
        <v>32</v>
      </c>
      <c r="AX266" s="13" t="s">
        <v>77</v>
      </c>
      <c r="AY266" s="251" t="s">
        <v>188</v>
      </c>
    </row>
    <row r="267" spans="1:51" s="14" customFormat="1" ht="12">
      <c r="A267" s="14"/>
      <c r="B267" s="252"/>
      <c r="C267" s="253"/>
      <c r="D267" s="243" t="s">
        <v>197</v>
      </c>
      <c r="E267" s="254" t="s">
        <v>1</v>
      </c>
      <c r="F267" s="255" t="s">
        <v>294</v>
      </c>
      <c r="G267" s="253"/>
      <c r="H267" s="256">
        <v>20.66</v>
      </c>
      <c r="I267" s="257"/>
      <c r="J267" s="253"/>
      <c r="K267" s="253"/>
      <c r="L267" s="258"/>
      <c r="M267" s="259"/>
      <c r="N267" s="260"/>
      <c r="O267" s="260"/>
      <c r="P267" s="260"/>
      <c r="Q267" s="260"/>
      <c r="R267" s="260"/>
      <c r="S267" s="260"/>
      <c r="T267" s="26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2" t="s">
        <v>197</v>
      </c>
      <c r="AU267" s="262" t="s">
        <v>86</v>
      </c>
      <c r="AV267" s="14" t="s">
        <v>86</v>
      </c>
      <c r="AW267" s="14" t="s">
        <v>32</v>
      </c>
      <c r="AX267" s="14" t="s">
        <v>77</v>
      </c>
      <c r="AY267" s="262" t="s">
        <v>188</v>
      </c>
    </row>
    <row r="268" spans="1:51" s="13" customFormat="1" ht="12">
      <c r="A268" s="13"/>
      <c r="B268" s="241"/>
      <c r="C268" s="242"/>
      <c r="D268" s="243" t="s">
        <v>197</v>
      </c>
      <c r="E268" s="244" t="s">
        <v>1</v>
      </c>
      <c r="F268" s="245" t="s">
        <v>295</v>
      </c>
      <c r="G268" s="242"/>
      <c r="H268" s="244" t="s">
        <v>1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1" t="s">
        <v>197</v>
      </c>
      <c r="AU268" s="251" t="s">
        <v>86</v>
      </c>
      <c r="AV268" s="13" t="s">
        <v>84</v>
      </c>
      <c r="AW268" s="13" t="s">
        <v>32</v>
      </c>
      <c r="AX268" s="13" t="s">
        <v>77</v>
      </c>
      <c r="AY268" s="251" t="s">
        <v>188</v>
      </c>
    </row>
    <row r="269" spans="1:51" s="14" customFormat="1" ht="12">
      <c r="A269" s="14"/>
      <c r="B269" s="252"/>
      <c r="C269" s="253"/>
      <c r="D269" s="243" t="s">
        <v>197</v>
      </c>
      <c r="E269" s="254" t="s">
        <v>1</v>
      </c>
      <c r="F269" s="255" t="s">
        <v>296</v>
      </c>
      <c r="G269" s="253"/>
      <c r="H269" s="256">
        <v>3.01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2" t="s">
        <v>197</v>
      </c>
      <c r="AU269" s="262" t="s">
        <v>86</v>
      </c>
      <c r="AV269" s="14" t="s">
        <v>86</v>
      </c>
      <c r="AW269" s="14" t="s">
        <v>32</v>
      </c>
      <c r="AX269" s="14" t="s">
        <v>77</v>
      </c>
      <c r="AY269" s="262" t="s">
        <v>188</v>
      </c>
    </row>
    <row r="270" spans="1:51" s="16" customFormat="1" ht="12">
      <c r="A270" s="16"/>
      <c r="B270" s="274"/>
      <c r="C270" s="275"/>
      <c r="D270" s="243" t="s">
        <v>197</v>
      </c>
      <c r="E270" s="276" t="s">
        <v>1</v>
      </c>
      <c r="F270" s="277" t="s">
        <v>232</v>
      </c>
      <c r="G270" s="275"/>
      <c r="H270" s="278">
        <v>23.67</v>
      </c>
      <c r="I270" s="279"/>
      <c r="J270" s="275"/>
      <c r="K270" s="275"/>
      <c r="L270" s="280"/>
      <c r="M270" s="281"/>
      <c r="N270" s="282"/>
      <c r="O270" s="282"/>
      <c r="P270" s="282"/>
      <c r="Q270" s="282"/>
      <c r="R270" s="282"/>
      <c r="S270" s="282"/>
      <c r="T270" s="283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T270" s="284" t="s">
        <v>197</v>
      </c>
      <c r="AU270" s="284" t="s">
        <v>86</v>
      </c>
      <c r="AV270" s="16" t="s">
        <v>112</v>
      </c>
      <c r="AW270" s="16" t="s">
        <v>32</v>
      </c>
      <c r="AX270" s="16" t="s">
        <v>77</v>
      </c>
      <c r="AY270" s="284" t="s">
        <v>188</v>
      </c>
    </row>
    <row r="271" spans="1:51" s="15" customFormat="1" ht="12">
      <c r="A271" s="15"/>
      <c r="B271" s="263"/>
      <c r="C271" s="264"/>
      <c r="D271" s="243" t="s">
        <v>197</v>
      </c>
      <c r="E271" s="265" t="s">
        <v>1</v>
      </c>
      <c r="F271" s="266" t="s">
        <v>215</v>
      </c>
      <c r="G271" s="264"/>
      <c r="H271" s="267">
        <v>170.17</v>
      </c>
      <c r="I271" s="268"/>
      <c r="J271" s="264"/>
      <c r="K271" s="264"/>
      <c r="L271" s="269"/>
      <c r="M271" s="270"/>
      <c r="N271" s="271"/>
      <c r="O271" s="271"/>
      <c r="P271" s="271"/>
      <c r="Q271" s="271"/>
      <c r="R271" s="271"/>
      <c r="S271" s="271"/>
      <c r="T271" s="272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73" t="s">
        <v>197</v>
      </c>
      <c r="AU271" s="273" t="s">
        <v>86</v>
      </c>
      <c r="AV271" s="15" t="s">
        <v>195</v>
      </c>
      <c r="AW271" s="15" t="s">
        <v>32</v>
      </c>
      <c r="AX271" s="15" t="s">
        <v>84</v>
      </c>
      <c r="AY271" s="273" t="s">
        <v>188</v>
      </c>
    </row>
    <row r="272" spans="1:65" s="2" customFormat="1" ht="24.15" customHeight="1">
      <c r="A272" s="39"/>
      <c r="B272" s="40"/>
      <c r="C272" s="228" t="s">
        <v>394</v>
      </c>
      <c r="D272" s="228" t="s">
        <v>190</v>
      </c>
      <c r="E272" s="229" t="s">
        <v>641</v>
      </c>
      <c r="F272" s="230" t="s">
        <v>642</v>
      </c>
      <c r="G272" s="231" t="s">
        <v>193</v>
      </c>
      <c r="H272" s="232">
        <v>360.815</v>
      </c>
      <c r="I272" s="233"/>
      <c r="J272" s="234">
        <f>ROUND(I272*H272,2)</f>
        <v>0</v>
      </c>
      <c r="K272" s="230" t="s">
        <v>194</v>
      </c>
      <c r="L272" s="45"/>
      <c r="M272" s="235" t="s">
        <v>1</v>
      </c>
      <c r="N272" s="236" t="s">
        <v>42</v>
      </c>
      <c r="O272" s="92"/>
      <c r="P272" s="237">
        <f>O272*H272</f>
        <v>0</v>
      </c>
      <c r="Q272" s="237">
        <v>0.00735</v>
      </c>
      <c r="R272" s="237">
        <f>Q272*H272</f>
        <v>2.65199025</v>
      </c>
      <c r="S272" s="237">
        <v>0</v>
      </c>
      <c r="T272" s="238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9" t="s">
        <v>195</v>
      </c>
      <c r="AT272" s="239" t="s">
        <v>190</v>
      </c>
      <c r="AU272" s="239" t="s">
        <v>86</v>
      </c>
      <c r="AY272" s="18" t="s">
        <v>188</v>
      </c>
      <c r="BE272" s="240">
        <f>IF(N272="základní",J272,0)</f>
        <v>0</v>
      </c>
      <c r="BF272" s="240">
        <f>IF(N272="snížená",J272,0)</f>
        <v>0</v>
      </c>
      <c r="BG272" s="240">
        <f>IF(N272="zákl. přenesená",J272,0)</f>
        <v>0</v>
      </c>
      <c r="BH272" s="240">
        <f>IF(N272="sníž. přenesená",J272,0)</f>
        <v>0</v>
      </c>
      <c r="BI272" s="240">
        <f>IF(N272="nulová",J272,0)</f>
        <v>0</v>
      </c>
      <c r="BJ272" s="18" t="s">
        <v>84</v>
      </c>
      <c r="BK272" s="240">
        <f>ROUND(I272*H272,2)</f>
        <v>0</v>
      </c>
      <c r="BL272" s="18" t="s">
        <v>195</v>
      </c>
      <c r="BM272" s="239" t="s">
        <v>643</v>
      </c>
    </row>
    <row r="273" spans="1:51" s="13" customFormat="1" ht="12">
      <c r="A273" s="13"/>
      <c r="B273" s="241"/>
      <c r="C273" s="242"/>
      <c r="D273" s="243" t="s">
        <v>197</v>
      </c>
      <c r="E273" s="244" t="s">
        <v>1</v>
      </c>
      <c r="F273" s="245" t="s">
        <v>644</v>
      </c>
      <c r="G273" s="242"/>
      <c r="H273" s="244" t="s">
        <v>1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1" t="s">
        <v>197</v>
      </c>
      <c r="AU273" s="251" t="s">
        <v>86</v>
      </c>
      <c r="AV273" s="13" t="s">
        <v>84</v>
      </c>
      <c r="AW273" s="13" t="s">
        <v>32</v>
      </c>
      <c r="AX273" s="13" t="s">
        <v>77</v>
      </c>
      <c r="AY273" s="251" t="s">
        <v>188</v>
      </c>
    </row>
    <row r="274" spans="1:51" s="14" customFormat="1" ht="12">
      <c r="A274" s="14"/>
      <c r="B274" s="252"/>
      <c r="C274" s="253"/>
      <c r="D274" s="243" t="s">
        <v>197</v>
      </c>
      <c r="E274" s="254" t="s">
        <v>1</v>
      </c>
      <c r="F274" s="255" t="s">
        <v>645</v>
      </c>
      <c r="G274" s="253"/>
      <c r="H274" s="256">
        <v>360.815</v>
      </c>
      <c r="I274" s="257"/>
      <c r="J274" s="253"/>
      <c r="K274" s="253"/>
      <c r="L274" s="258"/>
      <c r="M274" s="259"/>
      <c r="N274" s="260"/>
      <c r="O274" s="260"/>
      <c r="P274" s="260"/>
      <c r="Q274" s="260"/>
      <c r="R274" s="260"/>
      <c r="S274" s="260"/>
      <c r="T274" s="26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2" t="s">
        <v>197</v>
      </c>
      <c r="AU274" s="262" t="s">
        <v>86</v>
      </c>
      <c r="AV274" s="14" t="s">
        <v>86</v>
      </c>
      <c r="AW274" s="14" t="s">
        <v>32</v>
      </c>
      <c r="AX274" s="14" t="s">
        <v>84</v>
      </c>
      <c r="AY274" s="262" t="s">
        <v>188</v>
      </c>
    </row>
    <row r="275" spans="1:65" s="2" customFormat="1" ht="24.15" customHeight="1">
      <c r="A275" s="39"/>
      <c r="B275" s="40"/>
      <c r="C275" s="228" t="s">
        <v>7</v>
      </c>
      <c r="D275" s="228" t="s">
        <v>190</v>
      </c>
      <c r="E275" s="229" t="s">
        <v>646</v>
      </c>
      <c r="F275" s="230" t="s">
        <v>647</v>
      </c>
      <c r="G275" s="231" t="s">
        <v>193</v>
      </c>
      <c r="H275" s="232">
        <v>1796.6</v>
      </c>
      <c r="I275" s="233"/>
      <c r="J275" s="234">
        <f>ROUND(I275*H275,2)</f>
        <v>0</v>
      </c>
      <c r="K275" s="230" t="s">
        <v>194</v>
      </c>
      <c r="L275" s="45"/>
      <c r="M275" s="235" t="s">
        <v>1</v>
      </c>
      <c r="N275" s="236" t="s">
        <v>42</v>
      </c>
      <c r="O275" s="92"/>
      <c r="P275" s="237">
        <f>O275*H275</f>
        <v>0</v>
      </c>
      <c r="Q275" s="237">
        <v>0.00026</v>
      </c>
      <c r="R275" s="237">
        <f>Q275*H275</f>
        <v>0.4671159999999999</v>
      </c>
      <c r="S275" s="237">
        <v>0</v>
      </c>
      <c r="T275" s="238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9" t="s">
        <v>195</v>
      </c>
      <c r="AT275" s="239" t="s">
        <v>190</v>
      </c>
      <c r="AU275" s="239" t="s">
        <v>86</v>
      </c>
      <c r="AY275" s="18" t="s">
        <v>188</v>
      </c>
      <c r="BE275" s="240">
        <f>IF(N275="základní",J275,0)</f>
        <v>0</v>
      </c>
      <c r="BF275" s="240">
        <f>IF(N275="snížená",J275,0)</f>
        <v>0</v>
      </c>
      <c r="BG275" s="240">
        <f>IF(N275="zákl. přenesená",J275,0)</f>
        <v>0</v>
      </c>
      <c r="BH275" s="240">
        <f>IF(N275="sníž. přenesená",J275,0)</f>
        <v>0</v>
      </c>
      <c r="BI275" s="240">
        <f>IF(N275="nulová",J275,0)</f>
        <v>0</v>
      </c>
      <c r="BJ275" s="18" t="s">
        <v>84</v>
      </c>
      <c r="BK275" s="240">
        <f>ROUND(I275*H275,2)</f>
        <v>0</v>
      </c>
      <c r="BL275" s="18" t="s">
        <v>195</v>
      </c>
      <c r="BM275" s="239" t="s">
        <v>648</v>
      </c>
    </row>
    <row r="276" spans="1:51" s="14" customFormat="1" ht="12">
      <c r="A276" s="14"/>
      <c r="B276" s="252"/>
      <c r="C276" s="253"/>
      <c r="D276" s="243" t="s">
        <v>197</v>
      </c>
      <c r="E276" s="254" t="s">
        <v>1</v>
      </c>
      <c r="F276" s="255" t="s">
        <v>649</v>
      </c>
      <c r="G276" s="253"/>
      <c r="H276" s="256">
        <v>1796.6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2" t="s">
        <v>197</v>
      </c>
      <c r="AU276" s="262" t="s">
        <v>86</v>
      </c>
      <c r="AV276" s="14" t="s">
        <v>86</v>
      </c>
      <c r="AW276" s="14" t="s">
        <v>32</v>
      </c>
      <c r="AX276" s="14" t="s">
        <v>84</v>
      </c>
      <c r="AY276" s="262" t="s">
        <v>188</v>
      </c>
    </row>
    <row r="277" spans="1:65" s="2" customFormat="1" ht="24.15" customHeight="1">
      <c r="A277" s="39"/>
      <c r="B277" s="40"/>
      <c r="C277" s="228" t="s">
        <v>407</v>
      </c>
      <c r="D277" s="228" t="s">
        <v>190</v>
      </c>
      <c r="E277" s="229" t="s">
        <v>650</v>
      </c>
      <c r="F277" s="230" t="s">
        <v>651</v>
      </c>
      <c r="G277" s="231" t="s">
        <v>193</v>
      </c>
      <c r="H277" s="232">
        <v>17.74</v>
      </c>
      <c r="I277" s="233"/>
      <c r="J277" s="234">
        <f>ROUND(I277*H277,2)</f>
        <v>0</v>
      </c>
      <c r="K277" s="230" t="s">
        <v>194</v>
      </c>
      <c r="L277" s="45"/>
      <c r="M277" s="235" t="s">
        <v>1</v>
      </c>
      <c r="N277" s="236" t="s">
        <v>42</v>
      </c>
      <c r="O277" s="92"/>
      <c r="P277" s="237">
        <f>O277*H277</f>
        <v>0</v>
      </c>
      <c r="Q277" s="237">
        <v>0.008</v>
      </c>
      <c r="R277" s="237">
        <f>Q277*H277</f>
        <v>0.14192</v>
      </c>
      <c r="S277" s="237">
        <v>0</v>
      </c>
      <c r="T277" s="238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9" t="s">
        <v>195</v>
      </c>
      <c r="AT277" s="239" t="s">
        <v>190</v>
      </c>
      <c r="AU277" s="239" t="s">
        <v>86</v>
      </c>
      <c r="AY277" s="18" t="s">
        <v>188</v>
      </c>
      <c r="BE277" s="240">
        <f>IF(N277="základní",J277,0)</f>
        <v>0</v>
      </c>
      <c r="BF277" s="240">
        <f>IF(N277="snížená",J277,0)</f>
        <v>0</v>
      </c>
      <c r="BG277" s="240">
        <f>IF(N277="zákl. přenesená",J277,0)</f>
        <v>0</v>
      </c>
      <c r="BH277" s="240">
        <f>IF(N277="sníž. přenesená",J277,0)</f>
        <v>0</v>
      </c>
      <c r="BI277" s="240">
        <f>IF(N277="nulová",J277,0)</f>
        <v>0</v>
      </c>
      <c r="BJ277" s="18" t="s">
        <v>84</v>
      </c>
      <c r="BK277" s="240">
        <f>ROUND(I277*H277,2)</f>
        <v>0</v>
      </c>
      <c r="BL277" s="18" t="s">
        <v>195</v>
      </c>
      <c r="BM277" s="239" t="s">
        <v>652</v>
      </c>
    </row>
    <row r="278" spans="1:51" s="13" customFormat="1" ht="12">
      <c r="A278" s="13"/>
      <c r="B278" s="241"/>
      <c r="C278" s="242"/>
      <c r="D278" s="243" t="s">
        <v>197</v>
      </c>
      <c r="E278" s="244" t="s">
        <v>1</v>
      </c>
      <c r="F278" s="245" t="s">
        <v>198</v>
      </c>
      <c r="G278" s="242"/>
      <c r="H278" s="244" t="s">
        <v>1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1" t="s">
        <v>197</v>
      </c>
      <c r="AU278" s="251" t="s">
        <v>86</v>
      </c>
      <c r="AV278" s="13" t="s">
        <v>84</v>
      </c>
      <c r="AW278" s="13" t="s">
        <v>32</v>
      </c>
      <c r="AX278" s="13" t="s">
        <v>77</v>
      </c>
      <c r="AY278" s="251" t="s">
        <v>188</v>
      </c>
    </row>
    <row r="279" spans="1:51" s="14" customFormat="1" ht="12">
      <c r="A279" s="14"/>
      <c r="B279" s="252"/>
      <c r="C279" s="253"/>
      <c r="D279" s="243" t="s">
        <v>197</v>
      </c>
      <c r="E279" s="254" t="s">
        <v>1</v>
      </c>
      <c r="F279" s="255" t="s">
        <v>653</v>
      </c>
      <c r="G279" s="253"/>
      <c r="H279" s="256">
        <v>17.74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2" t="s">
        <v>197</v>
      </c>
      <c r="AU279" s="262" t="s">
        <v>86</v>
      </c>
      <c r="AV279" s="14" t="s">
        <v>86</v>
      </c>
      <c r="AW279" s="14" t="s">
        <v>32</v>
      </c>
      <c r="AX279" s="14" t="s">
        <v>84</v>
      </c>
      <c r="AY279" s="262" t="s">
        <v>188</v>
      </c>
    </row>
    <row r="280" spans="1:65" s="2" customFormat="1" ht="24.15" customHeight="1">
      <c r="A280" s="39"/>
      <c r="B280" s="40"/>
      <c r="C280" s="228" t="s">
        <v>423</v>
      </c>
      <c r="D280" s="228" t="s">
        <v>190</v>
      </c>
      <c r="E280" s="229" t="s">
        <v>654</v>
      </c>
      <c r="F280" s="230" t="s">
        <v>655</v>
      </c>
      <c r="G280" s="231" t="s">
        <v>193</v>
      </c>
      <c r="H280" s="232">
        <v>360.815</v>
      </c>
      <c r="I280" s="233"/>
      <c r="J280" s="234">
        <f>ROUND(I280*H280,2)</f>
        <v>0</v>
      </c>
      <c r="K280" s="230" t="s">
        <v>194</v>
      </c>
      <c r="L280" s="45"/>
      <c r="M280" s="235" t="s">
        <v>1</v>
      </c>
      <c r="N280" s="236" t="s">
        <v>42</v>
      </c>
      <c r="O280" s="92"/>
      <c r="P280" s="237">
        <f>O280*H280</f>
        <v>0</v>
      </c>
      <c r="Q280" s="237">
        <v>0.02048</v>
      </c>
      <c r="R280" s="237">
        <f>Q280*H280</f>
        <v>7.3894912</v>
      </c>
      <c r="S280" s="237">
        <v>0</v>
      </c>
      <c r="T280" s="238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9" t="s">
        <v>195</v>
      </c>
      <c r="AT280" s="239" t="s">
        <v>190</v>
      </c>
      <c r="AU280" s="239" t="s">
        <v>86</v>
      </c>
      <c r="AY280" s="18" t="s">
        <v>188</v>
      </c>
      <c r="BE280" s="240">
        <f>IF(N280="základní",J280,0)</f>
        <v>0</v>
      </c>
      <c r="BF280" s="240">
        <f>IF(N280="snížená",J280,0)</f>
        <v>0</v>
      </c>
      <c r="BG280" s="240">
        <f>IF(N280="zákl. přenesená",J280,0)</f>
        <v>0</v>
      </c>
      <c r="BH280" s="240">
        <f>IF(N280="sníž. přenesená",J280,0)</f>
        <v>0</v>
      </c>
      <c r="BI280" s="240">
        <f>IF(N280="nulová",J280,0)</f>
        <v>0</v>
      </c>
      <c r="BJ280" s="18" t="s">
        <v>84</v>
      </c>
      <c r="BK280" s="240">
        <f>ROUND(I280*H280,2)</f>
        <v>0</v>
      </c>
      <c r="BL280" s="18" t="s">
        <v>195</v>
      </c>
      <c r="BM280" s="239" t="s">
        <v>656</v>
      </c>
    </row>
    <row r="281" spans="1:51" s="14" customFormat="1" ht="12">
      <c r="A281" s="14"/>
      <c r="B281" s="252"/>
      <c r="C281" s="253"/>
      <c r="D281" s="243" t="s">
        <v>197</v>
      </c>
      <c r="E281" s="254" t="s">
        <v>1</v>
      </c>
      <c r="F281" s="255" t="s">
        <v>657</v>
      </c>
      <c r="G281" s="253"/>
      <c r="H281" s="256">
        <v>360.815</v>
      </c>
      <c r="I281" s="257"/>
      <c r="J281" s="253"/>
      <c r="K281" s="253"/>
      <c r="L281" s="258"/>
      <c r="M281" s="259"/>
      <c r="N281" s="260"/>
      <c r="O281" s="260"/>
      <c r="P281" s="260"/>
      <c r="Q281" s="260"/>
      <c r="R281" s="260"/>
      <c r="S281" s="260"/>
      <c r="T281" s="26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2" t="s">
        <v>197</v>
      </c>
      <c r="AU281" s="262" t="s">
        <v>86</v>
      </c>
      <c r="AV281" s="14" t="s">
        <v>86</v>
      </c>
      <c r="AW281" s="14" t="s">
        <v>32</v>
      </c>
      <c r="AX281" s="14" t="s">
        <v>84</v>
      </c>
      <c r="AY281" s="262" t="s">
        <v>188</v>
      </c>
    </row>
    <row r="282" spans="1:65" s="2" customFormat="1" ht="24.15" customHeight="1">
      <c r="A282" s="39"/>
      <c r="B282" s="40"/>
      <c r="C282" s="228" t="s">
        <v>432</v>
      </c>
      <c r="D282" s="228" t="s">
        <v>190</v>
      </c>
      <c r="E282" s="229" t="s">
        <v>658</v>
      </c>
      <c r="F282" s="230" t="s">
        <v>659</v>
      </c>
      <c r="G282" s="231" t="s">
        <v>193</v>
      </c>
      <c r="H282" s="232">
        <v>1796.618</v>
      </c>
      <c r="I282" s="233"/>
      <c r="J282" s="234">
        <f>ROUND(I282*H282,2)</f>
        <v>0</v>
      </c>
      <c r="K282" s="230" t="s">
        <v>194</v>
      </c>
      <c r="L282" s="45"/>
      <c r="M282" s="235" t="s">
        <v>1</v>
      </c>
      <c r="N282" s="236" t="s">
        <v>42</v>
      </c>
      <c r="O282" s="92"/>
      <c r="P282" s="237">
        <f>O282*H282</f>
        <v>0</v>
      </c>
      <c r="Q282" s="237">
        <v>0.00438</v>
      </c>
      <c r="R282" s="237">
        <f>Q282*H282</f>
        <v>7.86918684</v>
      </c>
      <c r="S282" s="237">
        <v>0</v>
      </c>
      <c r="T282" s="238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9" t="s">
        <v>195</v>
      </c>
      <c r="AT282" s="239" t="s">
        <v>190</v>
      </c>
      <c r="AU282" s="239" t="s">
        <v>86</v>
      </c>
      <c r="AY282" s="18" t="s">
        <v>188</v>
      </c>
      <c r="BE282" s="240">
        <f>IF(N282="základní",J282,0)</f>
        <v>0</v>
      </c>
      <c r="BF282" s="240">
        <f>IF(N282="snížená",J282,0)</f>
        <v>0</v>
      </c>
      <c r="BG282" s="240">
        <f>IF(N282="zákl. přenesená",J282,0)</f>
        <v>0</v>
      </c>
      <c r="BH282" s="240">
        <f>IF(N282="sníž. přenesená",J282,0)</f>
        <v>0</v>
      </c>
      <c r="BI282" s="240">
        <f>IF(N282="nulová",J282,0)</f>
        <v>0</v>
      </c>
      <c r="BJ282" s="18" t="s">
        <v>84</v>
      </c>
      <c r="BK282" s="240">
        <f>ROUND(I282*H282,2)</f>
        <v>0</v>
      </c>
      <c r="BL282" s="18" t="s">
        <v>195</v>
      </c>
      <c r="BM282" s="239" t="s">
        <v>660</v>
      </c>
    </row>
    <row r="283" spans="1:51" s="13" customFormat="1" ht="12">
      <c r="A283" s="13"/>
      <c r="B283" s="241"/>
      <c r="C283" s="242"/>
      <c r="D283" s="243" t="s">
        <v>197</v>
      </c>
      <c r="E283" s="244" t="s">
        <v>1</v>
      </c>
      <c r="F283" s="245" t="s">
        <v>661</v>
      </c>
      <c r="G283" s="242"/>
      <c r="H283" s="244" t="s">
        <v>1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1" t="s">
        <v>197</v>
      </c>
      <c r="AU283" s="251" t="s">
        <v>86</v>
      </c>
      <c r="AV283" s="13" t="s">
        <v>84</v>
      </c>
      <c r="AW283" s="13" t="s">
        <v>32</v>
      </c>
      <c r="AX283" s="13" t="s">
        <v>77</v>
      </c>
      <c r="AY283" s="251" t="s">
        <v>188</v>
      </c>
    </row>
    <row r="284" spans="1:51" s="13" customFormat="1" ht="12">
      <c r="A284" s="13"/>
      <c r="B284" s="241"/>
      <c r="C284" s="242"/>
      <c r="D284" s="243" t="s">
        <v>197</v>
      </c>
      <c r="E284" s="244" t="s">
        <v>1</v>
      </c>
      <c r="F284" s="245" t="s">
        <v>222</v>
      </c>
      <c r="G284" s="242"/>
      <c r="H284" s="244" t="s">
        <v>1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1" t="s">
        <v>197</v>
      </c>
      <c r="AU284" s="251" t="s">
        <v>86</v>
      </c>
      <c r="AV284" s="13" t="s">
        <v>84</v>
      </c>
      <c r="AW284" s="13" t="s">
        <v>32</v>
      </c>
      <c r="AX284" s="13" t="s">
        <v>77</v>
      </c>
      <c r="AY284" s="251" t="s">
        <v>188</v>
      </c>
    </row>
    <row r="285" spans="1:51" s="13" customFormat="1" ht="12">
      <c r="A285" s="13"/>
      <c r="B285" s="241"/>
      <c r="C285" s="242"/>
      <c r="D285" s="243" t="s">
        <v>197</v>
      </c>
      <c r="E285" s="244" t="s">
        <v>1</v>
      </c>
      <c r="F285" s="245" t="s">
        <v>223</v>
      </c>
      <c r="G285" s="242"/>
      <c r="H285" s="244" t="s">
        <v>1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1" t="s">
        <v>197</v>
      </c>
      <c r="AU285" s="251" t="s">
        <v>86</v>
      </c>
      <c r="AV285" s="13" t="s">
        <v>84</v>
      </c>
      <c r="AW285" s="13" t="s">
        <v>32</v>
      </c>
      <c r="AX285" s="13" t="s">
        <v>77</v>
      </c>
      <c r="AY285" s="251" t="s">
        <v>188</v>
      </c>
    </row>
    <row r="286" spans="1:51" s="14" customFormat="1" ht="12">
      <c r="A286" s="14"/>
      <c r="B286" s="252"/>
      <c r="C286" s="253"/>
      <c r="D286" s="243" t="s">
        <v>197</v>
      </c>
      <c r="E286" s="254" t="s">
        <v>1</v>
      </c>
      <c r="F286" s="255" t="s">
        <v>302</v>
      </c>
      <c r="G286" s="253"/>
      <c r="H286" s="256">
        <v>22.01</v>
      </c>
      <c r="I286" s="257"/>
      <c r="J286" s="253"/>
      <c r="K286" s="253"/>
      <c r="L286" s="258"/>
      <c r="M286" s="259"/>
      <c r="N286" s="260"/>
      <c r="O286" s="260"/>
      <c r="P286" s="260"/>
      <c r="Q286" s="260"/>
      <c r="R286" s="260"/>
      <c r="S286" s="260"/>
      <c r="T286" s="261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2" t="s">
        <v>197</v>
      </c>
      <c r="AU286" s="262" t="s">
        <v>86</v>
      </c>
      <c r="AV286" s="14" t="s">
        <v>86</v>
      </c>
      <c r="AW286" s="14" t="s">
        <v>32</v>
      </c>
      <c r="AX286" s="14" t="s">
        <v>77</v>
      </c>
      <c r="AY286" s="262" t="s">
        <v>188</v>
      </c>
    </row>
    <row r="287" spans="1:51" s="13" customFormat="1" ht="12">
      <c r="A287" s="13"/>
      <c r="B287" s="241"/>
      <c r="C287" s="242"/>
      <c r="D287" s="243" t="s">
        <v>197</v>
      </c>
      <c r="E287" s="244" t="s">
        <v>1</v>
      </c>
      <c r="F287" s="245" t="s">
        <v>225</v>
      </c>
      <c r="G287" s="242"/>
      <c r="H287" s="244" t="s">
        <v>1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1" t="s">
        <v>197</v>
      </c>
      <c r="AU287" s="251" t="s">
        <v>86</v>
      </c>
      <c r="AV287" s="13" t="s">
        <v>84</v>
      </c>
      <c r="AW287" s="13" t="s">
        <v>32</v>
      </c>
      <c r="AX287" s="13" t="s">
        <v>77</v>
      </c>
      <c r="AY287" s="251" t="s">
        <v>188</v>
      </c>
    </row>
    <row r="288" spans="1:51" s="14" customFormat="1" ht="12">
      <c r="A288" s="14"/>
      <c r="B288" s="252"/>
      <c r="C288" s="253"/>
      <c r="D288" s="243" t="s">
        <v>197</v>
      </c>
      <c r="E288" s="254" t="s">
        <v>1</v>
      </c>
      <c r="F288" s="255" t="s">
        <v>303</v>
      </c>
      <c r="G288" s="253"/>
      <c r="H288" s="256">
        <v>73.718</v>
      </c>
      <c r="I288" s="257"/>
      <c r="J288" s="253"/>
      <c r="K288" s="253"/>
      <c r="L288" s="258"/>
      <c r="M288" s="259"/>
      <c r="N288" s="260"/>
      <c r="O288" s="260"/>
      <c r="P288" s="260"/>
      <c r="Q288" s="260"/>
      <c r="R288" s="260"/>
      <c r="S288" s="260"/>
      <c r="T288" s="26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2" t="s">
        <v>197</v>
      </c>
      <c r="AU288" s="262" t="s">
        <v>86</v>
      </c>
      <c r="AV288" s="14" t="s">
        <v>86</v>
      </c>
      <c r="AW288" s="14" t="s">
        <v>32</v>
      </c>
      <c r="AX288" s="14" t="s">
        <v>77</v>
      </c>
      <c r="AY288" s="262" t="s">
        <v>188</v>
      </c>
    </row>
    <row r="289" spans="1:51" s="13" customFormat="1" ht="12">
      <c r="A289" s="13"/>
      <c r="B289" s="241"/>
      <c r="C289" s="242"/>
      <c r="D289" s="243" t="s">
        <v>197</v>
      </c>
      <c r="E289" s="244" t="s">
        <v>1</v>
      </c>
      <c r="F289" s="245" t="s">
        <v>227</v>
      </c>
      <c r="G289" s="242"/>
      <c r="H289" s="244" t="s">
        <v>1</v>
      </c>
      <c r="I289" s="246"/>
      <c r="J289" s="242"/>
      <c r="K289" s="242"/>
      <c r="L289" s="247"/>
      <c r="M289" s="248"/>
      <c r="N289" s="249"/>
      <c r="O289" s="249"/>
      <c r="P289" s="249"/>
      <c r="Q289" s="249"/>
      <c r="R289" s="249"/>
      <c r="S289" s="249"/>
      <c r="T289" s="25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1" t="s">
        <v>197</v>
      </c>
      <c r="AU289" s="251" t="s">
        <v>86</v>
      </c>
      <c r="AV289" s="13" t="s">
        <v>84</v>
      </c>
      <c r="AW289" s="13" t="s">
        <v>32</v>
      </c>
      <c r="AX289" s="13" t="s">
        <v>77</v>
      </c>
      <c r="AY289" s="251" t="s">
        <v>188</v>
      </c>
    </row>
    <row r="290" spans="1:51" s="14" customFormat="1" ht="12">
      <c r="A290" s="14"/>
      <c r="B290" s="252"/>
      <c r="C290" s="253"/>
      <c r="D290" s="243" t="s">
        <v>197</v>
      </c>
      <c r="E290" s="254" t="s">
        <v>1</v>
      </c>
      <c r="F290" s="255" t="s">
        <v>304</v>
      </c>
      <c r="G290" s="253"/>
      <c r="H290" s="256">
        <v>67.58</v>
      </c>
      <c r="I290" s="257"/>
      <c r="J290" s="253"/>
      <c r="K290" s="253"/>
      <c r="L290" s="258"/>
      <c r="M290" s="259"/>
      <c r="N290" s="260"/>
      <c r="O290" s="260"/>
      <c r="P290" s="260"/>
      <c r="Q290" s="260"/>
      <c r="R290" s="260"/>
      <c r="S290" s="260"/>
      <c r="T290" s="26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2" t="s">
        <v>197</v>
      </c>
      <c r="AU290" s="262" t="s">
        <v>86</v>
      </c>
      <c r="AV290" s="14" t="s">
        <v>86</v>
      </c>
      <c r="AW290" s="14" t="s">
        <v>32</v>
      </c>
      <c r="AX290" s="14" t="s">
        <v>77</v>
      </c>
      <c r="AY290" s="262" t="s">
        <v>188</v>
      </c>
    </row>
    <row r="291" spans="1:51" s="14" customFormat="1" ht="12">
      <c r="A291" s="14"/>
      <c r="B291" s="252"/>
      <c r="C291" s="253"/>
      <c r="D291" s="243" t="s">
        <v>197</v>
      </c>
      <c r="E291" s="254" t="s">
        <v>1</v>
      </c>
      <c r="F291" s="255" t="s">
        <v>305</v>
      </c>
      <c r="G291" s="253"/>
      <c r="H291" s="256">
        <v>-1.379</v>
      </c>
      <c r="I291" s="257"/>
      <c r="J291" s="253"/>
      <c r="K291" s="253"/>
      <c r="L291" s="258"/>
      <c r="M291" s="259"/>
      <c r="N291" s="260"/>
      <c r="O291" s="260"/>
      <c r="P291" s="260"/>
      <c r="Q291" s="260"/>
      <c r="R291" s="260"/>
      <c r="S291" s="260"/>
      <c r="T291" s="261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2" t="s">
        <v>197</v>
      </c>
      <c r="AU291" s="262" t="s">
        <v>86</v>
      </c>
      <c r="AV291" s="14" t="s">
        <v>86</v>
      </c>
      <c r="AW291" s="14" t="s">
        <v>32</v>
      </c>
      <c r="AX291" s="14" t="s">
        <v>77</v>
      </c>
      <c r="AY291" s="262" t="s">
        <v>188</v>
      </c>
    </row>
    <row r="292" spans="1:51" s="14" customFormat="1" ht="12">
      <c r="A292" s="14"/>
      <c r="B292" s="252"/>
      <c r="C292" s="253"/>
      <c r="D292" s="243" t="s">
        <v>197</v>
      </c>
      <c r="E292" s="254" t="s">
        <v>1</v>
      </c>
      <c r="F292" s="255" t="s">
        <v>306</v>
      </c>
      <c r="G292" s="253"/>
      <c r="H292" s="256">
        <v>-1.773</v>
      </c>
      <c r="I292" s="257"/>
      <c r="J292" s="253"/>
      <c r="K292" s="253"/>
      <c r="L292" s="258"/>
      <c r="M292" s="259"/>
      <c r="N292" s="260"/>
      <c r="O292" s="260"/>
      <c r="P292" s="260"/>
      <c r="Q292" s="260"/>
      <c r="R292" s="260"/>
      <c r="S292" s="260"/>
      <c r="T292" s="26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2" t="s">
        <v>197</v>
      </c>
      <c r="AU292" s="262" t="s">
        <v>86</v>
      </c>
      <c r="AV292" s="14" t="s">
        <v>86</v>
      </c>
      <c r="AW292" s="14" t="s">
        <v>32</v>
      </c>
      <c r="AX292" s="14" t="s">
        <v>77</v>
      </c>
      <c r="AY292" s="262" t="s">
        <v>188</v>
      </c>
    </row>
    <row r="293" spans="1:51" s="14" customFormat="1" ht="12">
      <c r="A293" s="14"/>
      <c r="B293" s="252"/>
      <c r="C293" s="253"/>
      <c r="D293" s="243" t="s">
        <v>197</v>
      </c>
      <c r="E293" s="254" t="s">
        <v>1</v>
      </c>
      <c r="F293" s="255" t="s">
        <v>307</v>
      </c>
      <c r="G293" s="253"/>
      <c r="H293" s="256">
        <v>-2.857</v>
      </c>
      <c r="I293" s="257"/>
      <c r="J293" s="253"/>
      <c r="K293" s="253"/>
      <c r="L293" s="258"/>
      <c r="M293" s="259"/>
      <c r="N293" s="260"/>
      <c r="O293" s="260"/>
      <c r="P293" s="260"/>
      <c r="Q293" s="260"/>
      <c r="R293" s="260"/>
      <c r="S293" s="260"/>
      <c r="T293" s="26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2" t="s">
        <v>197</v>
      </c>
      <c r="AU293" s="262" t="s">
        <v>86</v>
      </c>
      <c r="AV293" s="14" t="s">
        <v>86</v>
      </c>
      <c r="AW293" s="14" t="s">
        <v>32</v>
      </c>
      <c r="AX293" s="14" t="s">
        <v>77</v>
      </c>
      <c r="AY293" s="262" t="s">
        <v>188</v>
      </c>
    </row>
    <row r="294" spans="1:51" s="13" customFormat="1" ht="12">
      <c r="A294" s="13"/>
      <c r="B294" s="241"/>
      <c r="C294" s="242"/>
      <c r="D294" s="243" t="s">
        <v>197</v>
      </c>
      <c r="E294" s="244" t="s">
        <v>1</v>
      </c>
      <c r="F294" s="245" t="s">
        <v>229</v>
      </c>
      <c r="G294" s="242"/>
      <c r="H294" s="244" t="s">
        <v>1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1" t="s">
        <v>197</v>
      </c>
      <c r="AU294" s="251" t="s">
        <v>86</v>
      </c>
      <c r="AV294" s="13" t="s">
        <v>84</v>
      </c>
      <c r="AW294" s="13" t="s">
        <v>32</v>
      </c>
      <c r="AX294" s="13" t="s">
        <v>77</v>
      </c>
      <c r="AY294" s="251" t="s">
        <v>188</v>
      </c>
    </row>
    <row r="295" spans="1:51" s="14" customFormat="1" ht="12">
      <c r="A295" s="14"/>
      <c r="B295" s="252"/>
      <c r="C295" s="253"/>
      <c r="D295" s="243" t="s">
        <v>197</v>
      </c>
      <c r="E295" s="254" t="s">
        <v>1</v>
      </c>
      <c r="F295" s="255" t="s">
        <v>308</v>
      </c>
      <c r="G295" s="253"/>
      <c r="H295" s="256">
        <v>87.544</v>
      </c>
      <c r="I295" s="257"/>
      <c r="J295" s="253"/>
      <c r="K295" s="253"/>
      <c r="L295" s="258"/>
      <c r="M295" s="259"/>
      <c r="N295" s="260"/>
      <c r="O295" s="260"/>
      <c r="P295" s="260"/>
      <c r="Q295" s="260"/>
      <c r="R295" s="260"/>
      <c r="S295" s="260"/>
      <c r="T295" s="26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2" t="s">
        <v>197</v>
      </c>
      <c r="AU295" s="262" t="s">
        <v>86</v>
      </c>
      <c r="AV295" s="14" t="s">
        <v>86</v>
      </c>
      <c r="AW295" s="14" t="s">
        <v>32</v>
      </c>
      <c r="AX295" s="14" t="s">
        <v>77</v>
      </c>
      <c r="AY295" s="262" t="s">
        <v>188</v>
      </c>
    </row>
    <row r="296" spans="1:51" s="14" customFormat="1" ht="12">
      <c r="A296" s="14"/>
      <c r="B296" s="252"/>
      <c r="C296" s="253"/>
      <c r="D296" s="243" t="s">
        <v>197</v>
      </c>
      <c r="E296" s="254" t="s">
        <v>1</v>
      </c>
      <c r="F296" s="255" t="s">
        <v>307</v>
      </c>
      <c r="G296" s="253"/>
      <c r="H296" s="256">
        <v>-2.857</v>
      </c>
      <c r="I296" s="257"/>
      <c r="J296" s="253"/>
      <c r="K296" s="253"/>
      <c r="L296" s="258"/>
      <c r="M296" s="259"/>
      <c r="N296" s="260"/>
      <c r="O296" s="260"/>
      <c r="P296" s="260"/>
      <c r="Q296" s="260"/>
      <c r="R296" s="260"/>
      <c r="S296" s="260"/>
      <c r="T296" s="261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2" t="s">
        <v>197</v>
      </c>
      <c r="AU296" s="262" t="s">
        <v>86</v>
      </c>
      <c r="AV296" s="14" t="s">
        <v>86</v>
      </c>
      <c r="AW296" s="14" t="s">
        <v>32</v>
      </c>
      <c r="AX296" s="14" t="s">
        <v>77</v>
      </c>
      <c r="AY296" s="262" t="s">
        <v>188</v>
      </c>
    </row>
    <row r="297" spans="1:51" s="13" customFormat="1" ht="12">
      <c r="A297" s="13"/>
      <c r="B297" s="241"/>
      <c r="C297" s="242"/>
      <c r="D297" s="243" t="s">
        <v>197</v>
      </c>
      <c r="E297" s="244" t="s">
        <v>1</v>
      </c>
      <c r="F297" s="245" t="s">
        <v>207</v>
      </c>
      <c r="G297" s="242"/>
      <c r="H297" s="244" t="s">
        <v>1</v>
      </c>
      <c r="I297" s="246"/>
      <c r="J297" s="242"/>
      <c r="K297" s="242"/>
      <c r="L297" s="247"/>
      <c r="M297" s="248"/>
      <c r="N297" s="249"/>
      <c r="O297" s="249"/>
      <c r="P297" s="249"/>
      <c r="Q297" s="249"/>
      <c r="R297" s="249"/>
      <c r="S297" s="249"/>
      <c r="T297" s="25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1" t="s">
        <v>197</v>
      </c>
      <c r="AU297" s="251" t="s">
        <v>86</v>
      </c>
      <c r="AV297" s="13" t="s">
        <v>84</v>
      </c>
      <c r="AW297" s="13" t="s">
        <v>32</v>
      </c>
      <c r="AX297" s="13" t="s">
        <v>77</v>
      </c>
      <c r="AY297" s="251" t="s">
        <v>188</v>
      </c>
    </row>
    <row r="298" spans="1:51" s="14" customFormat="1" ht="12">
      <c r="A298" s="14"/>
      <c r="B298" s="252"/>
      <c r="C298" s="253"/>
      <c r="D298" s="243" t="s">
        <v>197</v>
      </c>
      <c r="E298" s="254" t="s">
        <v>1</v>
      </c>
      <c r="F298" s="255" t="s">
        <v>309</v>
      </c>
      <c r="G298" s="253"/>
      <c r="H298" s="256">
        <v>109.988</v>
      </c>
      <c r="I298" s="257"/>
      <c r="J298" s="253"/>
      <c r="K298" s="253"/>
      <c r="L298" s="258"/>
      <c r="M298" s="259"/>
      <c r="N298" s="260"/>
      <c r="O298" s="260"/>
      <c r="P298" s="260"/>
      <c r="Q298" s="260"/>
      <c r="R298" s="260"/>
      <c r="S298" s="260"/>
      <c r="T298" s="26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2" t="s">
        <v>197</v>
      </c>
      <c r="AU298" s="262" t="s">
        <v>86</v>
      </c>
      <c r="AV298" s="14" t="s">
        <v>86</v>
      </c>
      <c r="AW298" s="14" t="s">
        <v>32</v>
      </c>
      <c r="AX298" s="14" t="s">
        <v>77</v>
      </c>
      <c r="AY298" s="262" t="s">
        <v>188</v>
      </c>
    </row>
    <row r="299" spans="1:51" s="14" customFormat="1" ht="12">
      <c r="A299" s="14"/>
      <c r="B299" s="252"/>
      <c r="C299" s="253"/>
      <c r="D299" s="243" t="s">
        <v>197</v>
      </c>
      <c r="E299" s="254" t="s">
        <v>1</v>
      </c>
      <c r="F299" s="255" t="s">
        <v>310</v>
      </c>
      <c r="G299" s="253"/>
      <c r="H299" s="256">
        <v>-1.576</v>
      </c>
      <c r="I299" s="257"/>
      <c r="J299" s="253"/>
      <c r="K299" s="253"/>
      <c r="L299" s="258"/>
      <c r="M299" s="259"/>
      <c r="N299" s="260"/>
      <c r="O299" s="260"/>
      <c r="P299" s="260"/>
      <c r="Q299" s="260"/>
      <c r="R299" s="260"/>
      <c r="S299" s="260"/>
      <c r="T299" s="26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2" t="s">
        <v>197</v>
      </c>
      <c r="AU299" s="262" t="s">
        <v>86</v>
      </c>
      <c r="AV299" s="14" t="s">
        <v>86</v>
      </c>
      <c r="AW299" s="14" t="s">
        <v>32</v>
      </c>
      <c r="AX299" s="14" t="s">
        <v>77</v>
      </c>
      <c r="AY299" s="262" t="s">
        <v>188</v>
      </c>
    </row>
    <row r="300" spans="1:51" s="14" customFormat="1" ht="12">
      <c r="A300" s="14"/>
      <c r="B300" s="252"/>
      <c r="C300" s="253"/>
      <c r="D300" s="243" t="s">
        <v>197</v>
      </c>
      <c r="E300" s="254" t="s">
        <v>1</v>
      </c>
      <c r="F300" s="255" t="s">
        <v>311</v>
      </c>
      <c r="G300" s="253"/>
      <c r="H300" s="256">
        <v>-3.24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2" t="s">
        <v>197</v>
      </c>
      <c r="AU300" s="262" t="s">
        <v>86</v>
      </c>
      <c r="AV300" s="14" t="s">
        <v>86</v>
      </c>
      <c r="AW300" s="14" t="s">
        <v>32</v>
      </c>
      <c r="AX300" s="14" t="s">
        <v>77</v>
      </c>
      <c r="AY300" s="262" t="s">
        <v>188</v>
      </c>
    </row>
    <row r="301" spans="1:51" s="13" customFormat="1" ht="12">
      <c r="A301" s="13"/>
      <c r="B301" s="241"/>
      <c r="C301" s="242"/>
      <c r="D301" s="243" t="s">
        <v>197</v>
      </c>
      <c r="E301" s="244" t="s">
        <v>1</v>
      </c>
      <c r="F301" s="245" t="s">
        <v>209</v>
      </c>
      <c r="G301" s="242"/>
      <c r="H301" s="244" t="s">
        <v>1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1" t="s">
        <v>197</v>
      </c>
      <c r="AU301" s="251" t="s">
        <v>86</v>
      </c>
      <c r="AV301" s="13" t="s">
        <v>84</v>
      </c>
      <c r="AW301" s="13" t="s">
        <v>32</v>
      </c>
      <c r="AX301" s="13" t="s">
        <v>77</v>
      </c>
      <c r="AY301" s="251" t="s">
        <v>188</v>
      </c>
    </row>
    <row r="302" spans="1:51" s="14" customFormat="1" ht="12">
      <c r="A302" s="14"/>
      <c r="B302" s="252"/>
      <c r="C302" s="253"/>
      <c r="D302" s="243" t="s">
        <v>197</v>
      </c>
      <c r="E302" s="254" t="s">
        <v>1</v>
      </c>
      <c r="F302" s="255" t="s">
        <v>312</v>
      </c>
      <c r="G302" s="253"/>
      <c r="H302" s="256">
        <v>64.418</v>
      </c>
      <c r="I302" s="257"/>
      <c r="J302" s="253"/>
      <c r="K302" s="253"/>
      <c r="L302" s="258"/>
      <c r="M302" s="259"/>
      <c r="N302" s="260"/>
      <c r="O302" s="260"/>
      <c r="P302" s="260"/>
      <c r="Q302" s="260"/>
      <c r="R302" s="260"/>
      <c r="S302" s="260"/>
      <c r="T302" s="26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2" t="s">
        <v>197</v>
      </c>
      <c r="AU302" s="262" t="s">
        <v>86</v>
      </c>
      <c r="AV302" s="14" t="s">
        <v>86</v>
      </c>
      <c r="AW302" s="14" t="s">
        <v>32</v>
      </c>
      <c r="AX302" s="14" t="s">
        <v>77</v>
      </c>
      <c r="AY302" s="262" t="s">
        <v>188</v>
      </c>
    </row>
    <row r="303" spans="1:51" s="13" customFormat="1" ht="12">
      <c r="A303" s="13"/>
      <c r="B303" s="241"/>
      <c r="C303" s="242"/>
      <c r="D303" s="243" t="s">
        <v>197</v>
      </c>
      <c r="E303" s="244" t="s">
        <v>1</v>
      </c>
      <c r="F303" s="245" t="s">
        <v>211</v>
      </c>
      <c r="G303" s="242"/>
      <c r="H303" s="244" t="s">
        <v>1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1" t="s">
        <v>197</v>
      </c>
      <c r="AU303" s="251" t="s">
        <v>86</v>
      </c>
      <c r="AV303" s="13" t="s">
        <v>84</v>
      </c>
      <c r="AW303" s="13" t="s">
        <v>32</v>
      </c>
      <c r="AX303" s="13" t="s">
        <v>77</v>
      </c>
      <c r="AY303" s="251" t="s">
        <v>188</v>
      </c>
    </row>
    <row r="304" spans="1:51" s="14" customFormat="1" ht="12">
      <c r="A304" s="14"/>
      <c r="B304" s="252"/>
      <c r="C304" s="253"/>
      <c r="D304" s="243" t="s">
        <v>197</v>
      </c>
      <c r="E304" s="254" t="s">
        <v>1</v>
      </c>
      <c r="F304" s="255" t="s">
        <v>313</v>
      </c>
      <c r="G304" s="253"/>
      <c r="H304" s="256">
        <v>28.396</v>
      </c>
      <c r="I304" s="257"/>
      <c r="J304" s="253"/>
      <c r="K304" s="253"/>
      <c r="L304" s="258"/>
      <c r="M304" s="259"/>
      <c r="N304" s="260"/>
      <c r="O304" s="260"/>
      <c r="P304" s="260"/>
      <c r="Q304" s="260"/>
      <c r="R304" s="260"/>
      <c r="S304" s="260"/>
      <c r="T304" s="26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2" t="s">
        <v>197</v>
      </c>
      <c r="AU304" s="262" t="s">
        <v>86</v>
      </c>
      <c r="AV304" s="14" t="s">
        <v>86</v>
      </c>
      <c r="AW304" s="14" t="s">
        <v>32</v>
      </c>
      <c r="AX304" s="14" t="s">
        <v>77</v>
      </c>
      <c r="AY304" s="262" t="s">
        <v>188</v>
      </c>
    </row>
    <row r="305" spans="1:51" s="13" customFormat="1" ht="12">
      <c r="A305" s="13"/>
      <c r="B305" s="241"/>
      <c r="C305" s="242"/>
      <c r="D305" s="243" t="s">
        <v>197</v>
      </c>
      <c r="E305" s="244" t="s">
        <v>1</v>
      </c>
      <c r="F305" s="245" t="s">
        <v>213</v>
      </c>
      <c r="G305" s="242"/>
      <c r="H305" s="244" t="s">
        <v>1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1" t="s">
        <v>197</v>
      </c>
      <c r="AU305" s="251" t="s">
        <v>86</v>
      </c>
      <c r="AV305" s="13" t="s">
        <v>84</v>
      </c>
      <c r="AW305" s="13" t="s">
        <v>32</v>
      </c>
      <c r="AX305" s="13" t="s">
        <v>77</v>
      </c>
      <c r="AY305" s="251" t="s">
        <v>188</v>
      </c>
    </row>
    <row r="306" spans="1:51" s="14" customFormat="1" ht="12">
      <c r="A306" s="14"/>
      <c r="B306" s="252"/>
      <c r="C306" s="253"/>
      <c r="D306" s="243" t="s">
        <v>197</v>
      </c>
      <c r="E306" s="254" t="s">
        <v>1</v>
      </c>
      <c r="F306" s="255" t="s">
        <v>314</v>
      </c>
      <c r="G306" s="253"/>
      <c r="H306" s="256">
        <v>15.965</v>
      </c>
      <c r="I306" s="257"/>
      <c r="J306" s="253"/>
      <c r="K306" s="253"/>
      <c r="L306" s="258"/>
      <c r="M306" s="259"/>
      <c r="N306" s="260"/>
      <c r="O306" s="260"/>
      <c r="P306" s="260"/>
      <c r="Q306" s="260"/>
      <c r="R306" s="260"/>
      <c r="S306" s="260"/>
      <c r="T306" s="26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2" t="s">
        <v>197</v>
      </c>
      <c r="AU306" s="262" t="s">
        <v>86</v>
      </c>
      <c r="AV306" s="14" t="s">
        <v>86</v>
      </c>
      <c r="AW306" s="14" t="s">
        <v>32</v>
      </c>
      <c r="AX306" s="14" t="s">
        <v>77</v>
      </c>
      <c r="AY306" s="262" t="s">
        <v>188</v>
      </c>
    </row>
    <row r="307" spans="1:51" s="14" customFormat="1" ht="12">
      <c r="A307" s="14"/>
      <c r="B307" s="252"/>
      <c r="C307" s="253"/>
      <c r="D307" s="243" t="s">
        <v>197</v>
      </c>
      <c r="E307" s="254" t="s">
        <v>1</v>
      </c>
      <c r="F307" s="255" t="s">
        <v>306</v>
      </c>
      <c r="G307" s="253"/>
      <c r="H307" s="256">
        <v>-1.773</v>
      </c>
      <c r="I307" s="257"/>
      <c r="J307" s="253"/>
      <c r="K307" s="253"/>
      <c r="L307" s="258"/>
      <c r="M307" s="259"/>
      <c r="N307" s="260"/>
      <c r="O307" s="260"/>
      <c r="P307" s="260"/>
      <c r="Q307" s="260"/>
      <c r="R307" s="260"/>
      <c r="S307" s="260"/>
      <c r="T307" s="26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2" t="s">
        <v>197</v>
      </c>
      <c r="AU307" s="262" t="s">
        <v>86</v>
      </c>
      <c r="AV307" s="14" t="s">
        <v>86</v>
      </c>
      <c r="AW307" s="14" t="s">
        <v>32</v>
      </c>
      <c r="AX307" s="14" t="s">
        <v>77</v>
      </c>
      <c r="AY307" s="262" t="s">
        <v>188</v>
      </c>
    </row>
    <row r="308" spans="1:51" s="14" customFormat="1" ht="12">
      <c r="A308" s="14"/>
      <c r="B308" s="252"/>
      <c r="C308" s="253"/>
      <c r="D308" s="243" t="s">
        <v>197</v>
      </c>
      <c r="E308" s="254" t="s">
        <v>1</v>
      </c>
      <c r="F308" s="255" t="s">
        <v>310</v>
      </c>
      <c r="G308" s="253"/>
      <c r="H308" s="256">
        <v>-1.576</v>
      </c>
      <c r="I308" s="257"/>
      <c r="J308" s="253"/>
      <c r="K308" s="253"/>
      <c r="L308" s="258"/>
      <c r="M308" s="259"/>
      <c r="N308" s="260"/>
      <c r="O308" s="260"/>
      <c r="P308" s="260"/>
      <c r="Q308" s="260"/>
      <c r="R308" s="260"/>
      <c r="S308" s="260"/>
      <c r="T308" s="26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2" t="s">
        <v>197</v>
      </c>
      <c r="AU308" s="262" t="s">
        <v>86</v>
      </c>
      <c r="AV308" s="14" t="s">
        <v>86</v>
      </c>
      <c r="AW308" s="14" t="s">
        <v>32</v>
      </c>
      <c r="AX308" s="14" t="s">
        <v>77</v>
      </c>
      <c r="AY308" s="262" t="s">
        <v>188</v>
      </c>
    </row>
    <row r="309" spans="1:51" s="13" customFormat="1" ht="12">
      <c r="A309" s="13"/>
      <c r="B309" s="241"/>
      <c r="C309" s="242"/>
      <c r="D309" s="243" t="s">
        <v>197</v>
      </c>
      <c r="E309" s="244" t="s">
        <v>1</v>
      </c>
      <c r="F309" s="245" t="s">
        <v>315</v>
      </c>
      <c r="G309" s="242"/>
      <c r="H309" s="244" t="s">
        <v>1</v>
      </c>
      <c r="I309" s="246"/>
      <c r="J309" s="242"/>
      <c r="K309" s="242"/>
      <c r="L309" s="247"/>
      <c r="M309" s="248"/>
      <c r="N309" s="249"/>
      <c r="O309" s="249"/>
      <c r="P309" s="249"/>
      <c r="Q309" s="249"/>
      <c r="R309" s="249"/>
      <c r="S309" s="249"/>
      <c r="T309" s="25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1" t="s">
        <v>197</v>
      </c>
      <c r="AU309" s="251" t="s">
        <v>86</v>
      </c>
      <c r="AV309" s="13" t="s">
        <v>84</v>
      </c>
      <c r="AW309" s="13" t="s">
        <v>32</v>
      </c>
      <c r="AX309" s="13" t="s">
        <v>77</v>
      </c>
      <c r="AY309" s="251" t="s">
        <v>188</v>
      </c>
    </row>
    <row r="310" spans="1:51" s="14" customFormat="1" ht="12">
      <c r="A310" s="14"/>
      <c r="B310" s="252"/>
      <c r="C310" s="253"/>
      <c r="D310" s="243" t="s">
        <v>197</v>
      </c>
      <c r="E310" s="254" t="s">
        <v>1</v>
      </c>
      <c r="F310" s="255" t="s">
        <v>316</v>
      </c>
      <c r="G310" s="253"/>
      <c r="H310" s="256">
        <v>91.76</v>
      </c>
      <c r="I310" s="257"/>
      <c r="J310" s="253"/>
      <c r="K310" s="253"/>
      <c r="L310" s="258"/>
      <c r="M310" s="259"/>
      <c r="N310" s="260"/>
      <c r="O310" s="260"/>
      <c r="P310" s="260"/>
      <c r="Q310" s="260"/>
      <c r="R310" s="260"/>
      <c r="S310" s="260"/>
      <c r="T310" s="261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2" t="s">
        <v>197</v>
      </c>
      <c r="AU310" s="262" t="s">
        <v>86</v>
      </c>
      <c r="AV310" s="14" t="s">
        <v>86</v>
      </c>
      <c r="AW310" s="14" t="s">
        <v>32</v>
      </c>
      <c r="AX310" s="14" t="s">
        <v>77</v>
      </c>
      <c r="AY310" s="262" t="s">
        <v>188</v>
      </c>
    </row>
    <row r="311" spans="1:51" s="14" customFormat="1" ht="12">
      <c r="A311" s="14"/>
      <c r="B311" s="252"/>
      <c r="C311" s="253"/>
      <c r="D311" s="243" t="s">
        <v>197</v>
      </c>
      <c r="E311" s="254" t="s">
        <v>1</v>
      </c>
      <c r="F311" s="255" t="s">
        <v>317</v>
      </c>
      <c r="G311" s="253"/>
      <c r="H311" s="256">
        <v>-3.152</v>
      </c>
      <c r="I311" s="257"/>
      <c r="J311" s="253"/>
      <c r="K311" s="253"/>
      <c r="L311" s="258"/>
      <c r="M311" s="259"/>
      <c r="N311" s="260"/>
      <c r="O311" s="260"/>
      <c r="P311" s="260"/>
      <c r="Q311" s="260"/>
      <c r="R311" s="260"/>
      <c r="S311" s="260"/>
      <c r="T311" s="26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2" t="s">
        <v>197</v>
      </c>
      <c r="AU311" s="262" t="s">
        <v>86</v>
      </c>
      <c r="AV311" s="14" t="s">
        <v>86</v>
      </c>
      <c r="AW311" s="14" t="s">
        <v>32</v>
      </c>
      <c r="AX311" s="14" t="s">
        <v>77</v>
      </c>
      <c r="AY311" s="262" t="s">
        <v>188</v>
      </c>
    </row>
    <row r="312" spans="1:51" s="13" customFormat="1" ht="12">
      <c r="A312" s="13"/>
      <c r="B312" s="241"/>
      <c r="C312" s="242"/>
      <c r="D312" s="243" t="s">
        <v>197</v>
      </c>
      <c r="E312" s="244" t="s">
        <v>1</v>
      </c>
      <c r="F312" s="245" t="s">
        <v>284</v>
      </c>
      <c r="G312" s="242"/>
      <c r="H312" s="244" t="s">
        <v>1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1" t="s">
        <v>197</v>
      </c>
      <c r="AU312" s="251" t="s">
        <v>86</v>
      </c>
      <c r="AV312" s="13" t="s">
        <v>84</v>
      </c>
      <c r="AW312" s="13" t="s">
        <v>32</v>
      </c>
      <c r="AX312" s="13" t="s">
        <v>77</v>
      </c>
      <c r="AY312" s="251" t="s">
        <v>188</v>
      </c>
    </row>
    <row r="313" spans="1:51" s="14" customFormat="1" ht="12">
      <c r="A313" s="14"/>
      <c r="B313" s="252"/>
      <c r="C313" s="253"/>
      <c r="D313" s="243" t="s">
        <v>197</v>
      </c>
      <c r="E313" s="254" t="s">
        <v>1</v>
      </c>
      <c r="F313" s="255" t="s">
        <v>318</v>
      </c>
      <c r="G313" s="253"/>
      <c r="H313" s="256">
        <v>31.496</v>
      </c>
      <c r="I313" s="257"/>
      <c r="J313" s="253"/>
      <c r="K313" s="253"/>
      <c r="L313" s="258"/>
      <c r="M313" s="259"/>
      <c r="N313" s="260"/>
      <c r="O313" s="260"/>
      <c r="P313" s="260"/>
      <c r="Q313" s="260"/>
      <c r="R313" s="260"/>
      <c r="S313" s="260"/>
      <c r="T313" s="26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2" t="s">
        <v>197</v>
      </c>
      <c r="AU313" s="262" t="s">
        <v>86</v>
      </c>
      <c r="AV313" s="14" t="s">
        <v>86</v>
      </c>
      <c r="AW313" s="14" t="s">
        <v>32</v>
      </c>
      <c r="AX313" s="14" t="s">
        <v>77</v>
      </c>
      <c r="AY313" s="262" t="s">
        <v>188</v>
      </c>
    </row>
    <row r="314" spans="1:51" s="13" customFormat="1" ht="12">
      <c r="A314" s="13"/>
      <c r="B314" s="241"/>
      <c r="C314" s="242"/>
      <c r="D314" s="243" t="s">
        <v>197</v>
      </c>
      <c r="E314" s="244" t="s">
        <v>1</v>
      </c>
      <c r="F314" s="245" t="s">
        <v>319</v>
      </c>
      <c r="G314" s="242"/>
      <c r="H314" s="244" t="s">
        <v>1</v>
      </c>
      <c r="I314" s="246"/>
      <c r="J314" s="242"/>
      <c r="K314" s="242"/>
      <c r="L314" s="247"/>
      <c r="M314" s="248"/>
      <c r="N314" s="249"/>
      <c r="O314" s="249"/>
      <c r="P314" s="249"/>
      <c r="Q314" s="249"/>
      <c r="R314" s="249"/>
      <c r="S314" s="249"/>
      <c r="T314" s="25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1" t="s">
        <v>197</v>
      </c>
      <c r="AU314" s="251" t="s">
        <v>86</v>
      </c>
      <c r="AV314" s="13" t="s">
        <v>84</v>
      </c>
      <c r="AW314" s="13" t="s">
        <v>32</v>
      </c>
      <c r="AX314" s="13" t="s">
        <v>77</v>
      </c>
      <c r="AY314" s="251" t="s">
        <v>188</v>
      </c>
    </row>
    <row r="315" spans="1:51" s="14" customFormat="1" ht="12">
      <c r="A315" s="14"/>
      <c r="B315" s="252"/>
      <c r="C315" s="253"/>
      <c r="D315" s="243" t="s">
        <v>197</v>
      </c>
      <c r="E315" s="254" t="s">
        <v>1</v>
      </c>
      <c r="F315" s="255" t="s">
        <v>320</v>
      </c>
      <c r="G315" s="253"/>
      <c r="H315" s="256">
        <v>36.487</v>
      </c>
      <c r="I315" s="257"/>
      <c r="J315" s="253"/>
      <c r="K315" s="253"/>
      <c r="L315" s="258"/>
      <c r="M315" s="259"/>
      <c r="N315" s="260"/>
      <c r="O315" s="260"/>
      <c r="P315" s="260"/>
      <c r="Q315" s="260"/>
      <c r="R315" s="260"/>
      <c r="S315" s="260"/>
      <c r="T315" s="261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2" t="s">
        <v>197</v>
      </c>
      <c r="AU315" s="262" t="s">
        <v>86</v>
      </c>
      <c r="AV315" s="14" t="s">
        <v>86</v>
      </c>
      <c r="AW315" s="14" t="s">
        <v>32</v>
      </c>
      <c r="AX315" s="14" t="s">
        <v>77</v>
      </c>
      <c r="AY315" s="262" t="s">
        <v>188</v>
      </c>
    </row>
    <row r="316" spans="1:51" s="14" customFormat="1" ht="12">
      <c r="A316" s="14"/>
      <c r="B316" s="252"/>
      <c r="C316" s="253"/>
      <c r="D316" s="243" t="s">
        <v>197</v>
      </c>
      <c r="E316" s="254" t="s">
        <v>1</v>
      </c>
      <c r="F316" s="255" t="s">
        <v>305</v>
      </c>
      <c r="G316" s="253"/>
      <c r="H316" s="256">
        <v>-1.379</v>
      </c>
      <c r="I316" s="257"/>
      <c r="J316" s="253"/>
      <c r="K316" s="253"/>
      <c r="L316" s="258"/>
      <c r="M316" s="259"/>
      <c r="N316" s="260"/>
      <c r="O316" s="260"/>
      <c r="P316" s="260"/>
      <c r="Q316" s="260"/>
      <c r="R316" s="260"/>
      <c r="S316" s="260"/>
      <c r="T316" s="26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2" t="s">
        <v>197</v>
      </c>
      <c r="AU316" s="262" t="s">
        <v>86</v>
      </c>
      <c r="AV316" s="14" t="s">
        <v>86</v>
      </c>
      <c r="AW316" s="14" t="s">
        <v>32</v>
      </c>
      <c r="AX316" s="14" t="s">
        <v>77</v>
      </c>
      <c r="AY316" s="262" t="s">
        <v>188</v>
      </c>
    </row>
    <row r="317" spans="1:51" s="13" customFormat="1" ht="12">
      <c r="A317" s="13"/>
      <c r="B317" s="241"/>
      <c r="C317" s="242"/>
      <c r="D317" s="243" t="s">
        <v>197</v>
      </c>
      <c r="E317" s="244" t="s">
        <v>1</v>
      </c>
      <c r="F317" s="245" t="s">
        <v>321</v>
      </c>
      <c r="G317" s="242"/>
      <c r="H317" s="244" t="s">
        <v>1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1" t="s">
        <v>197</v>
      </c>
      <c r="AU317" s="251" t="s">
        <v>86</v>
      </c>
      <c r="AV317" s="13" t="s">
        <v>84</v>
      </c>
      <c r="AW317" s="13" t="s">
        <v>32</v>
      </c>
      <c r="AX317" s="13" t="s">
        <v>77</v>
      </c>
      <c r="AY317" s="251" t="s">
        <v>188</v>
      </c>
    </row>
    <row r="318" spans="1:51" s="14" customFormat="1" ht="12">
      <c r="A318" s="14"/>
      <c r="B318" s="252"/>
      <c r="C318" s="253"/>
      <c r="D318" s="243" t="s">
        <v>197</v>
      </c>
      <c r="E318" s="254" t="s">
        <v>1</v>
      </c>
      <c r="F318" s="255" t="s">
        <v>322</v>
      </c>
      <c r="G318" s="253"/>
      <c r="H318" s="256">
        <v>51.77</v>
      </c>
      <c r="I318" s="257"/>
      <c r="J318" s="253"/>
      <c r="K318" s="253"/>
      <c r="L318" s="258"/>
      <c r="M318" s="259"/>
      <c r="N318" s="260"/>
      <c r="O318" s="260"/>
      <c r="P318" s="260"/>
      <c r="Q318" s="260"/>
      <c r="R318" s="260"/>
      <c r="S318" s="260"/>
      <c r="T318" s="261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2" t="s">
        <v>197</v>
      </c>
      <c r="AU318" s="262" t="s">
        <v>86</v>
      </c>
      <c r="AV318" s="14" t="s">
        <v>86</v>
      </c>
      <c r="AW318" s="14" t="s">
        <v>32</v>
      </c>
      <c r="AX318" s="14" t="s">
        <v>77</v>
      </c>
      <c r="AY318" s="262" t="s">
        <v>188</v>
      </c>
    </row>
    <row r="319" spans="1:51" s="16" customFormat="1" ht="12">
      <c r="A319" s="16"/>
      <c r="B319" s="274"/>
      <c r="C319" s="275"/>
      <c r="D319" s="243" t="s">
        <v>197</v>
      </c>
      <c r="E319" s="276" t="s">
        <v>1</v>
      </c>
      <c r="F319" s="277" t="s">
        <v>232</v>
      </c>
      <c r="G319" s="275"/>
      <c r="H319" s="278">
        <v>659.5699999999998</v>
      </c>
      <c r="I319" s="279"/>
      <c r="J319" s="275"/>
      <c r="K319" s="275"/>
      <c r="L319" s="280"/>
      <c r="M319" s="281"/>
      <c r="N319" s="282"/>
      <c r="O319" s="282"/>
      <c r="P319" s="282"/>
      <c r="Q319" s="282"/>
      <c r="R319" s="282"/>
      <c r="S319" s="282"/>
      <c r="T319" s="283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T319" s="284" t="s">
        <v>197</v>
      </c>
      <c r="AU319" s="284" t="s">
        <v>86</v>
      </c>
      <c r="AV319" s="16" t="s">
        <v>112</v>
      </c>
      <c r="AW319" s="16" t="s">
        <v>32</v>
      </c>
      <c r="AX319" s="16" t="s">
        <v>77</v>
      </c>
      <c r="AY319" s="284" t="s">
        <v>188</v>
      </c>
    </row>
    <row r="320" spans="1:51" s="13" customFormat="1" ht="12">
      <c r="A320" s="13"/>
      <c r="B320" s="241"/>
      <c r="C320" s="242"/>
      <c r="D320" s="243" t="s">
        <v>197</v>
      </c>
      <c r="E320" s="244" t="s">
        <v>1</v>
      </c>
      <c r="F320" s="245" t="s">
        <v>233</v>
      </c>
      <c r="G320" s="242"/>
      <c r="H320" s="244" t="s">
        <v>1</v>
      </c>
      <c r="I320" s="246"/>
      <c r="J320" s="242"/>
      <c r="K320" s="242"/>
      <c r="L320" s="247"/>
      <c r="M320" s="248"/>
      <c r="N320" s="249"/>
      <c r="O320" s="249"/>
      <c r="P320" s="249"/>
      <c r="Q320" s="249"/>
      <c r="R320" s="249"/>
      <c r="S320" s="249"/>
      <c r="T320" s="25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1" t="s">
        <v>197</v>
      </c>
      <c r="AU320" s="251" t="s">
        <v>86</v>
      </c>
      <c r="AV320" s="13" t="s">
        <v>84</v>
      </c>
      <c r="AW320" s="13" t="s">
        <v>32</v>
      </c>
      <c r="AX320" s="13" t="s">
        <v>77</v>
      </c>
      <c r="AY320" s="251" t="s">
        <v>188</v>
      </c>
    </row>
    <row r="321" spans="1:51" s="13" customFormat="1" ht="12">
      <c r="A321" s="13"/>
      <c r="B321" s="241"/>
      <c r="C321" s="242"/>
      <c r="D321" s="243" t="s">
        <v>197</v>
      </c>
      <c r="E321" s="244" t="s">
        <v>1</v>
      </c>
      <c r="F321" s="245" t="s">
        <v>236</v>
      </c>
      <c r="G321" s="242"/>
      <c r="H321" s="244" t="s">
        <v>1</v>
      </c>
      <c r="I321" s="246"/>
      <c r="J321" s="242"/>
      <c r="K321" s="242"/>
      <c r="L321" s="247"/>
      <c r="M321" s="248"/>
      <c r="N321" s="249"/>
      <c r="O321" s="249"/>
      <c r="P321" s="249"/>
      <c r="Q321" s="249"/>
      <c r="R321" s="249"/>
      <c r="S321" s="249"/>
      <c r="T321" s="25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1" t="s">
        <v>197</v>
      </c>
      <c r="AU321" s="251" t="s">
        <v>86</v>
      </c>
      <c r="AV321" s="13" t="s">
        <v>84</v>
      </c>
      <c r="AW321" s="13" t="s">
        <v>32</v>
      </c>
      <c r="AX321" s="13" t="s">
        <v>77</v>
      </c>
      <c r="AY321" s="251" t="s">
        <v>188</v>
      </c>
    </row>
    <row r="322" spans="1:51" s="14" customFormat="1" ht="12">
      <c r="A322" s="14"/>
      <c r="B322" s="252"/>
      <c r="C322" s="253"/>
      <c r="D322" s="243" t="s">
        <v>197</v>
      </c>
      <c r="E322" s="254" t="s">
        <v>1</v>
      </c>
      <c r="F322" s="255" t="s">
        <v>323</v>
      </c>
      <c r="G322" s="253"/>
      <c r="H322" s="256">
        <v>31.186</v>
      </c>
      <c r="I322" s="257"/>
      <c r="J322" s="253"/>
      <c r="K322" s="253"/>
      <c r="L322" s="258"/>
      <c r="M322" s="259"/>
      <c r="N322" s="260"/>
      <c r="O322" s="260"/>
      <c r="P322" s="260"/>
      <c r="Q322" s="260"/>
      <c r="R322" s="260"/>
      <c r="S322" s="260"/>
      <c r="T322" s="261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2" t="s">
        <v>197</v>
      </c>
      <c r="AU322" s="262" t="s">
        <v>86</v>
      </c>
      <c r="AV322" s="14" t="s">
        <v>86</v>
      </c>
      <c r="AW322" s="14" t="s">
        <v>32</v>
      </c>
      <c r="AX322" s="14" t="s">
        <v>77</v>
      </c>
      <c r="AY322" s="262" t="s">
        <v>188</v>
      </c>
    </row>
    <row r="323" spans="1:51" s="14" customFormat="1" ht="12">
      <c r="A323" s="14"/>
      <c r="B323" s="252"/>
      <c r="C323" s="253"/>
      <c r="D323" s="243" t="s">
        <v>197</v>
      </c>
      <c r="E323" s="254" t="s">
        <v>1</v>
      </c>
      <c r="F323" s="255" t="s">
        <v>324</v>
      </c>
      <c r="G323" s="253"/>
      <c r="H323" s="256">
        <v>-1.17</v>
      </c>
      <c r="I323" s="257"/>
      <c r="J323" s="253"/>
      <c r="K323" s="253"/>
      <c r="L323" s="258"/>
      <c r="M323" s="259"/>
      <c r="N323" s="260"/>
      <c r="O323" s="260"/>
      <c r="P323" s="260"/>
      <c r="Q323" s="260"/>
      <c r="R323" s="260"/>
      <c r="S323" s="260"/>
      <c r="T323" s="26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2" t="s">
        <v>197</v>
      </c>
      <c r="AU323" s="262" t="s">
        <v>86</v>
      </c>
      <c r="AV323" s="14" t="s">
        <v>86</v>
      </c>
      <c r="AW323" s="14" t="s">
        <v>32</v>
      </c>
      <c r="AX323" s="14" t="s">
        <v>77</v>
      </c>
      <c r="AY323" s="262" t="s">
        <v>188</v>
      </c>
    </row>
    <row r="324" spans="1:51" s="13" customFormat="1" ht="12">
      <c r="A324" s="13"/>
      <c r="B324" s="241"/>
      <c r="C324" s="242"/>
      <c r="D324" s="243" t="s">
        <v>197</v>
      </c>
      <c r="E324" s="244" t="s">
        <v>1</v>
      </c>
      <c r="F324" s="245" t="s">
        <v>240</v>
      </c>
      <c r="G324" s="242"/>
      <c r="H324" s="244" t="s">
        <v>1</v>
      </c>
      <c r="I324" s="246"/>
      <c r="J324" s="242"/>
      <c r="K324" s="242"/>
      <c r="L324" s="247"/>
      <c r="M324" s="248"/>
      <c r="N324" s="249"/>
      <c r="O324" s="249"/>
      <c r="P324" s="249"/>
      <c r="Q324" s="249"/>
      <c r="R324" s="249"/>
      <c r="S324" s="249"/>
      <c r="T324" s="250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1" t="s">
        <v>197</v>
      </c>
      <c r="AU324" s="251" t="s">
        <v>86</v>
      </c>
      <c r="AV324" s="13" t="s">
        <v>84</v>
      </c>
      <c r="AW324" s="13" t="s">
        <v>32</v>
      </c>
      <c r="AX324" s="13" t="s">
        <v>77</v>
      </c>
      <c r="AY324" s="251" t="s">
        <v>188</v>
      </c>
    </row>
    <row r="325" spans="1:51" s="14" customFormat="1" ht="12">
      <c r="A325" s="14"/>
      <c r="B325" s="252"/>
      <c r="C325" s="253"/>
      <c r="D325" s="243" t="s">
        <v>197</v>
      </c>
      <c r="E325" s="254" t="s">
        <v>1</v>
      </c>
      <c r="F325" s="255" t="s">
        <v>325</v>
      </c>
      <c r="G325" s="253"/>
      <c r="H325" s="256">
        <v>36.146</v>
      </c>
      <c r="I325" s="257"/>
      <c r="J325" s="253"/>
      <c r="K325" s="253"/>
      <c r="L325" s="258"/>
      <c r="M325" s="259"/>
      <c r="N325" s="260"/>
      <c r="O325" s="260"/>
      <c r="P325" s="260"/>
      <c r="Q325" s="260"/>
      <c r="R325" s="260"/>
      <c r="S325" s="260"/>
      <c r="T325" s="261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2" t="s">
        <v>197</v>
      </c>
      <c r="AU325" s="262" t="s">
        <v>86</v>
      </c>
      <c r="AV325" s="14" t="s">
        <v>86</v>
      </c>
      <c r="AW325" s="14" t="s">
        <v>32</v>
      </c>
      <c r="AX325" s="14" t="s">
        <v>77</v>
      </c>
      <c r="AY325" s="262" t="s">
        <v>188</v>
      </c>
    </row>
    <row r="326" spans="1:51" s="14" customFormat="1" ht="12">
      <c r="A326" s="14"/>
      <c r="B326" s="252"/>
      <c r="C326" s="253"/>
      <c r="D326" s="243" t="s">
        <v>197</v>
      </c>
      <c r="E326" s="254" t="s">
        <v>1</v>
      </c>
      <c r="F326" s="255" t="s">
        <v>310</v>
      </c>
      <c r="G326" s="253"/>
      <c r="H326" s="256">
        <v>-1.576</v>
      </c>
      <c r="I326" s="257"/>
      <c r="J326" s="253"/>
      <c r="K326" s="253"/>
      <c r="L326" s="258"/>
      <c r="M326" s="259"/>
      <c r="N326" s="260"/>
      <c r="O326" s="260"/>
      <c r="P326" s="260"/>
      <c r="Q326" s="260"/>
      <c r="R326" s="260"/>
      <c r="S326" s="260"/>
      <c r="T326" s="261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2" t="s">
        <v>197</v>
      </c>
      <c r="AU326" s="262" t="s">
        <v>86</v>
      </c>
      <c r="AV326" s="14" t="s">
        <v>86</v>
      </c>
      <c r="AW326" s="14" t="s">
        <v>32</v>
      </c>
      <c r="AX326" s="14" t="s">
        <v>77</v>
      </c>
      <c r="AY326" s="262" t="s">
        <v>188</v>
      </c>
    </row>
    <row r="327" spans="1:51" s="13" customFormat="1" ht="12">
      <c r="A327" s="13"/>
      <c r="B327" s="241"/>
      <c r="C327" s="242"/>
      <c r="D327" s="243" t="s">
        <v>197</v>
      </c>
      <c r="E327" s="244" t="s">
        <v>1</v>
      </c>
      <c r="F327" s="245" t="s">
        <v>242</v>
      </c>
      <c r="G327" s="242"/>
      <c r="H327" s="244" t="s">
        <v>1</v>
      </c>
      <c r="I327" s="246"/>
      <c r="J327" s="242"/>
      <c r="K327" s="242"/>
      <c r="L327" s="247"/>
      <c r="M327" s="248"/>
      <c r="N327" s="249"/>
      <c r="O327" s="249"/>
      <c r="P327" s="249"/>
      <c r="Q327" s="249"/>
      <c r="R327" s="249"/>
      <c r="S327" s="249"/>
      <c r="T327" s="25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1" t="s">
        <v>197</v>
      </c>
      <c r="AU327" s="251" t="s">
        <v>86</v>
      </c>
      <c r="AV327" s="13" t="s">
        <v>84</v>
      </c>
      <c r="AW327" s="13" t="s">
        <v>32</v>
      </c>
      <c r="AX327" s="13" t="s">
        <v>77</v>
      </c>
      <c r="AY327" s="251" t="s">
        <v>188</v>
      </c>
    </row>
    <row r="328" spans="1:51" s="14" customFormat="1" ht="12">
      <c r="A328" s="14"/>
      <c r="B328" s="252"/>
      <c r="C328" s="253"/>
      <c r="D328" s="243" t="s">
        <v>197</v>
      </c>
      <c r="E328" s="254" t="s">
        <v>1</v>
      </c>
      <c r="F328" s="255" t="s">
        <v>326</v>
      </c>
      <c r="G328" s="253"/>
      <c r="H328" s="256">
        <v>31.124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2" t="s">
        <v>197</v>
      </c>
      <c r="AU328" s="262" t="s">
        <v>86</v>
      </c>
      <c r="AV328" s="14" t="s">
        <v>86</v>
      </c>
      <c r="AW328" s="14" t="s">
        <v>32</v>
      </c>
      <c r="AX328" s="14" t="s">
        <v>77</v>
      </c>
      <c r="AY328" s="262" t="s">
        <v>188</v>
      </c>
    </row>
    <row r="329" spans="1:51" s="14" customFormat="1" ht="12">
      <c r="A329" s="14"/>
      <c r="B329" s="252"/>
      <c r="C329" s="253"/>
      <c r="D329" s="243" t="s">
        <v>197</v>
      </c>
      <c r="E329" s="254" t="s">
        <v>1</v>
      </c>
      <c r="F329" s="255" t="s">
        <v>327</v>
      </c>
      <c r="G329" s="253"/>
      <c r="H329" s="256">
        <v>-1.182</v>
      </c>
      <c r="I329" s="257"/>
      <c r="J329" s="253"/>
      <c r="K329" s="253"/>
      <c r="L329" s="258"/>
      <c r="M329" s="259"/>
      <c r="N329" s="260"/>
      <c r="O329" s="260"/>
      <c r="P329" s="260"/>
      <c r="Q329" s="260"/>
      <c r="R329" s="260"/>
      <c r="S329" s="260"/>
      <c r="T329" s="261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2" t="s">
        <v>197</v>
      </c>
      <c r="AU329" s="262" t="s">
        <v>86</v>
      </c>
      <c r="AV329" s="14" t="s">
        <v>86</v>
      </c>
      <c r="AW329" s="14" t="s">
        <v>32</v>
      </c>
      <c r="AX329" s="14" t="s">
        <v>77</v>
      </c>
      <c r="AY329" s="262" t="s">
        <v>188</v>
      </c>
    </row>
    <row r="330" spans="1:51" s="13" customFormat="1" ht="12">
      <c r="A330" s="13"/>
      <c r="B330" s="241"/>
      <c r="C330" s="242"/>
      <c r="D330" s="243" t="s">
        <v>197</v>
      </c>
      <c r="E330" s="244" t="s">
        <v>1</v>
      </c>
      <c r="F330" s="245" t="s">
        <v>244</v>
      </c>
      <c r="G330" s="242"/>
      <c r="H330" s="244" t="s">
        <v>1</v>
      </c>
      <c r="I330" s="246"/>
      <c r="J330" s="242"/>
      <c r="K330" s="242"/>
      <c r="L330" s="247"/>
      <c r="M330" s="248"/>
      <c r="N330" s="249"/>
      <c r="O330" s="249"/>
      <c r="P330" s="249"/>
      <c r="Q330" s="249"/>
      <c r="R330" s="249"/>
      <c r="S330" s="249"/>
      <c r="T330" s="25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1" t="s">
        <v>197</v>
      </c>
      <c r="AU330" s="251" t="s">
        <v>86</v>
      </c>
      <c r="AV330" s="13" t="s">
        <v>84</v>
      </c>
      <c r="AW330" s="13" t="s">
        <v>32</v>
      </c>
      <c r="AX330" s="13" t="s">
        <v>77</v>
      </c>
      <c r="AY330" s="251" t="s">
        <v>188</v>
      </c>
    </row>
    <row r="331" spans="1:51" s="14" customFormat="1" ht="12">
      <c r="A331" s="14"/>
      <c r="B331" s="252"/>
      <c r="C331" s="253"/>
      <c r="D331" s="243" t="s">
        <v>197</v>
      </c>
      <c r="E331" s="254" t="s">
        <v>1</v>
      </c>
      <c r="F331" s="255" t="s">
        <v>328</v>
      </c>
      <c r="G331" s="253"/>
      <c r="H331" s="256">
        <v>17.794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2" t="s">
        <v>197</v>
      </c>
      <c r="AU331" s="262" t="s">
        <v>86</v>
      </c>
      <c r="AV331" s="14" t="s">
        <v>86</v>
      </c>
      <c r="AW331" s="14" t="s">
        <v>32</v>
      </c>
      <c r="AX331" s="14" t="s">
        <v>77</v>
      </c>
      <c r="AY331" s="262" t="s">
        <v>188</v>
      </c>
    </row>
    <row r="332" spans="1:51" s="14" customFormat="1" ht="12">
      <c r="A332" s="14"/>
      <c r="B332" s="252"/>
      <c r="C332" s="253"/>
      <c r="D332" s="243" t="s">
        <v>197</v>
      </c>
      <c r="E332" s="254" t="s">
        <v>1</v>
      </c>
      <c r="F332" s="255" t="s">
        <v>327</v>
      </c>
      <c r="G332" s="253"/>
      <c r="H332" s="256">
        <v>-1.182</v>
      </c>
      <c r="I332" s="257"/>
      <c r="J332" s="253"/>
      <c r="K332" s="253"/>
      <c r="L332" s="258"/>
      <c r="M332" s="259"/>
      <c r="N332" s="260"/>
      <c r="O332" s="260"/>
      <c r="P332" s="260"/>
      <c r="Q332" s="260"/>
      <c r="R332" s="260"/>
      <c r="S332" s="260"/>
      <c r="T332" s="261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2" t="s">
        <v>197</v>
      </c>
      <c r="AU332" s="262" t="s">
        <v>86</v>
      </c>
      <c r="AV332" s="14" t="s">
        <v>86</v>
      </c>
      <c r="AW332" s="14" t="s">
        <v>32</v>
      </c>
      <c r="AX332" s="14" t="s">
        <v>77</v>
      </c>
      <c r="AY332" s="262" t="s">
        <v>188</v>
      </c>
    </row>
    <row r="333" spans="1:51" s="13" customFormat="1" ht="12">
      <c r="A333" s="13"/>
      <c r="B333" s="241"/>
      <c r="C333" s="242"/>
      <c r="D333" s="243" t="s">
        <v>197</v>
      </c>
      <c r="E333" s="244" t="s">
        <v>1</v>
      </c>
      <c r="F333" s="245" t="s">
        <v>293</v>
      </c>
      <c r="G333" s="242"/>
      <c r="H333" s="244" t="s">
        <v>1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1" t="s">
        <v>197</v>
      </c>
      <c r="AU333" s="251" t="s">
        <v>86</v>
      </c>
      <c r="AV333" s="13" t="s">
        <v>84</v>
      </c>
      <c r="AW333" s="13" t="s">
        <v>32</v>
      </c>
      <c r="AX333" s="13" t="s">
        <v>77</v>
      </c>
      <c r="AY333" s="251" t="s">
        <v>188</v>
      </c>
    </row>
    <row r="334" spans="1:51" s="14" customFormat="1" ht="12">
      <c r="A334" s="14"/>
      <c r="B334" s="252"/>
      <c r="C334" s="253"/>
      <c r="D334" s="243" t="s">
        <v>197</v>
      </c>
      <c r="E334" s="254" t="s">
        <v>1</v>
      </c>
      <c r="F334" s="255" t="s">
        <v>329</v>
      </c>
      <c r="G334" s="253"/>
      <c r="H334" s="256">
        <v>87.42</v>
      </c>
      <c r="I334" s="257"/>
      <c r="J334" s="253"/>
      <c r="K334" s="253"/>
      <c r="L334" s="258"/>
      <c r="M334" s="259"/>
      <c r="N334" s="260"/>
      <c r="O334" s="260"/>
      <c r="P334" s="260"/>
      <c r="Q334" s="260"/>
      <c r="R334" s="260"/>
      <c r="S334" s="260"/>
      <c r="T334" s="26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2" t="s">
        <v>197</v>
      </c>
      <c r="AU334" s="262" t="s">
        <v>86</v>
      </c>
      <c r="AV334" s="14" t="s">
        <v>86</v>
      </c>
      <c r="AW334" s="14" t="s">
        <v>32</v>
      </c>
      <c r="AX334" s="14" t="s">
        <v>77</v>
      </c>
      <c r="AY334" s="262" t="s">
        <v>188</v>
      </c>
    </row>
    <row r="335" spans="1:51" s="14" customFormat="1" ht="12">
      <c r="A335" s="14"/>
      <c r="B335" s="252"/>
      <c r="C335" s="253"/>
      <c r="D335" s="243" t="s">
        <v>197</v>
      </c>
      <c r="E335" s="254" t="s">
        <v>1</v>
      </c>
      <c r="F335" s="255" t="s">
        <v>330</v>
      </c>
      <c r="G335" s="253"/>
      <c r="H335" s="256">
        <v>-7.88</v>
      </c>
      <c r="I335" s="257"/>
      <c r="J335" s="253"/>
      <c r="K335" s="253"/>
      <c r="L335" s="258"/>
      <c r="M335" s="259"/>
      <c r="N335" s="260"/>
      <c r="O335" s="260"/>
      <c r="P335" s="260"/>
      <c r="Q335" s="260"/>
      <c r="R335" s="260"/>
      <c r="S335" s="260"/>
      <c r="T335" s="261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2" t="s">
        <v>197</v>
      </c>
      <c r="AU335" s="262" t="s">
        <v>86</v>
      </c>
      <c r="AV335" s="14" t="s">
        <v>86</v>
      </c>
      <c r="AW335" s="14" t="s">
        <v>32</v>
      </c>
      <c r="AX335" s="14" t="s">
        <v>77</v>
      </c>
      <c r="AY335" s="262" t="s">
        <v>188</v>
      </c>
    </row>
    <row r="336" spans="1:51" s="13" customFormat="1" ht="12">
      <c r="A336" s="13"/>
      <c r="B336" s="241"/>
      <c r="C336" s="242"/>
      <c r="D336" s="243" t="s">
        <v>197</v>
      </c>
      <c r="E336" s="244" t="s">
        <v>1</v>
      </c>
      <c r="F336" s="245" t="s">
        <v>248</v>
      </c>
      <c r="G336" s="242"/>
      <c r="H336" s="244" t="s">
        <v>1</v>
      </c>
      <c r="I336" s="246"/>
      <c r="J336" s="242"/>
      <c r="K336" s="242"/>
      <c r="L336" s="247"/>
      <c r="M336" s="248"/>
      <c r="N336" s="249"/>
      <c r="O336" s="249"/>
      <c r="P336" s="249"/>
      <c r="Q336" s="249"/>
      <c r="R336" s="249"/>
      <c r="S336" s="249"/>
      <c r="T336" s="25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1" t="s">
        <v>197</v>
      </c>
      <c r="AU336" s="251" t="s">
        <v>86</v>
      </c>
      <c r="AV336" s="13" t="s">
        <v>84</v>
      </c>
      <c r="AW336" s="13" t="s">
        <v>32</v>
      </c>
      <c r="AX336" s="13" t="s">
        <v>77</v>
      </c>
      <c r="AY336" s="251" t="s">
        <v>188</v>
      </c>
    </row>
    <row r="337" spans="1:51" s="14" customFormat="1" ht="12">
      <c r="A337" s="14"/>
      <c r="B337" s="252"/>
      <c r="C337" s="253"/>
      <c r="D337" s="243" t="s">
        <v>197</v>
      </c>
      <c r="E337" s="254" t="s">
        <v>1</v>
      </c>
      <c r="F337" s="255" t="s">
        <v>331</v>
      </c>
      <c r="G337" s="253"/>
      <c r="H337" s="256">
        <v>84.816</v>
      </c>
      <c r="I337" s="257"/>
      <c r="J337" s="253"/>
      <c r="K337" s="253"/>
      <c r="L337" s="258"/>
      <c r="M337" s="259"/>
      <c r="N337" s="260"/>
      <c r="O337" s="260"/>
      <c r="P337" s="260"/>
      <c r="Q337" s="260"/>
      <c r="R337" s="260"/>
      <c r="S337" s="260"/>
      <c r="T337" s="261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2" t="s">
        <v>197</v>
      </c>
      <c r="AU337" s="262" t="s">
        <v>86</v>
      </c>
      <c r="AV337" s="14" t="s">
        <v>86</v>
      </c>
      <c r="AW337" s="14" t="s">
        <v>32</v>
      </c>
      <c r="AX337" s="14" t="s">
        <v>77</v>
      </c>
      <c r="AY337" s="262" t="s">
        <v>188</v>
      </c>
    </row>
    <row r="338" spans="1:51" s="14" customFormat="1" ht="12">
      <c r="A338" s="14"/>
      <c r="B338" s="252"/>
      <c r="C338" s="253"/>
      <c r="D338" s="243" t="s">
        <v>197</v>
      </c>
      <c r="E338" s="254" t="s">
        <v>1</v>
      </c>
      <c r="F338" s="255" t="s">
        <v>310</v>
      </c>
      <c r="G338" s="253"/>
      <c r="H338" s="256">
        <v>-1.576</v>
      </c>
      <c r="I338" s="257"/>
      <c r="J338" s="253"/>
      <c r="K338" s="253"/>
      <c r="L338" s="258"/>
      <c r="M338" s="259"/>
      <c r="N338" s="260"/>
      <c r="O338" s="260"/>
      <c r="P338" s="260"/>
      <c r="Q338" s="260"/>
      <c r="R338" s="260"/>
      <c r="S338" s="260"/>
      <c r="T338" s="261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2" t="s">
        <v>197</v>
      </c>
      <c r="AU338" s="262" t="s">
        <v>86</v>
      </c>
      <c r="AV338" s="14" t="s">
        <v>86</v>
      </c>
      <c r="AW338" s="14" t="s">
        <v>32</v>
      </c>
      <c r="AX338" s="14" t="s">
        <v>77</v>
      </c>
      <c r="AY338" s="262" t="s">
        <v>188</v>
      </c>
    </row>
    <row r="339" spans="1:51" s="13" customFormat="1" ht="12">
      <c r="A339" s="13"/>
      <c r="B339" s="241"/>
      <c r="C339" s="242"/>
      <c r="D339" s="243" t="s">
        <v>197</v>
      </c>
      <c r="E339" s="244" t="s">
        <v>1</v>
      </c>
      <c r="F339" s="245" t="s">
        <v>250</v>
      </c>
      <c r="G339" s="242"/>
      <c r="H339" s="244" t="s">
        <v>1</v>
      </c>
      <c r="I339" s="246"/>
      <c r="J339" s="242"/>
      <c r="K339" s="242"/>
      <c r="L339" s="247"/>
      <c r="M339" s="248"/>
      <c r="N339" s="249"/>
      <c r="O339" s="249"/>
      <c r="P339" s="249"/>
      <c r="Q339" s="249"/>
      <c r="R339" s="249"/>
      <c r="S339" s="249"/>
      <c r="T339" s="25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1" t="s">
        <v>197</v>
      </c>
      <c r="AU339" s="251" t="s">
        <v>86</v>
      </c>
      <c r="AV339" s="13" t="s">
        <v>84</v>
      </c>
      <c r="AW339" s="13" t="s">
        <v>32</v>
      </c>
      <c r="AX339" s="13" t="s">
        <v>77</v>
      </c>
      <c r="AY339" s="251" t="s">
        <v>188</v>
      </c>
    </row>
    <row r="340" spans="1:51" s="14" customFormat="1" ht="12">
      <c r="A340" s="14"/>
      <c r="B340" s="252"/>
      <c r="C340" s="253"/>
      <c r="D340" s="243" t="s">
        <v>197</v>
      </c>
      <c r="E340" s="254" t="s">
        <v>1</v>
      </c>
      <c r="F340" s="255" t="s">
        <v>332</v>
      </c>
      <c r="G340" s="253"/>
      <c r="H340" s="256">
        <v>42.08</v>
      </c>
      <c r="I340" s="257"/>
      <c r="J340" s="253"/>
      <c r="K340" s="253"/>
      <c r="L340" s="258"/>
      <c r="M340" s="259"/>
      <c r="N340" s="260"/>
      <c r="O340" s="260"/>
      <c r="P340" s="260"/>
      <c r="Q340" s="260"/>
      <c r="R340" s="260"/>
      <c r="S340" s="260"/>
      <c r="T340" s="261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2" t="s">
        <v>197</v>
      </c>
      <c r="AU340" s="262" t="s">
        <v>86</v>
      </c>
      <c r="AV340" s="14" t="s">
        <v>86</v>
      </c>
      <c r="AW340" s="14" t="s">
        <v>32</v>
      </c>
      <c r="AX340" s="14" t="s">
        <v>77</v>
      </c>
      <c r="AY340" s="262" t="s">
        <v>188</v>
      </c>
    </row>
    <row r="341" spans="1:51" s="13" customFormat="1" ht="12">
      <c r="A341" s="13"/>
      <c r="B341" s="241"/>
      <c r="C341" s="242"/>
      <c r="D341" s="243" t="s">
        <v>197</v>
      </c>
      <c r="E341" s="244" t="s">
        <v>1</v>
      </c>
      <c r="F341" s="245" t="s">
        <v>252</v>
      </c>
      <c r="G341" s="242"/>
      <c r="H341" s="244" t="s">
        <v>1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1" t="s">
        <v>197</v>
      </c>
      <c r="AU341" s="251" t="s">
        <v>86</v>
      </c>
      <c r="AV341" s="13" t="s">
        <v>84</v>
      </c>
      <c r="AW341" s="13" t="s">
        <v>32</v>
      </c>
      <c r="AX341" s="13" t="s">
        <v>77</v>
      </c>
      <c r="AY341" s="251" t="s">
        <v>188</v>
      </c>
    </row>
    <row r="342" spans="1:51" s="14" customFormat="1" ht="12">
      <c r="A342" s="14"/>
      <c r="B342" s="252"/>
      <c r="C342" s="253"/>
      <c r="D342" s="243" t="s">
        <v>197</v>
      </c>
      <c r="E342" s="254" t="s">
        <v>1</v>
      </c>
      <c r="F342" s="255" t="s">
        <v>333</v>
      </c>
      <c r="G342" s="253"/>
      <c r="H342" s="256">
        <v>24.304</v>
      </c>
      <c r="I342" s="257"/>
      <c r="J342" s="253"/>
      <c r="K342" s="253"/>
      <c r="L342" s="258"/>
      <c r="M342" s="259"/>
      <c r="N342" s="260"/>
      <c r="O342" s="260"/>
      <c r="P342" s="260"/>
      <c r="Q342" s="260"/>
      <c r="R342" s="260"/>
      <c r="S342" s="260"/>
      <c r="T342" s="261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2" t="s">
        <v>197</v>
      </c>
      <c r="AU342" s="262" t="s">
        <v>86</v>
      </c>
      <c r="AV342" s="14" t="s">
        <v>86</v>
      </c>
      <c r="AW342" s="14" t="s">
        <v>32</v>
      </c>
      <c r="AX342" s="14" t="s">
        <v>77</v>
      </c>
      <c r="AY342" s="262" t="s">
        <v>188</v>
      </c>
    </row>
    <row r="343" spans="1:51" s="14" customFormat="1" ht="12">
      <c r="A343" s="14"/>
      <c r="B343" s="252"/>
      <c r="C343" s="253"/>
      <c r="D343" s="243" t="s">
        <v>197</v>
      </c>
      <c r="E343" s="254" t="s">
        <v>1</v>
      </c>
      <c r="F343" s="255" t="s">
        <v>334</v>
      </c>
      <c r="G343" s="253"/>
      <c r="H343" s="256">
        <v>-2.758</v>
      </c>
      <c r="I343" s="257"/>
      <c r="J343" s="253"/>
      <c r="K343" s="253"/>
      <c r="L343" s="258"/>
      <c r="M343" s="259"/>
      <c r="N343" s="260"/>
      <c r="O343" s="260"/>
      <c r="P343" s="260"/>
      <c r="Q343" s="260"/>
      <c r="R343" s="260"/>
      <c r="S343" s="260"/>
      <c r="T343" s="26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2" t="s">
        <v>197</v>
      </c>
      <c r="AU343" s="262" t="s">
        <v>86</v>
      </c>
      <c r="AV343" s="14" t="s">
        <v>86</v>
      </c>
      <c r="AW343" s="14" t="s">
        <v>32</v>
      </c>
      <c r="AX343" s="14" t="s">
        <v>77</v>
      </c>
      <c r="AY343" s="262" t="s">
        <v>188</v>
      </c>
    </row>
    <row r="344" spans="1:51" s="13" customFormat="1" ht="12">
      <c r="A344" s="13"/>
      <c r="B344" s="241"/>
      <c r="C344" s="242"/>
      <c r="D344" s="243" t="s">
        <v>197</v>
      </c>
      <c r="E344" s="244" t="s">
        <v>1</v>
      </c>
      <c r="F344" s="245" t="s">
        <v>254</v>
      </c>
      <c r="G344" s="242"/>
      <c r="H344" s="244" t="s">
        <v>1</v>
      </c>
      <c r="I344" s="246"/>
      <c r="J344" s="242"/>
      <c r="K344" s="242"/>
      <c r="L344" s="247"/>
      <c r="M344" s="248"/>
      <c r="N344" s="249"/>
      <c r="O344" s="249"/>
      <c r="P344" s="249"/>
      <c r="Q344" s="249"/>
      <c r="R344" s="249"/>
      <c r="S344" s="249"/>
      <c r="T344" s="25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1" t="s">
        <v>197</v>
      </c>
      <c r="AU344" s="251" t="s">
        <v>86</v>
      </c>
      <c r="AV344" s="13" t="s">
        <v>84</v>
      </c>
      <c r="AW344" s="13" t="s">
        <v>32</v>
      </c>
      <c r="AX344" s="13" t="s">
        <v>77</v>
      </c>
      <c r="AY344" s="251" t="s">
        <v>188</v>
      </c>
    </row>
    <row r="345" spans="1:51" s="14" customFormat="1" ht="12">
      <c r="A345" s="14"/>
      <c r="B345" s="252"/>
      <c r="C345" s="253"/>
      <c r="D345" s="243" t="s">
        <v>197</v>
      </c>
      <c r="E345" s="254" t="s">
        <v>1</v>
      </c>
      <c r="F345" s="255" t="s">
        <v>335</v>
      </c>
      <c r="G345" s="253"/>
      <c r="H345" s="256">
        <v>44.64</v>
      </c>
      <c r="I345" s="257"/>
      <c r="J345" s="253"/>
      <c r="K345" s="253"/>
      <c r="L345" s="258"/>
      <c r="M345" s="259"/>
      <c r="N345" s="260"/>
      <c r="O345" s="260"/>
      <c r="P345" s="260"/>
      <c r="Q345" s="260"/>
      <c r="R345" s="260"/>
      <c r="S345" s="260"/>
      <c r="T345" s="261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2" t="s">
        <v>197</v>
      </c>
      <c r="AU345" s="262" t="s">
        <v>86</v>
      </c>
      <c r="AV345" s="14" t="s">
        <v>86</v>
      </c>
      <c r="AW345" s="14" t="s">
        <v>32</v>
      </c>
      <c r="AX345" s="14" t="s">
        <v>77</v>
      </c>
      <c r="AY345" s="262" t="s">
        <v>188</v>
      </c>
    </row>
    <row r="346" spans="1:51" s="14" customFormat="1" ht="12">
      <c r="A346" s="14"/>
      <c r="B346" s="252"/>
      <c r="C346" s="253"/>
      <c r="D346" s="243" t="s">
        <v>197</v>
      </c>
      <c r="E346" s="254" t="s">
        <v>1</v>
      </c>
      <c r="F346" s="255" t="s">
        <v>310</v>
      </c>
      <c r="G346" s="253"/>
      <c r="H346" s="256">
        <v>-1.576</v>
      </c>
      <c r="I346" s="257"/>
      <c r="J346" s="253"/>
      <c r="K346" s="253"/>
      <c r="L346" s="258"/>
      <c r="M346" s="259"/>
      <c r="N346" s="260"/>
      <c r="O346" s="260"/>
      <c r="P346" s="260"/>
      <c r="Q346" s="260"/>
      <c r="R346" s="260"/>
      <c r="S346" s="260"/>
      <c r="T346" s="261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2" t="s">
        <v>197</v>
      </c>
      <c r="AU346" s="262" t="s">
        <v>86</v>
      </c>
      <c r="AV346" s="14" t="s">
        <v>86</v>
      </c>
      <c r="AW346" s="14" t="s">
        <v>32</v>
      </c>
      <c r="AX346" s="14" t="s">
        <v>77</v>
      </c>
      <c r="AY346" s="262" t="s">
        <v>188</v>
      </c>
    </row>
    <row r="347" spans="1:51" s="13" customFormat="1" ht="12">
      <c r="A347" s="13"/>
      <c r="B347" s="241"/>
      <c r="C347" s="242"/>
      <c r="D347" s="243" t="s">
        <v>197</v>
      </c>
      <c r="E347" s="244" t="s">
        <v>1</v>
      </c>
      <c r="F347" s="245" t="s">
        <v>336</v>
      </c>
      <c r="G347" s="242"/>
      <c r="H347" s="244" t="s">
        <v>1</v>
      </c>
      <c r="I347" s="246"/>
      <c r="J347" s="242"/>
      <c r="K347" s="242"/>
      <c r="L347" s="247"/>
      <c r="M347" s="248"/>
      <c r="N347" s="249"/>
      <c r="O347" s="249"/>
      <c r="P347" s="249"/>
      <c r="Q347" s="249"/>
      <c r="R347" s="249"/>
      <c r="S347" s="249"/>
      <c r="T347" s="25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1" t="s">
        <v>197</v>
      </c>
      <c r="AU347" s="251" t="s">
        <v>86</v>
      </c>
      <c r="AV347" s="13" t="s">
        <v>84</v>
      </c>
      <c r="AW347" s="13" t="s">
        <v>32</v>
      </c>
      <c r="AX347" s="13" t="s">
        <v>77</v>
      </c>
      <c r="AY347" s="251" t="s">
        <v>188</v>
      </c>
    </row>
    <row r="348" spans="1:51" s="14" customFormat="1" ht="12">
      <c r="A348" s="14"/>
      <c r="B348" s="252"/>
      <c r="C348" s="253"/>
      <c r="D348" s="243" t="s">
        <v>197</v>
      </c>
      <c r="E348" s="254" t="s">
        <v>1</v>
      </c>
      <c r="F348" s="255" t="s">
        <v>337</v>
      </c>
      <c r="G348" s="253"/>
      <c r="H348" s="256">
        <v>164.114</v>
      </c>
      <c r="I348" s="257"/>
      <c r="J348" s="253"/>
      <c r="K348" s="253"/>
      <c r="L348" s="258"/>
      <c r="M348" s="259"/>
      <c r="N348" s="260"/>
      <c r="O348" s="260"/>
      <c r="P348" s="260"/>
      <c r="Q348" s="260"/>
      <c r="R348" s="260"/>
      <c r="S348" s="260"/>
      <c r="T348" s="26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2" t="s">
        <v>197</v>
      </c>
      <c r="AU348" s="262" t="s">
        <v>86</v>
      </c>
      <c r="AV348" s="14" t="s">
        <v>86</v>
      </c>
      <c r="AW348" s="14" t="s">
        <v>32</v>
      </c>
      <c r="AX348" s="14" t="s">
        <v>77</v>
      </c>
      <c r="AY348" s="262" t="s">
        <v>188</v>
      </c>
    </row>
    <row r="349" spans="1:51" s="14" customFormat="1" ht="12">
      <c r="A349" s="14"/>
      <c r="B349" s="252"/>
      <c r="C349" s="253"/>
      <c r="D349" s="243" t="s">
        <v>197</v>
      </c>
      <c r="E349" s="254" t="s">
        <v>1</v>
      </c>
      <c r="F349" s="255" t="s">
        <v>310</v>
      </c>
      <c r="G349" s="253"/>
      <c r="H349" s="256">
        <v>-1.576</v>
      </c>
      <c r="I349" s="257"/>
      <c r="J349" s="253"/>
      <c r="K349" s="253"/>
      <c r="L349" s="258"/>
      <c r="M349" s="259"/>
      <c r="N349" s="260"/>
      <c r="O349" s="260"/>
      <c r="P349" s="260"/>
      <c r="Q349" s="260"/>
      <c r="R349" s="260"/>
      <c r="S349" s="260"/>
      <c r="T349" s="261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2" t="s">
        <v>197</v>
      </c>
      <c r="AU349" s="262" t="s">
        <v>86</v>
      </c>
      <c r="AV349" s="14" t="s">
        <v>86</v>
      </c>
      <c r="AW349" s="14" t="s">
        <v>32</v>
      </c>
      <c r="AX349" s="14" t="s">
        <v>77</v>
      </c>
      <c r="AY349" s="262" t="s">
        <v>188</v>
      </c>
    </row>
    <row r="350" spans="1:51" s="16" customFormat="1" ht="12">
      <c r="A350" s="16"/>
      <c r="B350" s="274"/>
      <c r="C350" s="275"/>
      <c r="D350" s="243" t="s">
        <v>197</v>
      </c>
      <c r="E350" s="276" t="s">
        <v>1</v>
      </c>
      <c r="F350" s="277" t="s">
        <v>232</v>
      </c>
      <c r="G350" s="275"/>
      <c r="H350" s="278">
        <v>543.1479999999999</v>
      </c>
      <c r="I350" s="279"/>
      <c r="J350" s="275"/>
      <c r="K350" s="275"/>
      <c r="L350" s="280"/>
      <c r="M350" s="281"/>
      <c r="N350" s="282"/>
      <c r="O350" s="282"/>
      <c r="P350" s="282"/>
      <c r="Q350" s="282"/>
      <c r="R350" s="282"/>
      <c r="S350" s="282"/>
      <c r="T350" s="283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T350" s="284" t="s">
        <v>197</v>
      </c>
      <c r="AU350" s="284" t="s">
        <v>86</v>
      </c>
      <c r="AV350" s="16" t="s">
        <v>112</v>
      </c>
      <c r="AW350" s="16" t="s">
        <v>32</v>
      </c>
      <c r="AX350" s="16" t="s">
        <v>77</v>
      </c>
      <c r="AY350" s="284" t="s">
        <v>188</v>
      </c>
    </row>
    <row r="351" spans="1:51" s="14" customFormat="1" ht="12">
      <c r="A351" s="14"/>
      <c r="B351" s="252"/>
      <c r="C351" s="253"/>
      <c r="D351" s="243" t="s">
        <v>197</v>
      </c>
      <c r="E351" s="254" t="s">
        <v>1</v>
      </c>
      <c r="F351" s="255" t="s">
        <v>662</v>
      </c>
      <c r="G351" s="253"/>
      <c r="H351" s="256">
        <v>593.9</v>
      </c>
      <c r="I351" s="257"/>
      <c r="J351" s="253"/>
      <c r="K351" s="253"/>
      <c r="L351" s="258"/>
      <c r="M351" s="259"/>
      <c r="N351" s="260"/>
      <c r="O351" s="260"/>
      <c r="P351" s="260"/>
      <c r="Q351" s="260"/>
      <c r="R351" s="260"/>
      <c r="S351" s="260"/>
      <c r="T351" s="261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2" t="s">
        <v>197</v>
      </c>
      <c r="AU351" s="262" t="s">
        <v>86</v>
      </c>
      <c r="AV351" s="14" t="s">
        <v>86</v>
      </c>
      <c r="AW351" s="14" t="s">
        <v>32</v>
      </c>
      <c r="AX351" s="14" t="s">
        <v>77</v>
      </c>
      <c r="AY351" s="262" t="s">
        <v>188</v>
      </c>
    </row>
    <row r="352" spans="1:51" s="15" customFormat="1" ht="12">
      <c r="A352" s="15"/>
      <c r="B352" s="263"/>
      <c r="C352" s="264"/>
      <c r="D352" s="243" t="s">
        <v>197</v>
      </c>
      <c r="E352" s="265" t="s">
        <v>1</v>
      </c>
      <c r="F352" s="266" t="s">
        <v>215</v>
      </c>
      <c r="G352" s="264"/>
      <c r="H352" s="267">
        <v>1796.618</v>
      </c>
      <c r="I352" s="268"/>
      <c r="J352" s="264"/>
      <c r="K352" s="264"/>
      <c r="L352" s="269"/>
      <c r="M352" s="270"/>
      <c r="N352" s="271"/>
      <c r="O352" s="271"/>
      <c r="P352" s="271"/>
      <c r="Q352" s="271"/>
      <c r="R352" s="271"/>
      <c r="S352" s="271"/>
      <c r="T352" s="272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73" t="s">
        <v>197</v>
      </c>
      <c r="AU352" s="273" t="s">
        <v>86</v>
      </c>
      <c r="AV352" s="15" t="s">
        <v>195</v>
      </c>
      <c r="AW352" s="15" t="s">
        <v>32</v>
      </c>
      <c r="AX352" s="15" t="s">
        <v>84</v>
      </c>
      <c r="AY352" s="273" t="s">
        <v>188</v>
      </c>
    </row>
    <row r="353" spans="1:65" s="2" customFormat="1" ht="24.15" customHeight="1">
      <c r="A353" s="39"/>
      <c r="B353" s="40"/>
      <c r="C353" s="228" t="s">
        <v>437</v>
      </c>
      <c r="D353" s="228" t="s">
        <v>190</v>
      </c>
      <c r="E353" s="229" t="s">
        <v>663</v>
      </c>
      <c r="F353" s="230" t="s">
        <v>664</v>
      </c>
      <c r="G353" s="231" t="s">
        <v>193</v>
      </c>
      <c r="H353" s="232">
        <v>17.74</v>
      </c>
      <c r="I353" s="233"/>
      <c r="J353" s="234">
        <f>ROUND(I353*H353,2)</f>
        <v>0</v>
      </c>
      <c r="K353" s="230" t="s">
        <v>194</v>
      </c>
      <c r="L353" s="45"/>
      <c r="M353" s="235" t="s">
        <v>1</v>
      </c>
      <c r="N353" s="236" t="s">
        <v>42</v>
      </c>
      <c r="O353" s="92"/>
      <c r="P353" s="237">
        <f>O353*H353</f>
        <v>0</v>
      </c>
      <c r="Q353" s="237">
        <v>0.02</v>
      </c>
      <c r="R353" s="237">
        <f>Q353*H353</f>
        <v>0.35479999999999995</v>
      </c>
      <c r="S353" s="237">
        <v>0</v>
      </c>
      <c r="T353" s="238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9" t="s">
        <v>195</v>
      </c>
      <c r="AT353" s="239" t="s">
        <v>190</v>
      </c>
      <c r="AU353" s="239" t="s">
        <v>86</v>
      </c>
      <c r="AY353" s="18" t="s">
        <v>188</v>
      </c>
      <c r="BE353" s="240">
        <f>IF(N353="základní",J353,0)</f>
        <v>0</v>
      </c>
      <c r="BF353" s="240">
        <f>IF(N353="snížená",J353,0)</f>
        <v>0</v>
      </c>
      <c r="BG353" s="240">
        <f>IF(N353="zákl. přenesená",J353,0)</f>
        <v>0</v>
      </c>
      <c r="BH353" s="240">
        <f>IF(N353="sníž. přenesená",J353,0)</f>
        <v>0</v>
      </c>
      <c r="BI353" s="240">
        <f>IF(N353="nulová",J353,0)</f>
        <v>0</v>
      </c>
      <c r="BJ353" s="18" t="s">
        <v>84</v>
      </c>
      <c r="BK353" s="240">
        <f>ROUND(I353*H353,2)</f>
        <v>0</v>
      </c>
      <c r="BL353" s="18" t="s">
        <v>195</v>
      </c>
      <c r="BM353" s="239" t="s">
        <v>665</v>
      </c>
    </row>
    <row r="354" spans="1:65" s="2" customFormat="1" ht="24.15" customHeight="1">
      <c r="A354" s="39"/>
      <c r="B354" s="40"/>
      <c r="C354" s="228" t="s">
        <v>442</v>
      </c>
      <c r="D354" s="228" t="s">
        <v>190</v>
      </c>
      <c r="E354" s="229" t="s">
        <v>666</v>
      </c>
      <c r="F354" s="230" t="s">
        <v>667</v>
      </c>
      <c r="G354" s="231" t="s">
        <v>193</v>
      </c>
      <c r="H354" s="232">
        <v>593.9</v>
      </c>
      <c r="I354" s="233"/>
      <c r="J354" s="234">
        <f>ROUND(I354*H354,2)</f>
        <v>0</v>
      </c>
      <c r="K354" s="230" t="s">
        <v>194</v>
      </c>
      <c r="L354" s="45"/>
      <c r="M354" s="235" t="s">
        <v>1</v>
      </c>
      <c r="N354" s="236" t="s">
        <v>42</v>
      </c>
      <c r="O354" s="92"/>
      <c r="P354" s="237">
        <f>O354*H354</f>
        <v>0</v>
      </c>
      <c r="Q354" s="237">
        <v>0.0154</v>
      </c>
      <c r="R354" s="237">
        <f>Q354*H354</f>
        <v>9.14606</v>
      </c>
      <c r="S354" s="237">
        <v>0</v>
      </c>
      <c r="T354" s="238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9" t="s">
        <v>195</v>
      </c>
      <c r="AT354" s="239" t="s">
        <v>190</v>
      </c>
      <c r="AU354" s="239" t="s">
        <v>86</v>
      </c>
      <c r="AY354" s="18" t="s">
        <v>188</v>
      </c>
      <c r="BE354" s="240">
        <f>IF(N354="základní",J354,0)</f>
        <v>0</v>
      </c>
      <c r="BF354" s="240">
        <f>IF(N354="snížená",J354,0)</f>
        <v>0</v>
      </c>
      <c r="BG354" s="240">
        <f>IF(N354="zákl. přenesená",J354,0)</f>
        <v>0</v>
      </c>
      <c r="BH354" s="240">
        <f>IF(N354="sníž. přenesená",J354,0)</f>
        <v>0</v>
      </c>
      <c r="BI354" s="240">
        <f>IF(N354="nulová",J354,0)</f>
        <v>0</v>
      </c>
      <c r="BJ354" s="18" t="s">
        <v>84</v>
      </c>
      <c r="BK354" s="240">
        <f>ROUND(I354*H354,2)</f>
        <v>0</v>
      </c>
      <c r="BL354" s="18" t="s">
        <v>195</v>
      </c>
      <c r="BM354" s="239" t="s">
        <v>668</v>
      </c>
    </row>
    <row r="355" spans="1:51" s="14" customFormat="1" ht="12">
      <c r="A355" s="14"/>
      <c r="B355" s="252"/>
      <c r="C355" s="253"/>
      <c r="D355" s="243" t="s">
        <v>197</v>
      </c>
      <c r="E355" s="254" t="s">
        <v>1</v>
      </c>
      <c r="F355" s="255" t="s">
        <v>669</v>
      </c>
      <c r="G355" s="253"/>
      <c r="H355" s="256">
        <v>326</v>
      </c>
      <c r="I355" s="257"/>
      <c r="J355" s="253"/>
      <c r="K355" s="253"/>
      <c r="L355" s="258"/>
      <c r="M355" s="259"/>
      <c r="N355" s="260"/>
      <c r="O355" s="260"/>
      <c r="P355" s="260"/>
      <c r="Q355" s="260"/>
      <c r="R355" s="260"/>
      <c r="S355" s="260"/>
      <c r="T355" s="261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2" t="s">
        <v>197</v>
      </c>
      <c r="AU355" s="262" t="s">
        <v>86</v>
      </c>
      <c r="AV355" s="14" t="s">
        <v>86</v>
      </c>
      <c r="AW355" s="14" t="s">
        <v>32</v>
      </c>
      <c r="AX355" s="14" t="s">
        <v>77</v>
      </c>
      <c r="AY355" s="262" t="s">
        <v>188</v>
      </c>
    </row>
    <row r="356" spans="1:51" s="14" customFormat="1" ht="12">
      <c r="A356" s="14"/>
      <c r="B356" s="252"/>
      <c r="C356" s="253"/>
      <c r="D356" s="243" t="s">
        <v>197</v>
      </c>
      <c r="E356" s="254" t="s">
        <v>1</v>
      </c>
      <c r="F356" s="255" t="s">
        <v>670</v>
      </c>
      <c r="G356" s="253"/>
      <c r="H356" s="256">
        <v>256</v>
      </c>
      <c r="I356" s="257"/>
      <c r="J356" s="253"/>
      <c r="K356" s="253"/>
      <c r="L356" s="258"/>
      <c r="M356" s="259"/>
      <c r="N356" s="260"/>
      <c r="O356" s="260"/>
      <c r="P356" s="260"/>
      <c r="Q356" s="260"/>
      <c r="R356" s="260"/>
      <c r="S356" s="260"/>
      <c r="T356" s="261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2" t="s">
        <v>197</v>
      </c>
      <c r="AU356" s="262" t="s">
        <v>86</v>
      </c>
      <c r="AV356" s="14" t="s">
        <v>86</v>
      </c>
      <c r="AW356" s="14" t="s">
        <v>32</v>
      </c>
      <c r="AX356" s="14" t="s">
        <v>77</v>
      </c>
      <c r="AY356" s="262" t="s">
        <v>188</v>
      </c>
    </row>
    <row r="357" spans="1:51" s="14" customFormat="1" ht="12">
      <c r="A357" s="14"/>
      <c r="B357" s="252"/>
      <c r="C357" s="253"/>
      <c r="D357" s="243" t="s">
        <v>197</v>
      </c>
      <c r="E357" s="254" t="s">
        <v>1</v>
      </c>
      <c r="F357" s="255" t="s">
        <v>671</v>
      </c>
      <c r="G357" s="253"/>
      <c r="H357" s="256">
        <v>11.9</v>
      </c>
      <c r="I357" s="257"/>
      <c r="J357" s="253"/>
      <c r="K357" s="253"/>
      <c r="L357" s="258"/>
      <c r="M357" s="259"/>
      <c r="N357" s="260"/>
      <c r="O357" s="260"/>
      <c r="P357" s="260"/>
      <c r="Q357" s="260"/>
      <c r="R357" s="260"/>
      <c r="S357" s="260"/>
      <c r="T357" s="261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2" t="s">
        <v>197</v>
      </c>
      <c r="AU357" s="262" t="s">
        <v>86</v>
      </c>
      <c r="AV357" s="14" t="s">
        <v>86</v>
      </c>
      <c r="AW357" s="14" t="s">
        <v>32</v>
      </c>
      <c r="AX357" s="14" t="s">
        <v>77</v>
      </c>
      <c r="AY357" s="262" t="s">
        <v>188</v>
      </c>
    </row>
    <row r="358" spans="1:51" s="15" customFormat="1" ht="12">
      <c r="A358" s="15"/>
      <c r="B358" s="263"/>
      <c r="C358" s="264"/>
      <c r="D358" s="243" t="s">
        <v>197</v>
      </c>
      <c r="E358" s="265" t="s">
        <v>1</v>
      </c>
      <c r="F358" s="266" t="s">
        <v>215</v>
      </c>
      <c r="G358" s="264"/>
      <c r="H358" s="267">
        <v>593.9</v>
      </c>
      <c r="I358" s="268"/>
      <c r="J358" s="264"/>
      <c r="K358" s="264"/>
      <c r="L358" s="269"/>
      <c r="M358" s="270"/>
      <c r="N358" s="271"/>
      <c r="O358" s="271"/>
      <c r="P358" s="271"/>
      <c r="Q358" s="271"/>
      <c r="R358" s="271"/>
      <c r="S358" s="271"/>
      <c r="T358" s="272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73" t="s">
        <v>197</v>
      </c>
      <c r="AU358" s="273" t="s">
        <v>86</v>
      </c>
      <c r="AV358" s="15" t="s">
        <v>195</v>
      </c>
      <c r="AW358" s="15" t="s">
        <v>32</v>
      </c>
      <c r="AX358" s="15" t="s">
        <v>84</v>
      </c>
      <c r="AY358" s="273" t="s">
        <v>188</v>
      </c>
    </row>
    <row r="359" spans="1:65" s="2" customFormat="1" ht="24.15" customHeight="1">
      <c r="A359" s="39"/>
      <c r="B359" s="40"/>
      <c r="C359" s="228" t="s">
        <v>450</v>
      </c>
      <c r="D359" s="228" t="s">
        <v>190</v>
      </c>
      <c r="E359" s="229" t="s">
        <v>672</v>
      </c>
      <c r="F359" s="230" t="s">
        <v>673</v>
      </c>
      <c r="G359" s="231" t="s">
        <v>193</v>
      </c>
      <c r="H359" s="232">
        <v>593.9</v>
      </c>
      <c r="I359" s="233"/>
      <c r="J359" s="234">
        <f>ROUND(I359*H359,2)</f>
        <v>0</v>
      </c>
      <c r="K359" s="230" t="s">
        <v>194</v>
      </c>
      <c r="L359" s="45"/>
      <c r="M359" s="235" t="s">
        <v>1</v>
      </c>
      <c r="N359" s="236" t="s">
        <v>42</v>
      </c>
      <c r="O359" s="92"/>
      <c r="P359" s="237">
        <f>O359*H359</f>
        <v>0</v>
      </c>
      <c r="Q359" s="237">
        <v>0.003</v>
      </c>
      <c r="R359" s="237">
        <f>Q359*H359</f>
        <v>1.7817</v>
      </c>
      <c r="S359" s="237">
        <v>0</v>
      </c>
      <c r="T359" s="238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9" t="s">
        <v>195</v>
      </c>
      <c r="AT359" s="239" t="s">
        <v>190</v>
      </c>
      <c r="AU359" s="239" t="s">
        <v>86</v>
      </c>
      <c r="AY359" s="18" t="s">
        <v>188</v>
      </c>
      <c r="BE359" s="240">
        <f>IF(N359="základní",J359,0)</f>
        <v>0</v>
      </c>
      <c r="BF359" s="240">
        <f>IF(N359="snížená",J359,0)</f>
        <v>0</v>
      </c>
      <c r="BG359" s="240">
        <f>IF(N359="zákl. přenesená",J359,0)</f>
        <v>0</v>
      </c>
      <c r="BH359" s="240">
        <f>IF(N359="sníž. přenesená",J359,0)</f>
        <v>0</v>
      </c>
      <c r="BI359" s="240">
        <f>IF(N359="nulová",J359,0)</f>
        <v>0</v>
      </c>
      <c r="BJ359" s="18" t="s">
        <v>84</v>
      </c>
      <c r="BK359" s="240">
        <f>ROUND(I359*H359,2)</f>
        <v>0</v>
      </c>
      <c r="BL359" s="18" t="s">
        <v>195</v>
      </c>
      <c r="BM359" s="239" t="s">
        <v>674</v>
      </c>
    </row>
    <row r="360" spans="1:65" s="2" customFormat="1" ht="24.15" customHeight="1">
      <c r="A360" s="39"/>
      <c r="B360" s="40"/>
      <c r="C360" s="228" t="s">
        <v>457</v>
      </c>
      <c r="D360" s="228" t="s">
        <v>190</v>
      </c>
      <c r="E360" s="229" t="s">
        <v>675</v>
      </c>
      <c r="F360" s="230" t="s">
        <v>676</v>
      </c>
      <c r="G360" s="231" t="s">
        <v>193</v>
      </c>
      <c r="H360" s="232">
        <v>17.74</v>
      </c>
      <c r="I360" s="233"/>
      <c r="J360" s="234">
        <f>ROUND(I360*H360,2)</f>
        <v>0</v>
      </c>
      <c r="K360" s="230" t="s">
        <v>194</v>
      </c>
      <c r="L360" s="45"/>
      <c r="M360" s="235" t="s">
        <v>1</v>
      </c>
      <c r="N360" s="236" t="s">
        <v>42</v>
      </c>
      <c r="O360" s="92"/>
      <c r="P360" s="237">
        <f>O360*H360</f>
        <v>0</v>
      </c>
      <c r="Q360" s="237">
        <v>0.01838</v>
      </c>
      <c r="R360" s="237">
        <f>Q360*H360</f>
        <v>0.3260612</v>
      </c>
      <c r="S360" s="237">
        <v>0</v>
      </c>
      <c r="T360" s="238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9" t="s">
        <v>195</v>
      </c>
      <c r="AT360" s="239" t="s">
        <v>190</v>
      </c>
      <c r="AU360" s="239" t="s">
        <v>86</v>
      </c>
      <c r="AY360" s="18" t="s">
        <v>188</v>
      </c>
      <c r="BE360" s="240">
        <f>IF(N360="základní",J360,0)</f>
        <v>0</v>
      </c>
      <c r="BF360" s="240">
        <f>IF(N360="snížená",J360,0)</f>
        <v>0</v>
      </c>
      <c r="BG360" s="240">
        <f>IF(N360="zákl. přenesená",J360,0)</f>
        <v>0</v>
      </c>
      <c r="BH360" s="240">
        <f>IF(N360="sníž. přenesená",J360,0)</f>
        <v>0</v>
      </c>
      <c r="BI360" s="240">
        <f>IF(N360="nulová",J360,0)</f>
        <v>0</v>
      </c>
      <c r="BJ360" s="18" t="s">
        <v>84</v>
      </c>
      <c r="BK360" s="240">
        <f>ROUND(I360*H360,2)</f>
        <v>0</v>
      </c>
      <c r="BL360" s="18" t="s">
        <v>195</v>
      </c>
      <c r="BM360" s="239" t="s">
        <v>677</v>
      </c>
    </row>
    <row r="361" spans="1:65" s="2" customFormat="1" ht="24.15" customHeight="1">
      <c r="A361" s="39"/>
      <c r="B361" s="40"/>
      <c r="C361" s="228" t="s">
        <v>479</v>
      </c>
      <c r="D361" s="228" t="s">
        <v>190</v>
      </c>
      <c r="E361" s="229" t="s">
        <v>678</v>
      </c>
      <c r="F361" s="230" t="s">
        <v>679</v>
      </c>
      <c r="G361" s="231" t="s">
        <v>360</v>
      </c>
      <c r="H361" s="232">
        <v>12</v>
      </c>
      <c r="I361" s="233"/>
      <c r="J361" s="234">
        <f>ROUND(I361*H361,2)</f>
        <v>0</v>
      </c>
      <c r="K361" s="230" t="s">
        <v>194</v>
      </c>
      <c r="L361" s="45"/>
      <c r="M361" s="235" t="s">
        <v>1</v>
      </c>
      <c r="N361" s="236" t="s">
        <v>42</v>
      </c>
      <c r="O361" s="92"/>
      <c r="P361" s="237">
        <f>O361*H361</f>
        <v>0</v>
      </c>
      <c r="Q361" s="237">
        <v>0.0415</v>
      </c>
      <c r="R361" s="237">
        <f>Q361*H361</f>
        <v>0.498</v>
      </c>
      <c r="S361" s="237">
        <v>0</v>
      </c>
      <c r="T361" s="238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9" t="s">
        <v>195</v>
      </c>
      <c r="AT361" s="239" t="s">
        <v>190</v>
      </c>
      <c r="AU361" s="239" t="s">
        <v>86</v>
      </c>
      <c r="AY361" s="18" t="s">
        <v>188</v>
      </c>
      <c r="BE361" s="240">
        <f>IF(N361="základní",J361,0)</f>
        <v>0</v>
      </c>
      <c r="BF361" s="240">
        <f>IF(N361="snížená",J361,0)</f>
        <v>0</v>
      </c>
      <c r="BG361" s="240">
        <f>IF(N361="zákl. přenesená",J361,0)</f>
        <v>0</v>
      </c>
      <c r="BH361" s="240">
        <f>IF(N361="sníž. přenesená",J361,0)</f>
        <v>0</v>
      </c>
      <c r="BI361" s="240">
        <f>IF(N361="nulová",J361,0)</f>
        <v>0</v>
      </c>
      <c r="BJ361" s="18" t="s">
        <v>84</v>
      </c>
      <c r="BK361" s="240">
        <f>ROUND(I361*H361,2)</f>
        <v>0</v>
      </c>
      <c r="BL361" s="18" t="s">
        <v>195</v>
      </c>
      <c r="BM361" s="239" t="s">
        <v>680</v>
      </c>
    </row>
    <row r="362" spans="1:51" s="14" customFormat="1" ht="12">
      <c r="A362" s="14"/>
      <c r="B362" s="252"/>
      <c r="C362" s="253"/>
      <c r="D362" s="243" t="s">
        <v>197</v>
      </c>
      <c r="E362" s="254" t="s">
        <v>1</v>
      </c>
      <c r="F362" s="255" t="s">
        <v>352</v>
      </c>
      <c r="G362" s="253"/>
      <c r="H362" s="256">
        <v>12</v>
      </c>
      <c r="I362" s="257"/>
      <c r="J362" s="253"/>
      <c r="K362" s="253"/>
      <c r="L362" s="258"/>
      <c r="M362" s="259"/>
      <c r="N362" s="260"/>
      <c r="O362" s="260"/>
      <c r="P362" s="260"/>
      <c r="Q362" s="260"/>
      <c r="R362" s="260"/>
      <c r="S362" s="260"/>
      <c r="T362" s="261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2" t="s">
        <v>197</v>
      </c>
      <c r="AU362" s="262" t="s">
        <v>86</v>
      </c>
      <c r="AV362" s="14" t="s">
        <v>86</v>
      </c>
      <c r="AW362" s="14" t="s">
        <v>32</v>
      </c>
      <c r="AX362" s="14" t="s">
        <v>84</v>
      </c>
      <c r="AY362" s="262" t="s">
        <v>188</v>
      </c>
    </row>
    <row r="363" spans="1:65" s="2" customFormat="1" ht="24.15" customHeight="1">
      <c r="A363" s="39"/>
      <c r="B363" s="40"/>
      <c r="C363" s="228" t="s">
        <v>501</v>
      </c>
      <c r="D363" s="228" t="s">
        <v>190</v>
      </c>
      <c r="E363" s="229" t="s">
        <v>681</v>
      </c>
      <c r="F363" s="230" t="s">
        <v>682</v>
      </c>
      <c r="G363" s="231" t="s">
        <v>360</v>
      </c>
      <c r="H363" s="232">
        <v>14</v>
      </c>
      <c r="I363" s="233"/>
      <c r="J363" s="234">
        <f>ROUND(I363*H363,2)</f>
        <v>0</v>
      </c>
      <c r="K363" s="230" t="s">
        <v>440</v>
      </c>
      <c r="L363" s="45"/>
      <c r="M363" s="235" t="s">
        <v>1</v>
      </c>
      <c r="N363" s="236" t="s">
        <v>42</v>
      </c>
      <c r="O363" s="92"/>
      <c r="P363" s="237">
        <f>O363*H363</f>
        <v>0</v>
      </c>
      <c r="Q363" s="237">
        <v>0.0415</v>
      </c>
      <c r="R363" s="237">
        <f>Q363*H363</f>
        <v>0.5810000000000001</v>
      </c>
      <c r="S363" s="237">
        <v>0</v>
      </c>
      <c r="T363" s="238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9" t="s">
        <v>195</v>
      </c>
      <c r="AT363" s="239" t="s">
        <v>190</v>
      </c>
      <c r="AU363" s="239" t="s">
        <v>86</v>
      </c>
      <c r="AY363" s="18" t="s">
        <v>188</v>
      </c>
      <c r="BE363" s="240">
        <f>IF(N363="základní",J363,0)</f>
        <v>0</v>
      </c>
      <c r="BF363" s="240">
        <f>IF(N363="snížená",J363,0)</f>
        <v>0</v>
      </c>
      <c r="BG363" s="240">
        <f>IF(N363="zákl. přenesená",J363,0)</f>
        <v>0</v>
      </c>
      <c r="BH363" s="240">
        <f>IF(N363="sníž. přenesená",J363,0)</f>
        <v>0</v>
      </c>
      <c r="BI363" s="240">
        <f>IF(N363="nulová",J363,0)</f>
        <v>0</v>
      </c>
      <c r="BJ363" s="18" t="s">
        <v>84</v>
      </c>
      <c r="BK363" s="240">
        <f>ROUND(I363*H363,2)</f>
        <v>0</v>
      </c>
      <c r="BL363" s="18" t="s">
        <v>195</v>
      </c>
      <c r="BM363" s="239" t="s">
        <v>683</v>
      </c>
    </row>
    <row r="364" spans="1:51" s="14" customFormat="1" ht="12">
      <c r="A364" s="14"/>
      <c r="B364" s="252"/>
      <c r="C364" s="253"/>
      <c r="D364" s="243" t="s">
        <v>197</v>
      </c>
      <c r="E364" s="254" t="s">
        <v>1</v>
      </c>
      <c r="F364" s="255" t="s">
        <v>362</v>
      </c>
      <c r="G364" s="253"/>
      <c r="H364" s="256">
        <v>14</v>
      </c>
      <c r="I364" s="257"/>
      <c r="J364" s="253"/>
      <c r="K364" s="253"/>
      <c r="L364" s="258"/>
      <c r="M364" s="259"/>
      <c r="N364" s="260"/>
      <c r="O364" s="260"/>
      <c r="P364" s="260"/>
      <c r="Q364" s="260"/>
      <c r="R364" s="260"/>
      <c r="S364" s="260"/>
      <c r="T364" s="26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2" t="s">
        <v>197</v>
      </c>
      <c r="AU364" s="262" t="s">
        <v>86</v>
      </c>
      <c r="AV364" s="14" t="s">
        <v>86</v>
      </c>
      <c r="AW364" s="14" t="s">
        <v>32</v>
      </c>
      <c r="AX364" s="14" t="s">
        <v>84</v>
      </c>
      <c r="AY364" s="262" t="s">
        <v>188</v>
      </c>
    </row>
    <row r="365" spans="1:65" s="2" customFormat="1" ht="37.8" customHeight="1">
      <c r="A365" s="39"/>
      <c r="B365" s="40"/>
      <c r="C365" s="228" t="s">
        <v>684</v>
      </c>
      <c r="D365" s="228" t="s">
        <v>190</v>
      </c>
      <c r="E365" s="229" t="s">
        <v>685</v>
      </c>
      <c r="F365" s="230" t="s">
        <v>686</v>
      </c>
      <c r="G365" s="231" t="s">
        <v>193</v>
      </c>
      <c r="H365" s="232">
        <v>1202.718</v>
      </c>
      <c r="I365" s="233"/>
      <c r="J365" s="234">
        <f>ROUND(I365*H365,2)</f>
        <v>0</v>
      </c>
      <c r="K365" s="230" t="s">
        <v>194</v>
      </c>
      <c r="L365" s="45"/>
      <c r="M365" s="235" t="s">
        <v>1</v>
      </c>
      <c r="N365" s="236" t="s">
        <v>42</v>
      </c>
      <c r="O365" s="92"/>
      <c r="P365" s="237">
        <f>O365*H365</f>
        <v>0</v>
      </c>
      <c r="Q365" s="237">
        <v>0.0303</v>
      </c>
      <c r="R365" s="237">
        <f>Q365*H365</f>
        <v>36.442355400000004</v>
      </c>
      <c r="S365" s="237">
        <v>0</v>
      </c>
      <c r="T365" s="238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9" t="s">
        <v>195</v>
      </c>
      <c r="AT365" s="239" t="s">
        <v>190</v>
      </c>
      <c r="AU365" s="239" t="s">
        <v>86</v>
      </c>
      <c r="AY365" s="18" t="s">
        <v>188</v>
      </c>
      <c r="BE365" s="240">
        <f>IF(N365="základní",J365,0)</f>
        <v>0</v>
      </c>
      <c r="BF365" s="240">
        <f>IF(N365="snížená",J365,0)</f>
        <v>0</v>
      </c>
      <c r="BG365" s="240">
        <f>IF(N365="zákl. přenesená",J365,0)</f>
        <v>0</v>
      </c>
      <c r="BH365" s="240">
        <f>IF(N365="sníž. přenesená",J365,0)</f>
        <v>0</v>
      </c>
      <c r="BI365" s="240">
        <f>IF(N365="nulová",J365,0)</f>
        <v>0</v>
      </c>
      <c r="BJ365" s="18" t="s">
        <v>84</v>
      </c>
      <c r="BK365" s="240">
        <f>ROUND(I365*H365,2)</f>
        <v>0</v>
      </c>
      <c r="BL365" s="18" t="s">
        <v>195</v>
      </c>
      <c r="BM365" s="239" t="s">
        <v>687</v>
      </c>
    </row>
    <row r="366" spans="1:51" s="13" customFormat="1" ht="12">
      <c r="A366" s="13"/>
      <c r="B366" s="241"/>
      <c r="C366" s="242"/>
      <c r="D366" s="243" t="s">
        <v>197</v>
      </c>
      <c r="E366" s="244" t="s">
        <v>1</v>
      </c>
      <c r="F366" s="245" t="s">
        <v>301</v>
      </c>
      <c r="G366" s="242"/>
      <c r="H366" s="244" t="s">
        <v>1</v>
      </c>
      <c r="I366" s="246"/>
      <c r="J366" s="242"/>
      <c r="K366" s="242"/>
      <c r="L366" s="247"/>
      <c r="M366" s="248"/>
      <c r="N366" s="249"/>
      <c r="O366" s="249"/>
      <c r="P366" s="249"/>
      <c r="Q366" s="249"/>
      <c r="R366" s="249"/>
      <c r="S366" s="249"/>
      <c r="T366" s="250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1" t="s">
        <v>197</v>
      </c>
      <c r="AU366" s="251" t="s">
        <v>86</v>
      </c>
      <c r="AV366" s="13" t="s">
        <v>84</v>
      </c>
      <c r="AW366" s="13" t="s">
        <v>32</v>
      </c>
      <c r="AX366" s="13" t="s">
        <v>77</v>
      </c>
      <c r="AY366" s="251" t="s">
        <v>188</v>
      </c>
    </row>
    <row r="367" spans="1:51" s="13" customFormat="1" ht="12">
      <c r="A367" s="13"/>
      <c r="B367" s="241"/>
      <c r="C367" s="242"/>
      <c r="D367" s="243" t="s">
        <v>197</v>
      </c>
      <c r="E367" s="244" t="s">
        <v>1</v>
      </c>
      <c r="F367" s="245" t="s">
        <v>222</v>
      </c>
      <c r="G367" s="242"/>
      <c r="H367" s="244" t="s">
        <v>1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1" t="s">
        <v>197</v>
      </c>
      <c r="AU367" s="251" t="s">
        <v>86</v>
      </c>
      <c r="AV367" s="13" t="s">
        <v>84</v>
      </c>
      <c r="AW367" s="13" t="s">
        <v>32</v>
      </c>
      <c r="AX367" s="13" t="s">
        <v>77</v>
      </c>
      <c r="AY367" s="251" t="s">
        <v>188</v>
      </c>
    </row>
    <row r="368" spans="1:51" s="13" customFormat="1" ht="12">
      <c r="A368" s="13"/>
      <c r="B368" s="241"/>
      <c r="C368" s="242"/>
      <c r="D368" s="243" t="s">
        <v>197</v>
      </c>
      <c r="E368" s="244" t="s">
        <v>1</v>
      </c>
      <c r="F368" s="245" t="s">
        <v>223</v>
      </c>
      <c r="G368" s="242"/>
      <c r="H368" s="244" t="s">
        <v>1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1" t="s">
        <v>197</v>
      </c>
      <c r="AU368" s="251" t="s">
        <v>86</v>
      </c>
      <c r="AV368" s="13" t="s">
        <v>84</v>
      </c>
      <c r="AW368" s="13" t="s">
        <v>32</v>
      </c>
      <c r="AX368" s="13" t="s">
        <v>77</v>
      </c>
      <c r="AY368" s="251" t="s">
        <v>188</v>
      </c>
    </row>
    <row r="369" spans="1:51" s="14" customFormat="1" ht="12">
      <c r="A369" s="14"/>
      <c r="B369" s="252"/>
      <c r="C369" s="253"/>
      <c r="D369" s="243" t="s">
        <v>197</v>
      </c>
      <c r="E369" s="254" t="s">
        <v>1</v>
      </c>
      <c r="F369" s="255" t="s">
        <v>302</v>
      </c>
      <c r="G369" s="253"/>
      <c r="H369" s="256">
        <v>22.01</v>
      </c>
      <c r="I369" s="257"/>
      <c r="J369" s="253"/>
      <c r="K369" s="253"/>
      <c r="L369" s="258"/>
      <c r="M369" s="259"/>
      <c r="N369" s="260"/>
      <c r="O369" s="260"/>
      <c r="P369" s="260"/>
      <c r="Q369" s="260"/>
      <c r="R369" s="260"/>
      <c r="S369" s="260"/>
      <c r="T369" s="261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2" t="s">
        <v>197</v>
      </c>
      <c r="AU369" s="262" t="s">
        <v>86</v>
      </c>
      <c r="AV369" s="14" t="s">
        <v>86</v>
      </c>
      <c r="AW369" s="14" t="s">
        <v>32</v>
      </c>
      <c r="AX369" s="14" t="s">
        <v>77</v>
      </c>
      <c r="AY369" s="262" t="s">
        <v>188</v>
      </c>
    </row>
    <row r="370" spans="1:51" s="13" customFormat="1" ht="12">
      <c r="A370" s="13"/>
      <c r="B370" s="241"/>
      <c r="C370" s="242"/>
      <c r="D370" s="243" t="s">
        <v>197</v>
      </c>
      <c r="E370" s="244" t="s">
        <v>1</v>
      </c>
      <c r="F370" s="245" t="s">
        <v>225</v>
      </c>
      <c r="G370" s="242"/>
      <c r="H370" s="244" t="s">
        <v>1</v>
      </c>
      <c r="I370" s="246"/>
      <c r="J370" s="242"/>
      <c r="K370" s="242"/>
      <c r="L370" s="247"/>
      <c r="M370" s="248"/>
      <c r="N370" s="249"/>
      <c r="O370" s="249"/>
      <c r="P370" s="249"/>
      <c r="Q370" s="249"/>
      <c r="R370" s="249"/>
      <c r="S370" s="249"/>
      <c r="T370" s="25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1" t="s">
        <v>197</v>
      </c>
      <c r="AU370" s="251" t="s">
        <v>86</v>
      </c>
      <c r="AV370" s="13" t="s">
        <v>84</v>
      </c>
      <c r="AW370" s="13" t="s">
        <v>32</v>
      </c>
      <c r="AX370" s="13" t="s">
        <v>77</v>
      </c>
      <c r="AY370" s="251" t="s">
        <v>188</v>
      </c>
    </row>
    <row r="371" spans="1:51" s="14" customFormat="1" ht="12">
      <c r="A371" s="14"/>
      <c r="B371" s="252"/>
      <c r="C371" s="253"/>
      <c r="D371" s="243" t="s">
        <v>197</v>
      </c>
      <c r="E371" s="254" t="s">
        <v>1</v>
      </c>
      <c r="F371" s="255" t="s">
        <v>303</v>
      </c>
      <c r="G371" s="253"/>
      <c r="H371" s="256">
        <v>73.718</v>
      </c>
      <c r="I371" s="257"/>
      <c r="J371" s="253"/>
      <c r="K371" s="253"/>
      <c r="L371" s="258"/>
      <c r="M371" s="259"/>
      <c r="N371" s="260"/>
      <c r="O371" s="260"/>
      <c r="P371" s="260"/>
      <c r="Q371" s="260"/>
      <c r="R371" s="260"/>
      <c r="S371" s="260"/>
      <c r="T371" s="261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2" t="s">
        <v>197</v>
      </c>
      <c r="AU371" s="262" t="s">
        <v>86</v>
      </c>
      <c r="AV371" s="14" t="s">
        <v>86</v>
      </c>
      <c r="AW371" s="14" t="s">
        <v>32</v>
      </c>
      <c r="AX371" s="14" t="s">
        <v>77</v>
      </c>
      <c r="AY371" s="262" t="s">
        <v>188</v>
      </c>
    </row>
    <row r="372" spans="1:51" s="13" customFormat="1" ht="12">
      <c r="A372" s="13"/>
      <c r="B372" s="241"/>
      <c r="C372" s="242"/>
      <c r="D372" s="243" t="s">
        <v>197</v>
      </c>
      <c r="E372" s="244" t="s">
        <v>1</v>
      </c>
      <c r="F372" s="245" t="s">
        <v>227</v>
      </c>
      <c r="G372" s="242"/>
      <c r="H372" s="244" t="s">
        <v>1</v>
      </c>
      <c r="I372" s="246"/>
      <c r="J372" s="242"/>
      <c r="K372" s="242"/>
      <c r="L372" s="247"/>
      <c r="M372" s="248"/>
      <c r="N372" s="249"/>
      <c r="O372" s="249"/>
      <c r="P372" s="249"/>
      <c r="Q372" s="249"/>
      <c r="R372" s="249"/>
      <c r="S372" s="249"/>
      <c r="T372" s="25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1" t="s">
        <v>197</v>
      </c>
      <c r="AU372" s="251" t="s">
        <v>86</v>
      </c>
      <c r="AV372" s="13" t="s">
        <v>84</v>
      </c>
      <c r="AW372" s="13" t="s">
        <v>32</v>
      </c>
      <c r="AX372" s="13" t="s">
        <v>77</v>
      </c>
      <c r="AY372" s="251" t="s">
        <v>188</v>
      </c>
    </row>
    <row r="373" spans="1:51" s="14" customFormat="1" ht="12">
      <c r="A373" s="14"/>
      <c r="B373" s="252"/>
      <c r="C373" s="253"/>
      <c r="D373" s="243" t="s">
        <v>197</v>
      </c>
      <c r="E373" s="254" t="s">
        <v>1</v>
      </c>
      <c r="F373" s="255" t="s">
        <v>304</v>
      </c>
      <c r="G373" s="253"/>
      <c r="H373" s="256">
        <v>67.58</v>
      </c>
      <c r="I373" s="257"/>
      <c r="J373" s="253"/>
      <c r="K373" s="253"/>
      <c r="L373" s="258"/>
      <c r="M373" s="259"/>
      <c r="N373" s="260"/>
      <c r="O373" s="260"/>
      <c r="P373" s="260"/>
      <c r="Q373" s="260"/>
      <c r="R373" s="260"/>
      <c r="S373" s="260"/>
      <c r="T373" s="261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2" t="s">
        <v>197</v>
      </c>
      <c r="AU373" s="262" t="s">
        <v>86</v>
      </c>
      <c r="AV373" s="14" t="s">
        <v>86</v>
      </c>
      <c r="AW373" s="14" t="s">
        <v>32</v>
      </c>
      <c r="AX373" s="14" t="s">
        <v>77</v>
      </c>
      <c r="AY373" s="262" t="s">
        <v>188</v>
      </c>
    </row>
    <row r="374" spans="1:51" s="14" customFormat="1" ht="12">
      <c r="A374" s="14"/>
      <c r="B374" s="252"/>
      <c r="C374" s="253"/>
      <c r="D374" s="243" t="s">
        <v>197</v>
      </c>
      <c r="E374" s="254" t="s">
        <v>1</v>
      </c>
      <c r="F374" s="255" t="s">
        <v>305</v>
      </c>
      <c r="G374" s="253"/>
      <c r="H374" s="256">
        <v>-1.379</v>
      </c>
      <c r="I374" s="257"/>
      <c r="J374" s="253"/>
      <c r="K374" s="253"/>
      <c r="L374" s="258"/>
      <c r="M374" s="259"/>
      <c r="N374" s="260"/>
      <c r="O374" s="260"/>
      <c r="P374" s="260"/>
      <c r="Q374" s="260"/>
      <c r="R374" s="260"/>
      <c r="S374" s="260"/>
      <c r="T374" s="26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2" t="s">
        <v>197</v>
      </c>
      <c r="AU374" s="262" t="s">
        <v>86</v>
      </c>
      <c r="AV374" s="14" t="s">
        <v>86</v>
      </c>
      <c r="AW374" s="14" t="s">
        <v>32</v>
      </c>
      <c r="AX374" s="14" t="s">
        <v>77</v>
      </c>
      <c r="AY374" s="262" t="s">
        <v>188</v>
      </c>
    </row>
    <row r="375" spans="1:51" s="14" customFormat="1" ht="12">
      <c r="A375" s="14"/>
      <c r="B375" s="252"/>
      <c r="C375" s="253"/>
      <c r="D375" s="243" t="s">
        <v>197</v>
      </c>
      <c r="E375" s="254" t="s">
        <v>1</v>
      </c>
      <c r="F375" s="255" t="s">
        <v>306</v>
      </c>
      <c r="G375" s="253"/>
      <c r="H375" s="256">
        <v>-1.773</v>
      </c>
      <c r="I375" s="257"/>
      <c r="J375" s="253"/>
      <c r="K375" s="253"/>
      <c r="L375" s="258"/>
      <c r="M375" s="259"/>
      <c r="N375" s="260"/>
      <c r="O375" s="260"/>
      <c r="P375" s="260"/>
      <c r="Q375" s="260"/>
      <c r="R375" s="260"/>
      <c r="S375" s="260"/>
      <c r="T375" s="261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2" t="s">
        <v>197</v>
      </c>
      <c r="AU375" s="262" t="s">
        <v>86</v>
      </c>
      <c r="AV375" s="14" t="s">
        <v>86</v>
      </c>
      <c r="AW375" s="14" t="s">
        <v>32</v>
      </c>
      <c r="AX375" s="14" t="s">
        <v>77</v>
      </c>
      <c r="AY375" s="262" t="s">
        <v>188</v>
      </c>
    </row>
    <row r="376" spans="1:51" s="14" customFormat="1" ht="12">
      <c r="A376" s="14"/>
      <c r="B376" s="252"/>
      <c r="C376" s="253"/>
      <c r="D376" s="243" t="s">
        <v>197</v>
      </c>
      <c r="E376" s="254" t="s">
        <v>1</v>
      </c>
      <c r="F376" s="255" t="s">
        <v>307</v>
      </c>
      <c r="G376" s="253"/>
      <c r="H376" s="256">
        <v>-2.857</v>
      </c>
      <c r="I376" s="257"/>
      <c r="J376" s="253"/>
      <c r="K376" s="253"/>
      <c r="L376" s="258"/>
      <c r="M376" s="259"/>
      <c r="N376" s="260"/>
      <c r="O376" s="260"/>
      <c r="P376" s="260"/>
      <c r="Q376" s="260"/>
      <c r="R376" s="260"/>
      <c r="S376" s="260"/>
      <c r="T376" s="261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2" t="s">
        <v>197</v>
      </c>
      <c r="AU376" s="262" t="s">
        <v>86</v>
      </c>
      <c r="AV376" s="14" t="s">
        <v>86</v>
      </c>
      <c r="AW376" s="14" t="s">
        <v>32</v>
      </c>
      <c r="AX376" s="14" t="s">
        <v>77</v>
      </c>
      <c r="AY376" s="262" t="s">
        <v>188</v>
      </c>
    </row>
    <row r="377" spans="1:51" s="13" customFormat="1" ht="12">
      <c r="A377" s="13"/>
      <c r="B377" s="241"/>
      <c r="C377" s="242"/>
      <c r="D377" s="243" t="s">
        <v>197</v>
      </c>
      <c r="E377" s="244" t="s">
        <v>1</v>
      </c>
      <c r="F377" s="245" t="s">
        <v>229</v>
      </c>
      <c r="G377" s="242"/>
      <c r="H377" s="244" t="s">
        <v>1</v>
      </c>
      <c r="I377" s="246"/>
      <c r="J377" s="242"/>
      <c r="K377" s="242"/>
      <c r="L377" s="247"/>
      <c r="M377" s="248"/>
      <c r="N377" s="249"/>
      <c r="O377" s="249"/>
      <c r="P377" s="249"/>
      <c r="Q377" s="249"/>
      <c r="R377" s="249"/>
      <c r="S377" s="249"/>
      <c r="T377" s="25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1" t="s">
        <v>197</v>
      </c>
      <c r="AU377" s="251" t="s">
        <v>86</v>
      </c>
      <c r="AV377" s="13" t="s">
        <v>84</v>
      </c>
      <c r="AW377" s="13" t="s">
        <v>32</v>
      </c>
      <c r="AX377" s="13" t="s">
        <v>77</v>
      </c>
      <c r="AY377" s="251" t="s">
        <v>188</v>
      </c>
    </row>
    <row r="378" spans="1:51" s="14" customFormat="1" ht="12">
      <c r="A378" s="14"/>
      <c r="B378" s="252"/>
      <c r="C378" s="253"/>
      <c r="D378" s="243" t="s">
        <v>197</v>
      </c>
      <c r="E378" s="254" t="s">
        <v>1</v>
      </c>
      <c r="F378" s="255" t="s">
        <v>308</v>
      </c>
      <c r="G378" s="253"/>
      <c r="H378" s="256">
        <v>87.544</v>
      </c>
      <c r="I378" s="257"/>
      <c r="J378" s="253"/>
      <c r="K378" s="253"/>
      <c r="L378" s="258"/>
      <c r="M378" s="259"/>
      <c r="N378" s="260"/>
      <c r="O378" s="260"/>
      <c r="P378" s="260"/>
      <c r="Q378" s="260"/>
      <c r="R378" s="260"/>
      <c r="S378" s="260"/>
      <c r="T378" s="261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2" t="s">
        <v>197</v>
      </c>
      <c r="AU378" s="262" t="s">
        <v>86</v>
      </c>
      <c r="AV378" s="14" t="s">
        <v>86</v>
      </c>
      <c r="AW378" s="14" t="s">
        <v>32</v>
      </c>
      <c r="AX378" s="14" t="s">
        <v>77</v>
      </c>
      <c r="AY378" s="262" t="s">
        <v>188</v>
      </c>
    </row>
    <row r="379" spans="1:51" s="14" customFormat="1" ht="12">
      <c r="A379" s="14"/>
      <c r="B379" s="252"/>
      <c r="C379" s="253"/>
      <c r="D379" s="243" t="s">
        <v>197</v>
      </c>
      <c r="E379" s="254" t="s">
        <v>1</v>
      </c>
      <c r="F379" s="255" t="s">
        <v>307</v>
      </c>
      <c r="G379" s="253"/>
      <c r="H379" s="256">
        <v>-2.857</v>
      </c>
      <c r="I379" s="257"/>
      <c r="J379" s="253"/>
      <c r="K379" s="253"/>
      <c r="L379" s="258"/>
      <c r="M379" s="259"/>
      <c r="N379" s="260"/>
      <c r="O379" s="260"/>
      <c r="P379" s="260"/>
      <c r="Q379" s="260"/>
      <c r="R379" s="260"/>
      <c r="S379" s="260"/>
      <c r="T379" s="261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2" t="s">
        <v>197</v>
      </c>
      <c r="AU379" s="262" t="s">
        <v>86</v>
      </c>
      <c r="AV379" s="14" t="s">
        <v>86</v>
      </c>
      <c r="AW379" s="14" t="s">
        <v>32</v>
      </c>
      <c r="AX379" s="14" t="s">
        <v>77</v>
      </c>
      <c r="AY379" s="262" t="s">
        <v>188</v>
      </c>
    </row>
    <row r="380" spans="1:51" s="13" customFormat="1" ht="12">
      <c r="A380" s="13"/>
      <c r="B380" s="241"/>
      <c r="C380" s="242"/>
      <c r="D380" s="243" t="s">
        <v>197</v>
      </c>
      <c r="E380" s="244" t="s">
        <v>1</v>
      </c>
      <c r="F380" s="245" t="s">
        <v>207</v>
      </c>
      <c r="G380" s="242"/>
      <c r="H380" s="244" t="s">
        <v>1</v>
      </c>
      <c r="I380" s="246"/>
      <c r="J380" s="242"/>
      <c r="K380" s="242"/>
      <c r="L380" s="247"/>
      <c r="M380" s="248"/>
      <c r="N380" s="249"/>
      <c r="O380" s="249"/>
      <c r="P380" s="249"/>
      <c r="Q380" s="249"/>
      <c r="R380" s="249"/>
      <c r="S380" s="249"/>
      <c r="T380" s="250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1" t="s">
        <v>197</v>
      </c>
      <c r="AU380" s="251" t="s">
        <v>86</v>
      </c>
      <c r="AV380" s="13" t="s">
        <v>84</v>
      </c>
      <c r="AW380" s="13" t="s">
        <v>32</v>
      </c>
      <c r="AX380" s="13" t="s">
        <v>77</v>
      </c>
      <c r="AY380" s="251" t="s">
        <v>188</v>
      </c>
    </row>
    <row r="381" spans="1:51" s="14" customFormat="1" ht="12">
      <c r="A381" s="14"/>
      <c r="B381" s="252"/>
      <c r="C381" s="253"/>
      <c r="D381" s="243" t="s">
        <v>197</v>
      </c>
      <c r="E381" s="254" t="s">
        <v>1</v>
      </c>
      <c r="F381" s="255" t="s">
        <v>309</v>
      </c>
      <c r="G381" s="253"/>
      <c r="H381" s="256">
        <v>109.988</v>
      </c>
      <c r="I381" s="257"/>
      <c r="J381" s="253"/>
      <c r="K381" s="253"/>
      <c r="L381" s="258"/>
      <c r="M381" s="259"/>
      <c r="N381" s="260"/>
      <c r="O381" s="260"/>
      <c r="P381" s="260"/>
      <c r="Q381" s="260"/>
      <c r="R381" s="260"/>
      <c r="S381" s="260"/>
      <c r="T381" s="261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2" t="s">
        <v>197</v>
      </c>
      <c r="AU381" s="262" t="s">
        <v>86</v>
      </c>
      <c r="AV381" s="14" t="s">
        <v>86</v>
      </c>
      <c r="AW381" s="14" t="s">
        <v>32</v>
      </c>
      <c r="AX381" s="14" t="s">
        <v>77</v>
      </c>
      <c r="AY381" s="262" t="s">
        <v>188</v>
      </c>
    </row>
    <row r="382" spans="1:51" s="14" customFormat="1" ht="12">
      <c r="A382" s="14"/>
      <c r="B382" s="252"/>
      <c r="C382" s="253"/>
      <c r="D382" s="243" t="s">
        <v>197</v>
      </c>
      <c r="E382" s="254" t="s">
        <v>1</v>
      </c>
      <c r="F382" s="255" t="s">
        <v>310</v>
      </c>
      <c r="G382" s="253"/>
      <c r="H382" s="256">
        <v>-1.576</v>
      </c>
      <c r="I382" s="257"/>
      <c r="J382" s="253"/>
      <c r="K382" s="253"/>
      <c r="L382" s="258"/>
      <c r="M382" s="259"/>
      <c r="N382" s="260"/>
      <c r="O382" s="260"/>
      <c r="P382" s="260"/>
      <c r="Q382" s="260"/>
      <c r="R382" s="260"/>
      <c r="S382" s="260"/>
      <c r="T382" s="261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2" t="s">
        <v>197</v>
      </c>
      <c r="AU382" s="262" t="s">
        <v>86</v>
      </c>
      <c r="AV382" s="14" t="s">
        <v>86</v>
      </c>
      <c r="AW382" s="14" t="s">
        <v>32</v>
      </c>
      <c r="AX382" s="14" t="s">
        <v>77</v>
      </c>
      <c r="AY382" s="262" t="s">
        <v>188</v>
      </c>
    </row>
    <row r="383" spans="1:51" s="14" customFormat="1" ht="12">
      <c r="A383" s="14"/>
      <c r="B383" s="252"/>
      <c r="C383" s="253"/>
      <c r="D383" s="243" t="s">
        <v>197</v>
      </c>
      <c r="E383" s="254" t="s">
        <v>1</v>
      </c>
      <c r="F383" s="255" t="s">
        <v>311</v>
      </c>
      <c r="G383" s="253"/>
      <c r="H383" s="256">
        <v>-3.24</v>
      </c>
      <c r="I383" s="257"/>
      <c r="J383" s="253"/>
      <c r="K383" s="253"/>
      <c r="L383" s="258"/>
      <c r="M383" s="259"/>
      <c r="N383" s="260"/>
      <c r="O383" s="260"/>
      <c r="P383" s="260"/>
      <c r="Q383" s="260"/>
      <c r="R383" s="260"/>
      <c r="S383" s="260"/>
      <c r="T383" s="261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2" t="s">
        <v>197</v>
      </c>
      <c r="AU383" s="262" t="s">
        <v>86</v>
      </c>
      <c r="AV383" s="14" t="s">
        <v>86</v>
      </c>
      <c r="AW383" s="14" t="s">
        <v>32</v>
      </c>
      <c r="AX383" s="14" t="s">
        <v>77</v>
      </c>
      <c r="AY383" s="262" t="s">
        <v>188</v>
      </c>
    </row>
    <row r="384" spans="1:51" s="13" customFormat="1" ht="12">
      <c r="A384" s="13"/>
      <c r="B384" s="241"/>
      <c r="C384" s="242"/>
      <c r="D384" s="243" t="s">
        <v>197</v>
      </c>
      <c r="E384" s="244" t="s">
        <v>1</v>
      </c>
      <c r="F384" s="245" t="s">
        <v>209</v>
      </c>
      <c r="G384" s="242"/>
      <c r="H384" s="244" t="s">
        <v>1</v>
      </c>
      <c r="I384" s="246"/>
      <c r="J384" s="242"/>
      <c r="K384" s="242"/>
      <c r="L384" s="247"/>
      <c r="M384" s="248"/>
      <c r="N384" s="249"/>
      <c r="O384" s="249"/>
      <c r="P384" s="249"/>
      <c r="Q384" s="249"/>
      <c r="R384" s="249"/>
      <c r="S384" s="249"/>
      <c r="T384" s="25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1" t="s">
        <v>197</v>
      </c>
      <c r="AU384" s="251" t="s">
        <v>86</v>
      </c>
      <c r="AV384" s="13" t="s">
        <v>84</v>
      </c>
      <c r="AW384" s="13" t="s">
        <v>32</v>
      </c>
      <c r="AX384" s="13" t="s">
        <v>77</v>
      </c>
      <c r="AY384" s="251" t="s">
        <v>188</v>
      </c>
    </row>
    <row r="385" spans="1:51" s="14" customFormat="1" ht="12">
      <c r="A385" s="14"/>
      <c r="B385" s="252"/>
      <c r="C385" s="253"/>
      <c r="D385" s="243" t="s">
        <v>197</v>
      </c>
      <c r="E385" s="254" t="s">
        <v>1</v>
      </c>
      <c r="F385" s="255" t="s">
        <v>312</v>
      </c>
      <c r="G385" s="253"/>
      <c r="H385" s="256">
        <v>64.418</v>
      </c>
      <c r="I385" s="257"/>
      <c r="J385" s="253"/>
      <c r="K385" s="253"/>
      <c r="L385" s="258"/>
      <c r="M385" s="259"/>
      <c r="N385" s="260"/>
      <c r="O385" s="260"/>
      <c r="P385" s="260"/>
      <c r="Q385" s="260"/>
      <c r="R385" s="260"/>
      <c r="S385" s="260"/>
      <c r="T385" s="261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2" t="s">
        <v>197</v>
      </c>
      <c r="AU385" s="262" t="s">
        <v>86</v>
      </c>
      <c r="AV385" s="14" t="s">
        <v>86</v>
      </c>
      <c r="AW385" s="14" t="s">
        <v>32</v>
      </c>
      <c r="AX385" s="14" t="s">
        <v>77</v>
      </c>
      <c r="AY385" s="262" t="s">
        <v>188</v>
      </c>
    </row>
    <row r="386" spans="1:51" s="13" customFormat="1" ht="12">
      <c r="A386" s="13"/>
      <c r="B386" s="241"/>
      <c r="C386" s="242"/>
      <c r="D386" s="243" t="s">
        <v>197</v>
      </c>
      <c r="E386" s="244" t="s">
        <v>1</v>
      </c>
      <c r="F386" s="245" t="s">
        <v>211</v>
      </c>
      <c r="G386" s="242"/>
      <c r="H386" s="244" t="s">
        <v>1</v>
      </c>
      <c r="I386" s="246"/>
      <c r="J386" s="242"/>
      <c r="K386" s="242"/>
      <c r="L386" s="247"/>
      <c r="M386" s="248"/>
      <c r="N386" s="249"/>
      <c r="O386" s="249"/>
      <c r="P386" s="249"/>
      <c r="Q386" s="249"/>
      <c r="R386" s="249"/>
      <c r="S386" s="249"/>
      <c r="T386" s="25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1" t="s">
        <v>197</v>
      </c>
      <c r="AU386" s="251" t="s">
        <v>86</v>
      </c>
      <c r="AV386" s="13" t="s">
        <v>84</v>
      </c>
      <c r="AW386" s="13" t="s">
        <v>32</v>
      </c>
      <c r="AX386" s="13" t="s">
        <v>77</v>
      </c>
      <c r="AY386" s="251" t="s">
        <v>188</v>
      </c>
    </row>
    <row r="387" spans="1:51" s="14" customFormat="1" ht="12">
      <c r="A387" s="14"/>
      <c r="B387" s="252"/>
      <c r="C387" s="253"/>
      <c r="D387" s="243" t="s">
        <v>197</v>
      </c>
      <c r="E387" s="254" t="s">
        <v>1</v>
      </c>
      <c r="F387" s="255" t="s">
        <v>313</v>
      </c>
      <c r="G387" s="253"/>
      <c r="H387" s="256">
        <v>28.396</v>
      </c>
      <c r="I387" s="257"/>
      <c r="J387" s="253"/>
      <c r="K387" s="253"/>
      <c r="L387" s="258"/>
      <c r="M387" s="259"/>
      <c r="N387" s="260"/>
      <c r="O387" s="260"/>
      <c r="P387" s="260"/>
      <c r="Q387" s="260"/>
      <c r="R387" s="260"/>
      <c r="S387" s="260"/>
      <c r="T387" s="261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2" t="s">
        <v>197</v>
      </c>
      <c r="AU387" s="262" t="s">
        <v>86</v>
      </c>
      <c r="AV387" s="14" t="s">
        <v>86</v>
      </c>
      <c r="AW387" s="14" t="s">
        <v>32</v>
      </c>
      <c r="AX387" s="14" t="s">
        <v>77</v>
      </c>
      <c r="AY387" s="262" t="s">
        <v>188</v>
      </c>
    </row>
    <row r="388" spans="1:51" s="13" customFormat="1" ht="12">
      <c r="A388" s="13"/>
      <c r="B388" s="241"/>
      <c r="C388" s="242"/>
      <c r="D388" s="243" t="s">
        <v>197</v>
      </c>
      <c r="E388" s="244" t="s">
        <v>1</v>
      </c>
      <c r="F388" s="245" t="s">
        <v>213</v>
      </c>
      <c r="G388" s="242"/>
      <c r="H388" s="244" t="s">
        <v>1</v>
      </c>
      <c r="I388" s="246"/>
      <c r="J388" s="242"/>
      <c r="K388" s="242"/>
      <c r="L388" s="247"/>
      <c r="M388" s="248"/>
      <c r="N388" s="249"/>
      <c r="O388" s="249"/>
      <c r="P388" s="249"/>
      <c r="Q388" s="249"/>
      <c r="R388" s="249"/>
      <c r="S388" s="249"/>
      <c r="T388" s="25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1" t="s">
        <v>197</v>
      </c>
      <c r="AU388" s="251" t="s">
        <v>86</v>
      </c>
      <c r="AV388" s="13" t="s">
        <v>84</v>
      </c>
      <c r="AW388" s="13" t="s">
        <v>32</v>
      </c>
      <c r="AX388" s="13" t="s">
        <v>77</v>
      </c>
      <c r="AY388" s="251" t="s">
        <v>188</v>
      </c>
    </row>
    <row r="389" spans="1:51" s="14" customFormat="1" ht="12">
      <c r="A389" s="14"/>
      <c r="B389" s="252"/>
      <c r="C389" s="253"/>
      <c r="D389" s="243" t="s">
        <v>197</v>
      </c>
      <c r="E389" s="254" t="s">
        <v>1</v>
      </c>
      <c r="F389" s="255" t="s">
        <v>314</v>
      </c>
      <c r="G389" s="253"/>
      <c r="H389" s="256">
        <v>15.965</v>
      </c>
      <c r="I389" s="257"/>
      <c r="J389" s="253"/>
      <c r="K389" s="253"/>
      <c r="L389" s="258"/>
      <c r="M389" s="259"/>
      <c r="N389" s="260"/>
      <c r="O389" s="260"/>
      <c r="P389" s="260"/>
      <c r="Q389" s="260"/>
      <c r="R389" s="260"/>
      <c r="S389" s="260"/>
      <c r="T389" s="261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2" t="s">
        <v>197</v>
      </c>
      <c r="AU389" s="262" t="s">
        <v>86</v>
      </c>
      <c r="AV389" s="14" t="s">
        <v>86</v>
      </c>
      <c r="AW389" s="14" t="s">
        <v>32</v>
      </c>
      <c r="AX389" s="14" t="s">
        <v>77</v>
      </c>
      <c r="AY389" s="262" t="s">
        <v>188</v>
      </c>
    </row>
    <row r="390" spans="1:51" s="14" customFormat="1" ht="12">
      <c r="A390" s="14"/>
      <c r="B390" s="252"/>
      <c r="C390" s="253"/>
      <c r="D390" s="243" t="s">
        <v>197</v>
      </c>
      <c r="E390" s="254" t="s">
        <v>1</v>
      </c>
      <c r="F390" s="255" t="s">
        <v>306</v>
      </c>
      <c r="G390" s="253"/>
      <c r="H390" s="256">
        <v>-1.773</v>
      </c>
      <c r="I390" s="257"/>
      <c r="J390" s="253"/>
      <c r="K390" s="253"/>
      <c r="L390" s="258"/>
      <c r="M390" s="259"/>
      <c r="N390" s="260"/>
      <c r="O390" s="260"/>
      <c r="P390" s="260"/>
      <c r="Q390" s="260"/>
      <c r="R390" s="260"/>
      <c r="S390" s="260"/>
      <c r="T390" s="261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2" t="s">
        <v>197</v>
      </c>
      <c r="AU390" s="262" t="s">
        <v>86</v>
      </c>
      <c r="AV390" s="14" t="s">
        <v>86</v>
      </c>
      <c r="AW390" s="14" t="s">
        <v>32</v>
      </c>
      <c r="AX390" s="14" t="s">
        <v>77</v>
      </c>
      <c r="AY390" s="262" t="s">
        <v>188</v>
      </c>
    </row>
    <row r="391" spans="1:51" s="14" customFormat="1" ht="12">
      <c r="A391" s="14"/>
      <c r="B391" s="252"/>
      <c r="C391" s="253"/>
      <c r="D391" s="243" t="s">
        <v>197</v>
      </c>
      <c r="E391" s="254" t="s">
        <v>1</v>
      </c>
      <c r="F391" s="255" t="s">
        <v>310</v>
      </c>
      <c r="G391" s="253"/>
      <c r="H391" s="256">
        <v>-1.576</v>
      </c>
      <c r="I391" s="257"/>
      <c r="J391" s="253"/>
      <c r="K391" s="253"/>
      <c r="L391" s="258"/>
      <c r="M391" s="259"/>
      <c r="N391" s="260"/>
      <c r="O391" s="260"/>
      <c r="P391" s="260"/>
      <c r="Q391" s="260"/>
      <c r="R391" s="260"/>
      <c r="S391" s="260"/>
      <c r="T391" s="261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2" t="s">
        <v>197</v>
      </c>
      <c r="AU391" s="262" t="s">
        <v>86</v>
      </c>
      <c r="AV391" s="14" t="s">
        <v>86</v>
      </c>
      <c r="AW391" s="14" t="s">
        <v>32</v>
      </c>
      <c r="AX391" s="14" t="s">
        <v>77</v>
      </c>
      <c r="AY391" s="262" t="s">
        <v>188</v>
      </c>
    </row>
    <row r="392" spans="1:51" s="13" customFormat="1" ht="12">
      <c r="A392" s="13"/>
      <c r="B392" s="241"/>
      <c r="C392" s="242"/>
      <c r="D392" s="243" t="s">
        <v>197</v>
      </c>
      <c r="E392" s="244" t="s">
        <v>1</v>
      </c>
      <c r="F392" s="245" t="s">
        <v>315</v>
      </c>
      <c r="G392" s="242"/>
      <c r="H392" s="244" t="s">
        <v>1</v>
      </c>
      <c r="I392" s="246"/>
      <c r="J392" s="242"/>
      <c r="K392" s="242"/>
      <c r="L392" s="247"/>
      <c r="M392" s="248"/>
      <c r="N392" s="249"/>
      <c r="O392" s="249"/>
      <c r="P392" s="249"/>
      <c r="Q392" s="249"/>
      <c r="R392" s="249"/>
      <c r="S392" s="249"/>
      <c r="T392" s="250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51" t="s">
        <v>197</v>
      </c>
      <c r="AU392" s="251" t="s">
        <v>86</v>
      </c>
      <c r="AV392" s="13" t="s">
        <v>84</v>
      </c>
      <c r="AW392" s="13" t="s">
        <v>32</v>
      </c>
      <c r="AX392" s="13" t="s">
        <v>77</v>
      </c>
      <c r="AY392" s="251" t="s">
        <v>188</v>
      </c>
    </row>
    <row r="393" spans="1:51" s="14" customFormat="1" ht="12">
      <c r="A393" s="14"/>
      <c r="B393" s="252"/>
      <c r="C393" s="253"/>
      <c r="D393" s="243" t="s">
        <v>197</v>
      </c>
      <c r="E393" s="254" t="s">
        <v>1</v>
      </c>
      <c r="F393" s="255" t="s">
        <v>316</v>
      </c>
      <c r="G393" s="253"/>
      <c r="H393" s="256">
        <v>91.76</v>
      </c>
      <c r="I393" s="257"/>
      <c r="J393" s="253"/>
      <c r="K393" s="253"/>
      <c r="L393" s="258"/>
      <c r="M393" s="259"/>
      <c r="N393" s="260"/>
      <c r="O393" s="260"/>
      <c r="P393" s="260"/>
      <c r="Q393" s="260"/>
      <c r="R393" s="260"/>
      <c r="S393" s="260"/>
      <c r="T393" s="261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2" t="s">
        <v>197</v>
      </c>
      <c r="AU393" s="262" t="s">
        <v>86</v>
      </c>
      <c r="AV393" s="14" t="s">
        <v>86</v>
      </c>
      <c r="AW393" s="14" t="s">
        <v>32</v>
      </c>
      <c r="AX393" s="14" t="s">
        <v>77</v>
      </c>
      <c r="AY393" s="262" t="s">
        <v>188</v>
      </c>
    </row>
    <row r="394" spans="1:51" s="14" customFormat="1" ht="12">
      <c r="A394" s="14"/>
      <c r="B394" s="252"/>
      <c r="C394" s="253"/>
      <c r="D394" s="243" t="s">
        <v>197</v>
      </c>
      <c r="E394" s="254" t="s">
        <v>1</v>
      </c>
      <c r="F394" s="255" t="s">
        <v>317</v>
      </c>
      <c r="G394" s="253"/>
      <c r="H394" s="256">
        <v>-3.152</v>
      </c>
      <c r="I394" s="257"/>
      <c r="J394" s="253"/>
      <c r="K394" s="253"/>
      <c r="L394" s="258"/>
      <c r="M394" s="259"/>
      <c r="N394" s="260"/>
      <c r="O394" s="260"/>
      <c r="P394" s="260"/>
      <c r="Q394" s="260"/>
      <c r="R394" s="260"/>
      <c r="S394" s="260"/>
      <c r="T394" s="261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2" t="s">
        <v>197</v>
      </c>
      <c r="AU394" s="262" t="s">
        <v>86</v>
      </c>
      <c r="AV394" s="14" t="s">
        <v>86</v>
      </c>
      <c r="AW394" s="14" t="s">
        <v>32</v>
      </c>
      <c r="AX394" s="14" t="s">
        <v>77</v>
      </c>
      <c r="AY394" s="262" t="s">
        <v>188</v>
      </c>
    </row>
    <row r="395" spans="1:51" s="13" customFormat="1" ht="12">
      <c r="A395" s="13"/>
      <c r="B395" s="241"/>
      <c r="C395" s="242"/>
      <c r="D395" s="243" t="s">
        <v>197</v>
      </c>
      <c r="E395" s="244" t="s">
        <v>1</v>
      </c>
      <c r="F395" s="245" t="s">
        <v>284</v>
      </c>
      <c r="G395" s="242"/>
      <c r="H395" s="244" t="s">
        <v>1</v>
      </c>
      <c r="I395" s="246"/>
      <c r="J395" s="242"/>
      <c r="K395" s="242"/>
      <c r="L395" s="247"/>
      <c r="M395" s="248"/>
      <c r="N395" s="249"/>
      <c r="O395" s="249"/>
      <c r="P395" s="249"/>
      <c r="Q395" s="249"/>
      <c r="R395" s="249"/>
      <c r="S395" s="249"/>
      <c r="T395" s="250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1" t="s">
        <v>197</v>
      </c>
      <c r="AU395" s="251" t="s">
        <v>86</v>
      </c>
      <c r="AV395" s="13" t="s">
        <v>84</v>
      </c>
      <c r="AW395" s="13" t="s">
        <v>32</v>
      </c>
      <c r="AX395" s="13" t="s">
        <v>77</v>
      </c>
      <c r="AY395" s="251" t="s">
        <v>188</v>
      </c>
    </row>
    <row r="396" spans="1:51" s="14" customFormat="1" ht="12">
      <c r="A396" s="14"/>
      <c r="B396" s="252"/>
      <c r="C396" s="253"/>
      <c r="D396" s="243" t="s">
        <v>197</v>
      </c>
      <c r="E396" s="254" t="s">
        <v>1</v>
      </c>
      <c r="F396" s="255" t="s">
        <v>318</v>
      </c>
      <c r="G396" s="253"/>
      <c r="H396" s="256">
        <v>31.496</v>
      </c>
      <c r="I396" s="257"/>
      <c r="J396" s="253"/>
      <c r="K396" s="253"/>
      <c r="L396" s="258"/>
      <c r="M396" s="259"/>
      <c r="N396" s="260"/>
      <c r="O396" s="260"/>
      <c r="P396" s="260"/>
      <c r="Q396" s="260"/>
      <c r="R396" s="260"/>
      <c r="S396" s="260"/>
      <c r="T396" s="261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62" t="s">
        <v>197</v>
      </c>
      <c r="AU396" s="262" t="s">
        <v>86</v>
      </c>
      <c r="AV396" s="14" t="s">
        <v>86</v>
      </c>
      <c r="AW396" s="14" t="s">
        <v>32</v>
      </c>
      <c r="AX396" s="14" t="s">
        <v>77</v>
      </c>
      <c r="AY396" s="262" t="s">
        <v>188</v>
      </c>
    </row>
    <row r="397" spans="1:51" s="13" customFormat="1" ht="12">
      <c r="A397" s="13"/>
      <c r="B397" s="241"/>
      <c r="C397" s="242"/>
      <c r="D397" s="243" t="s">
        <v>197</v>
      </c>
      <c r="E397" s="244" t="s">
        <v>1</v>
      </c>
      <c r="F397" s="245" t="s">
        <v>319</v>
      </c>
      <c r="G397" s="242"/>
      <c r="H397" s="244" t="s">
        <v>1</v>
      </c>
      <c r="I397" s="246"/>
      <c r="J397" s="242"/>
      <c r="K397" s="242"/>
      <c r="L397" s="247"/>
      <c r="M397" s="248"/>
      <c r="N397" s="249"/>
      <c r="O397" s="249"/>
      <c r="P397" s="249"/>
      <c r="Q397" s="249"/>
      <c r="R397" s="249"/>
      <c r="S397" s="249"/>
      <c r="T397" s="25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1" t="s">
        <v>197</v>
      </c>
      <c r="AU397" s="251" t="s">
        <v>86</v>
      </c>
      <c r="AV397" s="13" t="s">
        <v>84</v>
      </c>
      <c r="AW397" s="13" t="s">
        <v>32</v>
      </c>
      <c r="AX397" s="13" t="s">
        <v>77</v>
      </c>
      <c r="AY397" s="251" t="s">
        <v>188</v>
      </c>
    </row>
    <row r="398" spans="1:51" s="14" customFormat="1" ht="12">
      <c r="A398" s="14"/>
      <c r="B398" s="252"/>
      <c r="C398" s="253"/>
      <c r="D398" s="243" t="s">
        <v>197</v>
      </c>
      <c r="E398" s="254" t="s">
        <v>1</v>
      </c>
      <c r="F398" s="255" t="s">
        <v>320</v>
      </c>
      <c r="G398" s="253"/>
      <c r="H398" s="256">
        <v>36.487</v>
      </c>
      <c r="I398" s="257"/>
      <c r="J398" s="253"/>
      <c r="K398" s="253"/>
      <c r="L398" s="258"/>
      <c r="M398" s="259"/>
      <c r="N398" s="260"/>
      <c r="O398" s="260"/>
      <c r="P398" s="260"/>
      <c r="Q398" s="260"/>
      <c r="R398" s="260"/>
      <c r="S398" s="260"/>
      <c r="T398" s="261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2" t="s">
        <v>197</v>
      </c>
      <c r="AU398" s="262" t="s">
        <v>86</v>
      </c>
      <c r="AV398" s="14" t="s">
        <v>86</v>
      </c>
      <c r="AW398" s="14" t="s">
        <v>32</v>
      </c>
      <c r="AX398" s="14" t="s">
        <v>77</v>
      </c>
      <c r="AY398" s="262" t="s">
        <v>188</v>
      </c>
    </row>
    <row r="399" spans="1:51" s="14" customFormat="1" ht="12">
      <c r="A399" s="14"/>
      <c r="B399" s="252"/>
      <c r="C399" s="253"/>
      <c r="D399" s="243" t="s">
        <v>197</v>
      </c>
      <c r="E399" s="254" t="s">
        <v>1</v>
      </c>
      <c r="F399" s="255" t="s">
        <v>305</v>
      </c>
      <c r="G399" s="253"/>
      <c r="H399" s="256">
        <v>-1.379</v>
      </c>
      <c r="I399" s="257"/>
      <c r="J399" s="253"/>
      <c r="K399" s="253"/>
      <c r="L399" s="258"/>
      <c r="M399" s="259"/>
      <c r="N399" s="260"/>
      <c r="O399" s="260"/>
      <c r="P399" s="260"/>
      <c r="Q399" s="260"/>
      <c r="R399" s="260"/>
      <c r="S399" s="260"/>
      <c r="T399" s="261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2" t="s">
        <v>197</v>
      </c>
      <c r="AU399" s="262" t="s">
        <v>86</v>
      </c>
      <c r="AV399" s="14" t="s">
        <v>86</v>
      </c>
      <c r="AW399" s="14" t="s">
        <v>32</v>
      </c>
      <c r="AX399" s="14" t="s">
        <v>77</v>
      </c>
      <c r="AY399" s="262" t="s">
        <v>188</v>
      </c>
    </row>
    <row r="400" spans="1:51" s="13" customFormat="1" ht="12">
      <c r="A400" s="13"/>
      <c r="B400" s="241"/>
      <c r="C400" s="242"/>
      <c r="D400" s="243" t="s">
        <v>197</v>
      </c>
      <c r="E400" s="244" t="s">
        <v>1</v>
      </c>
      <c r="F400" s="245" t="s">
        <v>321</v>
      </c>
      <c r="G400" s="242"/>
      <c r="H400" s="244" t="s">
        <v>1</v>
      </c>
      <c r="I400" s="246"/>
      <c r="J400" s="242"/>
      <c r="K400" s="242"/>
      <c r="L400" s="247"/>
      <c r="M400" s="248"/>
      <c r="N400" s="249"/>
      <c r="O400" s="249"/>
      <c r="P400" s="249"/>
      <c r="Q400" s="249"/>
      <c r="R400" s="249"/>
      <c r="S400" s="249"/>
      <c r="T400" s="250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1" t="s">
        <v>197</v>
      </c>
      <c r="AU400" s="251" t="s">
        <v>86</v>
      </c>
      <c r="AV400" s="13" t="s">
        <v>84</v>
      </c>
      <c r="AW400" s="13" t="s">
        <v>32</v>
      </c>
      <c r="AX400" s="13" t="s">
        <v>77</v>
      </c>
      <c r="AY400" s="251" t="s">
        <v>188</v>
      </c>
    </row>
    <row r="401" spans="1:51" s="14" customFormat="1" ht="12">
      <c r="A401" s="14"/>
      <c r="B401" s="252"/>
      <c r="C401" s="253"/>
      <c r="D401" s="243" t="s">
        <v>197</v>
      </c>
      <c r="E401" s="254" t="s">
        <v>1</v>
      </c>
      <c r="F401" s="255" t="s">
        <v>322</v>
      </c>
      <c r="G401" s="253"/>
      <c r="H401" s="256">
        <v>51.77</v>
      </c>
      <c r="I401" s="257"/>
      <c r="J401" s="253"/>
      <c r="K401" s="253"/>
      <c r="L401" s="258"/>
      <c r="M401" s="259"/>
      <c r="N401" s="260"/>
      <c r="O401" s="260"/>
      <c r="P401" s="260"/>
      <c r="Q401" s="260"/>
      <c r="R401" s="260"/>
      <c r="S401" s="260"/>
      <c r="T401" s="261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2" t="s">
        <v>197</v>
      </c>
      <c r="AU401" s="262" t="s">
        <v>86</v>
      </c>
      <c r="AV401" s="14" t="s">
        <v>86</v>
      </c>
      <c r="AW401" s="14" t="s">
        <v>32</v>
      </c>
      <c r="AX401" s="14" t="s">
        <v>77</v>
      </c>
      <c r="AY401" s="262" t="s">
        <v>188</v>
      </c>
    </row>
    <row r="402" spans="1:51" s="16" customFormat="1" ht="12">
      <c r="A402" s="16"/>
      <c r="B402" s="274"/>
      <c r="C402" s="275"/>
      <c r="D402" s="243" t="s">
        <v>197</v>
      </c>
      <c r="E402" s="276" t="s">
        <v>1</v>
      </c>
      <c r="F402" s="277" t="s">
        <v>232</v>
      </c>
      <c r="G402" s="275"/>
      <c r="H402" s="278">
        <v>659.5699999999998</v>
      </c>
      <c r="I402" s="279"/>
      <c r="J402" s="275"/>
      <c r="K402" s="275"/>
      <c r="L402" s="280"/>
      <c r="M402" s="281"/>
      <c r="N402" s="282"/>
      <c r="O402" s="282"/>
      <c r="P402" s="282"/>
      <c r="Q402" s="282"/>
      <c r="R402" s="282"/>
      <c r="S402" s="282"/>
      <c r="T402" s="283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T402" s="284" t="s">
        <v>197</v>
      </c>
      <c r="AU402" s="284" t="s">
        <v>86</v>
      </c>
      <c r="AV402" s="16" t="s">
        <v>112</v>
      </c>
      <c r="AW402" s="16" t="s">
        <v>32</v>
      </c>
      <c r="AX402" s="16" t="s">
        <v>77</v>
      </c>
      <c r="AY402" s="284" t="s">
        <v>188</v>
      </c>
    </row>
    <row r="403" spans="1:51" s="13" customFormat="1" ht="12">
      <c r="A403" s="13"/>
      <c r="B403" s="241"/>
      <c r="C403" s="242"/>
      <c r="D403" s="243" t="s">
        <v>197</v>
      </c>
      <c r="E403" s="244" t="s">
        <v>1</v>
      </c>
      <c r="F403" s="245" t="s">
        <v>233</v>
      </c>
      <c r="G403" s="242"/>
      <c r="H403" s="244" t="s">
        <v>1</v>
      </c>
      <c r="I403" s="246"/>
      <c r="J403" s="242"/>
      <c r="K403" s="242"/>
      <c r="L403" s="247"/>
      <c r="M403" s="248"/>
      <c r="N403" s="249"/>
      <c r="O403" s="249"/>
      <c r="P403" s="249"/>
      <c r="Q403" s="249"/>
      <c r="R403" s="249"/>
      <c r="S403" s="249"/>
      <c r="T403" s="250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1" t="s">
        <v>197</v>
      </c>
      <c r="AU403" s="251" t="s">
        <v>86</v>
      </c>
      <c r="AV403" s="13" t="s">
        <v>84</v>
      </c>
      <c r="AW403" s="13" t="s">
        <v>32</v>
      </c>
      <c r="AX403" s="13" t="s">
        <v>77</v>
      </c>
      <c r="AY403" s="251" t="s">
        <v>188</v>
      </c>
    </row>
    <row r="404" spans="1:51" s="13" customFormat="1" ht="12">
      <c r="A404" s="13"/>
      <c r="B404" s="241"/>
      <c r="C404" s="242"/>
      <c r="D404" s="243" t="s">
        <v>197</v>
      </c>
      <c r="E404" s="244" t="s">
        <v>1</v>
      </c>
      <c r="F404" s="245" t="s">
        <v>236</v>
      </c>
      <c r="G404" s="242"/>
      <c r="H404" s="244" t="s">
        <v>1</v>
      </c>
      <c r="I404" s="246"/>
      <c r="J404" s="242"/>
      <c r="K404" s="242"/>
      <c r="L404" s="247"/>
      <c r="M404" s="248"/>
      <c r="N404" s="249"/>
      <c r="O404" s="249"/>
      <c r="P404" s="249"/>
      <c r="Q404" s="249"/>
      <c r="R404" s="249"/>
      <c r="S404" s="249"/>
      <c r="T404" s="250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1" t="s">
        <v>197</v>
      </c>
      <c r="AU404" s="251" t="s">
        <v>86</v>
      </c>
      <c r="AV404" s="13" t="s">
        <v>84</v>
      </c>
      <c r="AW404" s="13" t="s">
        <v>32</v>
      </c>
      <c r="AX404" s="13" t="s">
        <v>77</v>
      </c>
      <c r="AY404" s="251" t="s">
        <v>188</v>
      </c>
    </row>
    <row r="405" spans="1:51" s="14" customFormat="1" ht="12">
      <c r="A405" s="14"/>
      <c r="B405" s="252"/>
      <c r="C405" s="253"/>
      <c r="D405" s="243" t="s">
        <v>197</v>
      </c>
      <c r="E405" s="254" t="s">
        <v>1</v>
      </c>
      <c r="F405" s="255" t="s">
        <v>323</v>
      </c>
      <c r="G405" s="253"/>
      <c r="H405" s="256">
        <v>31.186</v>
      </c>
      <c r="I405" s="257"/>
      <c r="J405" s="253"/>
      <c r="K405" s="253"/>
      <c r="L405" s="258"/>
      <c r="M405" s="259"/>
      <c r="N405" s="260"/>
      <c r="O405" s="260"/>
      <c r="P405" s="260"/>
      <c r="Q405" s="260"/>
      <c r="R405" s="260"/>
      <c r="S405" s="260"/>
      <c r="T405" s="261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2" t="s">
        <v>197</v>
      </c>
      <c r="AU405" s="262" t="s">
        <v>86</v>
      </c>
      <c r="AV405" s="14" t="s">
        <v>86</v>
      </c>
      <c r="AW405" s="14" t="s">
        <v>32</v>
      </c>
      <c r="AX405" s="14" t="s">
        <v>77</v>
      </c>
      <c r="AY405" s="262" t="s">
        <v>188</v>
      </c>
    </row>
    <row r="406" spans="1:51" s="14" customFormat="1" ht="12">
      <c r="A406" s="14"/>
      <c r="B406" s="252"/>
      <c r="C406" s="253"/>
      <c r="D406" s="243" t="s">
        <v>197</v>
      </c>
      <c r="E406" s="254" t="s">
        <v>1</v>
      </c>
      <c r="F406" s="255" t="s">
        <v>324</v>
      </c>
      <c r="G406" s="253"/>
      <c r="H406" s="256">
        <v>-1.17</v>
      </c>
      <c r="I406" s="257"/>
      <c r="J406" s="253"/>
      <c r="K406" s="253"/>
      <c r="L406" s="258"/>
      <c r="M406" s="259"/>
      <c r="N406" s="260"/>
      <c r="O406" s="260"/>
      <c r="P406" s="260"/>
      <c r="Q406" s="260"/>
      <c r="R406" s="260"/>
      <c r="S406" s="260"/>
      <c r="T406" s="261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62" t="s">
        <v>197</v>
      </c>
      <c r="AU406" s="262" t="s">
        <v>86</v>
      </c>
      <c r="AV406" s="14" t="s">
        <v>86</v>
      </c>
      <c r="AW406" s="14" t="s">
        <v>32</v>
      </c>
      <c r="AX406" s="14" t="s">
        <v>77</v>
      </c>
      <c r="AY406" s="262" t="s">
        <v>188</v>
      </c>
    </row>
    <row r="407" spans="1:51" s="13" customFormat="1" ht="12">
      <c r="A407" s="13"/>
      <c r="B407" s="241"/>
      <c r="C407" s="242"/>
      <c r="D407" s="243" t="s">
        <v>197</v>
      </c>
      <c r="E407" s="244" t="s">
        <v>1</v>
      </c>
      <c r="F407" s="245" t="s">
        <v>240</v>
      </c>
      <c r="G407" s="242"/>
      <c r="H407" s="244" t="s">
        <v>1</v>
      </c>
      <c r="I407" s="246"/>
      <c r="J407" s="242"/>
      <c r="K407" s="242"/>
      <c r="L407" s="247"/>
      <c r="M407" s="248"/>
      <c r="N407" s="249"/>
      <c r="O407" s="249"/>
      <c r="P407" s="249"/>
      <c r="Q407" s="249"/>
      <c r="R407" s="249"/>
      <c r="S407" s="249"/>
      <c r="T407" s="250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1" t="s">
        <v>197</v>
      </c>
      <c r="AU407" s="251" t="s">
        <v>86</v>
      </c>
      <c r="AV407" s="13" t="s">
        <v>84</v>
      </c>
      <c r="AW407" s="13" t="s">
        <v>32</v>
      </c>
      <c r="AX407" s="13" t="s">
        <v>77</v>
      </c>
      <c r="AY407" s="251" t="s">
        <v>188</v>
      </c>
    </row>
    <row r="408" spans="1:51" s="14" customFormat="1" ht="12">
      <c r="A408" s="14"/>
      <c r="B408" s="252"/>
      <c r="C408" s="253"/>
      <c r="D408" s="243" t="s">
        <v>197</v>
      </c>
      <c r="E408" s="254" t="s">
        <v>1</v>
      </c>
      <c r="F408" s="255" t="s">
        <v>325</v>
      </c>
      <c r="G408" s="253"/>
      <c r="H408" s="256">
        <v>36.146</v>
      </c>
      <c r="I408" s="257"/>
      <c r="J408" s="253"/>
      <c r="K408" s="253"/>
      <c r="L408" s="258"/>
      <c r="M408" s="259"/>
      <c r="N408" s="260"/>
      <c r="O408" s="260"/>
      <c r="P408" s="260"/>
      <c r="Q408" s="260"/>
      <c r="R408" s="260"/>
      <c r="S408" s="260"/>
      <c r="T408" s="261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2" t="s">
        <v>197</v>
      </c>
      <c r="AU408" s="262" t="s">
        <v>86</v>
      </c>
      <c r="AV408" s="14" t="s">
        <v>86</v>
      </c>
      <c r="AW408" s="14" t="s">
        <v>32</v>
      </c>
      <c r="AX408" s="14" t="s">
        <v>77</v>
      </c>
      <c r="AY408" s="262" t="s">
        <v>188</v>
      </c>
    </row>
    <row r="409" spans="1:51" s="14" customFormat="1" ht="12">
      <c r="A409" s="14"/>
      <c r="B409" s="252"/>
      <c r="C409" s="253"/>
      <c r="D409" s="243" t="s">
        <v>197</v>
      </c>
      <c r="E409" s="254" t="s">
        <v>1</v>
      </c>
      <c r="F409" s="255" t="s">
        <v>310</v>
      </c>
      <c r="G409" s="253"/>
      <c r="H409" s="256">
        <v>-1.576</v>
      </c>
      <c r="I409" s="257"/>
      <c r="J409" s="253"/>
      <c r="K409" s="253"/>
      <c r="L409" s="258"/>
      <c r="M409" s="259"/>
      <c r="N409" s="260"/>
      <c r="O409" s="260"/>
      <c r="P409" s="260"/>
      <c r="Q409" s="260"/>
      <c r="R409" s="260"/>
      <c r="S409" s="260"/>
      <c r="T409" s="261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2" t="s">
        <v>197</v>
      </c>
      <c r="AU409" s="262" t="s">
        <v>86</v>
      </c>
      <c r="AV409" s="14" t="s">
        <v>86</v>
      </c>
      <c r="AW409" s="14" t="s">
        <v>32</v>
      </c>
      <c r="AX409" s="14" t="s">
        <v>77</v>
      </c>
      <c r="AY409" s="262" t="s">
        <v>188</v>
      </c>
    </row>
    <row r="410" spans="1:51" s="13" customFormat="1" ht="12">
      <c r="A410" s="13"/>
      <c r="B410" s="241"/>
      <c r="C410" s="242"/>
      <c r="D410" s="243" t="s">
        <v>197</v>
      </c>
      <c r="E410" s="244" t="s">
        <v>1</v>
      </c>
      <c r="F410" s="245" t="s">
        <v>242</v>
      </c>
      <c r="G410" s="242"/>
      <c r="H410" s="244" t="s">
        <v>1</v>
      </c>
      <c r="I410" s="246"/>
      <c r="J410" s="242"/>
      <c r="K410" s="242"/>
      <c r="L410" s="247"/>
      <c r="M410" s="248"/>
      <c r="N410" s="249"/>
      <c r="O410" s="249"/>
      <c r="P410" s="249"/>
      <c r="Q410" s="249"/>
      <c r="R410" s="249"/>
      <c r="S410" s="249"/>
      <c r="T410" s="250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1" t="s">
        <v>197</v>
      </c>
      <c r="AU410" s="251" t="s">
        <v>86</v>
      </c>
      <c r="AV410" s="13" t="s">
        <v>84</v>
      </c>
      <c r="AW410" s="13" t="s">
        <v>32</v>
      </c>
      <c r="AX410" s="13" t="s">
        <v>77</v>
      </c>
      <c r="AY410" s="251" t="s">
        <v>188</v>
      </c>
    </row>
    <row r="411" spans="1:51" s="14" customFormat="1" ht="12">
      <c r="A411" s="14"/>
      <c r="B411" s="252"/>
      <c r="C411" s="253"/>
      <c r="D411" s="243" t="s">
        <v>197</v>
      </c>
      <c r="E411" s="254" t="s">
        <v>1</v>
      </c>
      <c r="F411" s="255" t="s">
        <v>326</v>
      </c>
      <c r="G411" s="253"/>
      <c r="H411" s="256">
        <v>31.124</v>
      </c>
      <c r="I411" s="257"/>
      <c r="J411" s="253"/>
      <c r="K411" s="253"/>
      <c r="L411" s="258"/>
      <c r="M411" s="259"/>
      <c r="N411" s="260"/>
      <c r="O411" s="260"/>
      <c r="P411" s="260"/>
      <c r="Q411" s="260"/>
      <c r="R411" s="260"/>
      <c r="S411" s="260"/>
      <c r="T411" s="261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2" t="s">
        <v>197</v>
      </c>
      <c r="AU411" s="262" t="s">
        <v>86</v>
      </c>
      <c r="AV411" s="14" t="s">
        <v>86</v>
      </c>
      <c r="AW411" s="14" t="s">
        <v>32</v>
      </c>
      <c r="AX411" s="14" t="s">
        <v>77</v>
      </c>
      <c r="AY411" s="262" t="s">
        <v>188</v>
      </c>
    </row>
    <row r="412" spans="1:51" s="14" customFormat="1" ht="12">
      <c r="A412" s="14"/>
      <c r="B412" s="252"/>
      <c r="C412" s="253"/>
      <c r="D412" s="243" t="s">
        <v>197</v>
      </c>
      <c r="E412" s="254" t="s">
        <v>1</v>
      </c>
      <c r="F412" s="255" t="s">
        <v>327</v>
      </c>
      <c r="G412" s="253"/>
      <c r="H412" s="256">
        <v>-1.182</v>
      </c>
      <c r="I412" s="257"/>
      <c r="J412" s="253"/>
      <c r="K412" s="253"/>
      <c r="L412" s="258"/>
      <c r="M412" s="259"/>
      <c r="N412" s="260"/>
      <c r="O412" s="260"/>
      <c r="P412" s="260"/>
      <c r="Q412" s="260"/>
      <c r="R412" s="260"/>
      <c r="S412" s="260"/>
      <c r="T412" s="261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2" t="s">
        <v>197</v>
      </c>
      <c r="AU412" s="262" t="s">
        <v>86</v>
      </c>
      <c r="AV412" s="14" t="s">
        <v>86</v>
      </c>
      <c r="AW412" s="14" t="s">
        <v>32</v>
      </c>
      <c r="AX412" s="14" t="s">
        <v>77</v>
      </c>
      <c r="AY412" s="262" t="s">
        <v>188</v>
      </c>
    </row>
    <row r="413" spans="1:51" s="13" customFormat="1" ht="12">
      <c r="A413" s="13"/>
      <c r="B413" s="241"/>
      <c r="C413" s="242"/>
      <c r="D413" s="243" t="s">
        <v>197</v>
      </c>
      <c r="E413" s="244" t="s">
        <v>1</v>
      </c>
      <c r="F413" s="245" t="s">
        <v>244</v>
      </c>
      <c r="G413" s="242"/>
      <c r="H413" s="244" t="s">
        <v>1</v>
      </c>
      <c r="I413" s="246"/>
      <c r="J413" s="242"/>
      <c r="K413" s="242"/>
      <c r="L413" s="247"/>
      <c r="M413" s="248"/>
      <c r="N413" s="249"/>
      <c r="O413" s="249"/>
      <c r="P413" s="249"/>
      <c r="Q413" s="249"/>
      <c r="R413" s="249"/>
      <c r="S413" s="249"/>
      <c r="T413" s="25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1" t="s">
        <v>197</v>
      </c>
      <c r="AU413" s="251" t="s">
        <v>86</v>
      </c>
      <c r="AV413" s="13" t="s">
        <v>84</v>
      </c>
      <c r="AW413" s="13" t="s">
        <v>32</v>
      </c>
      <c r="AX413" s="13" t="s">
        <v>77</v>
      </c>
      <c r="AY413" s="251" t="s">
        <v>188</v>
      </c>
    </row>
    <row r="414" spans="1:51" s="14" customFormat="1" ht="12">
      <c r="A414" s="14"/>
      <c r="B414" s="252"/>
      <c r="C414" s="253"/>
      <c r="D414" s="243" t="s">
        <v>197</v>
      </c>
      <c r="E414" s="254" t="s">
        <v>1</v>
      </c>
      <c r="F414" s="255" t="s">
        <v>328</v>
      </c>
      <c r="G414" s="253"/>
      <c r="H414" s="256">
        <v>17.794</v>
      </c>
      <c r="I414" s="257"/>
      <c r="J414" s="253"/>
      <c r="K414" s="253"/>
      <c r="L414" s="258"/>
      <c r="M414" s="259"/>
      <c r="N414" s="260"/>
      <c r="O414" s="260"/>
      <c r="P414" s="260"/>
      <c r="Q414" s="260"/>
      <c r="R414" s="260"/>
      <c r="S414" s="260"/>
      <c r="T414" s="261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62" t="s">
        <v>197</v>
      </c>
      <c r="AU414" s="262" t="s">
        <v>86</v>
      </c>
      <c r="AV414" s="14" t="s">
        <v>86</v>
      </c>
      <c r="AW414" s="14" t="s">
        <v>32</v>
      </c>
      <c r="AX414" s="14" t="s">
        <v>77</v>
      </c>
      <c r="AY414" s="262" t="s">
        <v>188</v>
      </c>
    </row>
    <row r="415" spans="1:51" s="14" customFormat="1" ht="12">
      <c r="A415" s="14"/>
      <c r="B415" s="252"/>
      <c r="C415" s="253"/>
      <c r="D415" s="243" t="s">
        <v>197</v>
      </c>
      <c r="E415" s="254" t="s">
        <v>1</v>
      </c>
      <c r="F415" s="255" t="s">
        <v>327</v>
      </c>
      <c r="G415" s="253"/>
      <c r="H415" s="256">
        <v>-1.182</v>
      </c>
      <c r="I415" s="257"/>
      <c r="J415" s="253"/>
      <c r="K415" s="253"/>
      <c r="L415" s="258"/>
      <c r="M415" s="259"/>
      <c r="N415" s="260"/>
      <c r="O415" s="260"/>
      <c r="P415" s="260"/>
      <c r="Q415" s="260"/>
      <c r="R415" s="260"/>
      <c r="S415" s="260"/>
      <c r="T415" s="261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62" t="s">
        <v>197</v>
      </c>
      <c r="AU415" s="262" t="s">
        <v>86</v>
      </c>
      <c r="AV415" s="14" t="s">
        <v>86</v>
      </c>
      <c r="AW415" s="14" t="s">
        <v>32</v>
      </c>
      <c r="AX415" s="14" t="s">
        <v>77</v>
      </c>
      <c r="AY415" s="262" t="s">
        <v>188</v>
      </c>
    </row>
    <row r="416" spans="1:51" s="13" customFormat="1" ht="12">
      <c r="A416" s="13"/>
      <c r="B416" s="241"/>
      <c r="C416" s="242"/>
      <c r="D416" s="243" t="s">
        <v>197</v>
      </c>
      <c r="E416" s="244" t="s">
        <v>1</v>
      </c>
      <c r="F416" s="245" t="s">
        <v>293</v>
      </c>
      <c r="G416" s="242"/>
      <c r="H416" s="244" t="s">
        <v>1</v>
      </c>
      <c r="I416" s="246"/>
      <c r="J416" s="242"/>
      <c r="K416" s="242"/>
      <c r="L416" s="247"/>
      <c r="M416" s="248"/>
      <c r="N416" s="249"/>
      <c r="O416" s="249"/>
      <c r="P416" s="249"/>
      <c r="Q416" s="249"/>
      <c r="R416" s="249"/>
      <c r="S416" s="249"/>
      <c r="T416" s="250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1" t="s">
        <v>197</v>
      </c>
      <c r="AU416" s="251" t="s">
        <v>86</v>
      </c>
      <c r="AV416" s="13" t="s">
        <v>84</v>
      </c>
      <c r="AW416" s="13" t="s">
        <v>32</v>
      </c>
      <c r="AX416" s="13" t="s">
        <v>77</v>
      </c>
      <c r="AY416" s="251" t="s">
        <v>188</v>
      </c>
    </row>
    <row r="417" spans="1:51" s="14" customFormat="1" ht="12">
      <c r="A417" s="14"/>
      <c r="B417" s="252"/>
      <c r="C417" s="253"/>
      <c r="D417" s="243" t="s">
        <v>197</v>
      </c>
      <c r="E417" s="254" t="s">
        <v>1</v>
      </c>
      <c r="F417" s="255" t="s">
        <v>329</v>
      </c>
      <c r="G417" s="253"/>
      <c r="H417" s="256">
        <v>87.42</v>
      </c>
      <c r="I417" s="257"/>
      <c r="J417" s="253"/>
      <c r="K417" s="253"/>
      <c r="L417" s="258"/>
      <c r="M417" s="259"/>
      <c r="N417" s="260"/>
      <c r="O417" s="260"/>
      <c r="P417" s="260"/>
      <c r="Q417" s="260"/>
      <c r="R417" s="260"/>
      <c r="S417" s="260"/>
      <c r="T417" s="261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62" t="s">
        <v>197</v>
      </c>
      <c r="AU417" s="262" t="s">
        <v>86</v>
      </c>
      <c r="AV417" s="14" t="s">
        <v>86</v>
      </c>
      <c r="AW417" s="14" t="s">
        <v>32</v>
      </c>
      <c r="AX417" s="14" t="s">
        <v>77</v>
      </c>
      <c r="AY417" s="262" t="s">
        <v>188</v>
      </c>
    </row>
    <row r="418" spans="1:51" s="14" customFormat="1" ht="12">
      <c r="A418" s="14"/>
      <c r="B418" s="252"/>
      <c r="C418" s="253"/>
      <c r="D418" s="243" t="s">
        <v>197</v>
      </c>
      <c r="E418" s="254" t="s">
        <v>1</v>
      </c>
      <c r="F418" s="255" t="s">
        <v>330</v>
      </c>
      <c r="G418" s="253"/>
      <c r="H418" s="256">
        <v>-7.88</v>
      </c>
      <c r="I418" s="257"/>
      <c r="J418" s="253"/>
      <c r="K418" s="253"/>
      <c r="L418" s="258"/>
      <c r="M418" s="259"/>
      <c r="N418" s="260"/>
      <c r="O418" s="260"/>
      <c r="P418" s="260"/>
      <c r="Q418" s="260"/>
      <c r="R418" s="260"/>
      <c r="S418" s="260"/>
      <c r="T418" s="261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2" t="s">
        <v>197</v>
      </c>
      <c r="AU418" s="262" t="s">
        <v>86</v>
      </c>
      <c r="AV418" s="14" t="s">
        <v>86</v>
      </c>
      <c r="AW418" s="14" t="s">
        <v>32</v>
      </c>
      <c r="AX418" s="14" t="s">
        <v>77</v>
      </c>
      <c r="AY418" s="262" t="s">
        <v>188</v>
      </c>
    </row>
    <row r="419" spans="1:51" s="13" customFormat="1" ht="12">
      <c r="A419" s="13"/>
      <c r="B419" s="241"/>
      <c r="C419" s="242"/>
      <c r="D419" s="243" t="s">
        <v>197</v>
      </c>
      <c r="E419" s="244" t="s">
        <v>1</v>
      </c>
      <c r="F419" s="245" t="s">
        <v>248</v>
      </c>
      <c r="G419" s="242"/>
      <c r="H419" s="244" t="s">
        <v>1</v>
      </c>
      <c r="I419" s="246"/>
      <c r="J419" s="242"/>
      <c r="K419" s="242"/>
      <c r="L419" s="247"/>
      <c r="M419" s="248"/>
      <c r="N419" s="249"/>
      <c r="O419" s="249"/>
      <c r="P419" s="249"/>
      <c r="Q419" s="249"/>
      <c r="R419" s="249"/>
      <c r="S419" s="249"/>
      <c r="T419" s="250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1" t="s">
        <v>197</v>
      </c>
      <c r="AU419" s="251" t="s">
        <v>86</v>
      </c>
      <c r="AV419" s="13" t="s">
        <v>84</v>
      </c>
      <c r="AW419" s="13" t="s">
        <v>32</v>
      </c>
      <c r="AX419" s="13" t="s">
        <v>77</v>
      </c>
      <c r="AY419" s="251" t="s">
        <v>188</v>
      </c>
    </row>
    <row r="420" spans="1:51" s="14" customFormat="1" ht="12">
      <c r="A420" s="14"/>
      <c r="B420" s="252"/>
      <c r="C420" s="253"/>
      <c r="D420" s="243" t="s">
        <v>197</v>
      </c>
      <c r="E420" s="254" t="s">
        <v>1</v>
      </c>
      <c r="F420" s="255" t="s">
        <v>331</v>
      </c>
      <c r="G420" s="253"/>
      <c r="H420" s="256">
        <v>84.816</v>
      </c>
      <c r="I420" s="257"/>
      <c r="J420" s="253"/>
      <c r="K420" s="253"/>
      <c r="L420" s="258"/>
      <c r="M420" s="259"/>
      <c r="N420" s="260"/>
      <c r="O420" s="260"/>
      <c r="P420" s="260"/>
      <c r="Q420" s="260"/>
      <c r="R420" s="260"/>
      <c r="S420" s="260"/>
      <c r="T420" s="261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2" t="s">
        <v>197</v>
      </c>
      <c r="AU420" s="262" t="s">
        <v>86</v>
      </c>
      <c r="AV420" s="14" t="s">
        <v>86</v>
      </c>
      <c r="AW420" s="14" t="s">
        <v>32</v>
      </c>
      <c r="AX420" s="14" t="s">
        <v>77</v>
      </c>
      <c r="AY420" s="262" t="s">
        <v>188</v>
      </c>
    </row>
    <row r="421" spans="1:51" s="14" customFormat="1" ht="12">
      <c r="A421" s="14"/>
      <c r="B421" s="252"/>
      <c r="C421" s="253"/>
      <c r="D421" s="243" t="s">
        <v>197</v>
      </c>
      <c r="E421" s="254" t="s">
        <v>1</v>
      </c>
      <c r="F421" s="255" t="s">
        <v>310</v>
      </c>
      <c r="G421" s="253"/>
      <c r="H421" s="256">
        <v>-1.576</v>
      </c>
      <c r="I421" s="257"/>
      <c r="J421" s="253"/>
      <c r="K421" s="253"/>
      <c r="L421" s="258"/>
      <c r="M421" s="259"/>
      <c r="N421" s="260"/>
      <c r="O421" s="260"/>
      <c r="P421" s="260"/>
      <c r="Q421" s="260"/>
      <c r="R421" s="260"/>
      <c r="S421" s="260"/>
      <c r="T421" s="261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2" t="s">
        <v>197</v>
      </c>
      <c r="AU421" s="262" t="s">
        <v>86</v>
      </c>
      <c r="AV421" s="14" t="s">
        <v>86</v>
      </c>
      <c r="AW421" s="14" t="s">
        <v>32</v>
      </c>
      <c r="AX421" s="14" t="s">
        <v>77</v>
      </c>
      <c r="AY421" s="262" t="s">
        <v>188</v>
      </c>
    </row>
    <row r="422" spans="1:51" s="13" customFormat="1" ht="12">
      <c r="A422" s="13"/>
      <c r="B422" s="241"/>
      <c r="C422" s="242"/>
      <c r="D422" s="243" t="s">
        <v>197</v>
      </c>
      <c r="E422" s="244" t="s">
        <v>1</v>
      </c>
      <c r="F422" s="245" t="s">
        <v>250</v>
      </c>
      <c r="G422" s="242"/>
      <c r="H422" s="244" t="s">
        <v>1</v>
      </c>
      <c r="I422" s="246"/>
      <c r="J422" s="242"/>
      <c r="K422" s="242"/>
      <c r="L422" s="247"/>
      <c r="M422" s="248"/>
      <c r="N422" s="249"/>
      <c r="O422" s="249"/>
      <c r="P422" s="249"/>
      <c r="Q422" s="249"/>
      <c r="R422" s="249"/>
      <c r="S422" s="249"/>
      <c r="T422" s="250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1" t="s">
        <v>197</v>
      </c>
      <c r="AU422" s="251" t="s">
        <v>86</v>
      </c>
      <c r="AV422" s="13" t="s">
        <v>84</v>
      </c>
      <c r="AW422" s="13" t="s">
        <v>32</v>
      </c>
      <c r="AX422" s="13" t="s">
        <v>77</v>
      </c>
      <c r="AY422" s="251" t="s">
        <v>188</v>
      </c>
    </row>
    <row r="423" spans="1:51" s="14" customFormat="1" ht="12">
      <c r="A423" s="14"/>
      <c r="B423" s="252"/>
      <c r="C423" s="253"/>
      <c r="D423" s="243" t="s">
        <v>197</v>
      </c>
      <c r="E423" s="254" t="s">
        <v>1</v>
      </c>
      <c r="F423" s="255" t="s">
        <v>332</v>
      </c>
      <c r="G423" s="253"/>
      <c r="H423" s="256">
        <v>42.08</v>
      </c>
      <c r="I423" s="257"/>
      <c r="J423" s="253"/>
      <c r="K423" s="253"/>
      <c r="L423" s="258"/>
      <c r="M423" s="259"/>
      <c r="N423" s="260"/>
      <c r="O423" s="260"/>
      <c r="P423" s="260"/>
      <c r="Q423" s="260"/>
      <c r="R423" s="260"/>
      <c r="S423" s="260"/>
      <c r="T423" s="261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62" t="s">
        <v>197</v>
      </c>
      <c r="AU423" s="262" t="s">
        <v>86</v>
      </c>
      <c r="AV423" s="14" t="s">
        <v>86</v>
      </c>
      <c r="AW423" s="14" t="s">
        <v>32</v>
      </c>
      <c r="AX423" s="14" t="s">
        <v>77</v>
      </c>
      <c r="AY423" s="262" t="s">
        <v>188</v>
      </c>
    </row>
    <row r="424" spans="1:51" s="13" customFormat="1" ht="12">
      <c r="A424" s="13"/>
      <c r="B424" s="241"/>
      <c r="C424" s="242"/>
      <c r="D424" s="243" t="s">
        <v>197</v>
      </c>
      <c r="E424" s="244" t="s">
        <v>1</v>
      </c>
      <c r="F424" s="245" t="s">
        <v>252</v>
      </c>
      <c r="G424" s="242"/>
      <c r="H424" s="244" t="s">
        <v>1</v>
      </c>
      <c r="I424" s="246"/>
      <c r="J424" s="242"/>
      <c r="K424" s="242"/>
      <c r="L424" s="247"/>
      <c r="M424" s="248"/>
      <c r="N424" s="249"/>
      <c r="O424" s="249"/>
      <c r="P424" s="249"/>
      <c r="Q424" s="249"/>
      <c r="R424" s="249"/>
      <c r="S424" s="249"/>
      <c r="T424" s="250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1" t="s">
        <v>197</v>
      </c>
      <c r="AU424" s="251" t="s">
        <v>86</v>
      </c>
      <c r="AV424" s="13" t="s">
        <v>84</v>
      </c>
      <c r="AW424" s="13" t="s">
        <v>32</v>
      </c>
      <c r="AX424" s="13" t="s">
        <v>77</v>
      </c>
      <c r="AY424" s="251" t="s">
        <v>188</v>
      </c>
    </row>
    <row r="425" spans="1:51" s="14" customFormat="1" ht="12">
      <c r="A425" s="14"/>
      <c r="B425" s="252"/>
      <c r="C425" s="253"/>
      <c r="D425" s="243" t="s">
        <v>197</v>
      </c>
      <c r="E425" s="254" t="s">
        <v>1</v>
      </c>
      <c r="F425" s="255" t="s">
        <v>333</v>
      </c>
      <c r="G425" s="253"/>
      <c r="H425" s="256">
        <v>24.304</v>
      </c>
      <c r="I425" s="257"/>
      <c r="J425" s="253"/>
      <c r="K425" s="253"/>
      <c r="L425" s="258"/>
      <c r="M425" s="259"/>
      <c r="N425" s="260"/>
      <c r="O425" s="260"/>
      <c r="P425" s="260"/>
      <c r="Q425" s="260"/>
      <c r="R425" s="260"/>
      <c r="S425" s="260"/>
      <c r="T425" s="261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2" t="s">
        <v>197</v>
      </c>
      <c r="AU425" s="262" t="s">
        <v>86</v>
      </c>
      <c r="AV425" s="14" t="s">
        <v>86</v>
      </c>
      <c r="AW425" s="14" t="s">
        <v>32</v>
      </c>
      <c r="AX425" s="14" t="s">
        <v>77</v>
      </c>
      <c r="AY425" s="262" t="s">
        <v>188</v>
      </c>
    </row>
    <row r="426" spans="1:51" s="14" customFormat="1" ht="12">
      <c r="A426" s="14"/>
      <c r="B426" s="252"/>
      <c r="C426" s="253"/>
      <c r="D426" s="243" t="s">
        <v>197</v>
      </c>
      <c r="E426" s="254" t="s">
        <v>1</v>
      </c>
      <c r="F426" s="255" t="s">
        <v>334</v>
      </c>
      <c r="G426" s="253"/>
      <c r="H426" s="256">
        <v>-2.758</v>
      </c>
      <c r="I426" s="257"/>
      <c r="J426" s="253"/>
      <c r="K426" s="253"/>
      <c r="L426" s="258"/>
      <c r="M426" s="259"/>
      <c r="N426" s="260"/>
      <c r="O426" s="260"/>
      <c r="P426" s="260"/>
      <c r="Q426" s="260"/>
      <c r="R426" s="260"/>
      <c r="S426" s="260"/>
      <c r="T426" s="261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2" t="s">
        <v>197</v>
      </c>
      <c r="AU426" s="262" t="s">
        <v>86</v>
      </c>
      <c r="AV426" s="14" t="s">
        <v>86</v>
      </c>
      <c r="AW426" s="14" t="s">
        <v>32</v>
      </c>
      <c r="AX426" s="14" t="s">
        <v>77</v>
      </c>
      <c r="AY426" s="262" t="s">
        <v>188</v>
      </c>
    </row>
    <row r="427" spans="1:51" s="13" customFormat="1" ht="12">
      <c r="A427" s="13"/>
      <c r="B427" s="241"/>
      <c r="C427" s="242"/>
      <c r="D427" s="243" t="s">
        <v>197</v>
      </c>
      <c r="E427" s="244" t="s">
        <v>1</v>
      </c>
      <c r="F427" s="245" t="s">
        <v>254</v>
      </c>
      <c r="G427" s="242"/>
      <c r="H427" s="244" t="s">
        <v>1</v>
      </c>
      <c r="I427" s="246"/>
      <c r="J427" s="242"/>
      <c r="K427" s="242"/>
      <c r="L427" s="247"/>
      <c r="M427" s="248"/>
      <c r="N427" s="249"/>
      <c r="O427" s="249"/>
      <c r="P427" s="249"/>
      <c r="Q427" s="249"/>
      <c r="R427" s="249"/>
      <c r="S427" s="249"/>
      <c r="T427" s="250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1" t="s">
        <v>197</v>
      </c>
      <c r="AU427" s="251" t="s">
        <v>86</v>
      </c>
      <c r="AV427" s="13" t="s">
        <v>84</v>
      </c>
      <c r="AW427" s="13" t="s">
        <v>32</v>
      </c>
      <c r="AX427" s="13" t="s">
        <v>77</v>
      </c>
      <c r="AY427" s="251" t="s">
        <v>188</v>
      </c>
    </row>
    <row r="428" spans="1:51" s="14" customFormat="1" ht="12">
      <c r="A428" s="14"/>
      <c r="B428" s="252"/>
      <c r="C428" s="253"/>
      <c r="D428" s="243" t="s">
        <v>197</v>
      </c>
      <c r="E428" s="254" t="s">
        <v>1</v>
      </c>
      <c r="F428" s="255" t="s">
        <v>335</v>
      </c>
      <c r="G428" s="253"/>
      <c r="H428" s="256">
        <v>44.64</v>
      </c>
      <c r="I428" s="257"/>
      <c r="J428" s="253"/>
      <c r="K428" s="253"/>
      <c r="L428" s="258"/>
      <c r="M428" s="259"/>
      <c r="N428" s="260"/>
      <c r="O428" s="260"/>
      <c r="P428" s="260"/>
      <c r="Q428" s="260"/>
      <c r="R428" s="260"/>
      <c r="S428" s="260"/>
      <c r="T428" s="261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62" t="s">
        <v>197</v>
      </c>
      <c r="AU428" s="262" t="s">
        <v>86</v>
      </c>
      <c r="AV428" s="14" t="s">
        <v>86</v>
      </c>
      <c r="AW428" s="14" t="s">
        <v>32</v>
      </c>
      <c r="AX428" s="14" t="s">
        <v>77</v>
      </c>
      <c r="AY428" s="262" t="s">
        <v>188</v>
      </c>
    </row>
    <row r="429" spans="1:51" s="14" customFormat="1" ht="12">
      <c r="A429" s="14"/>
      <c r="B429" s="252"/>
      <c r="C429" s="253"/>
      <c r="D429" s="243" t="s">
        <v>197</v>
      </c>
      <c r="E429" s="254" t="s">
        <v>1</v>
      </c>
      <c r="F429" s="255" t="s">
        <v>310</v>
      </c>
      <c r="G429" s="253"/>
      <c r="H429" s="256">
        <v>-1.576</v>
      </c>
      <c r="I429" s="257"/>
      <c r="J429" s="253"/>
      <c r="K429" s="253"/>
      <c r="L429" s="258"/>
      <c r="M429" s="259"/>
      <c r="N429" s="260"/>
      <c r="O429" s="260"/>
      <c r="P429" s="260"/>
      <c r="Q429" s="260"/>
      <c r="R429" s="260"/>
      <c r="S429" s="260"/>
      <c r="T429" s="261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2" t="s">
        <v>197</v>
      </c>
      <c r="AU429" s="262" t="s">
        <v>86</v>
      </c>
      <c r="AV429" s="14" t="s">
        <v>86</v>
      </c>
      <c r="AW429" s="14" t="s">
        <v>32</v>
      </c>
      <c r="AX429" s="14" t="s">
        <v>77</v>
      </c>
      <c r="AY429" s="262" t="s">
        <v>188</v>
      </c>
    </row>
    <row r="430" spans="1:51" s="13" customFormat="1" ht="12">
      <c r="A430" s="13"/>
      <c r="B430" s="241"/>
      <c r="C430" s="242"/>
      <c r="D430" s="243" t="s">
        <v>197</v>
      </c>
      <c r="E430" s="244" t="s">
        <v>1</v>
      </c>
      <c r="F430" s="245" t="s">
        <v>336</v>
      </c>
      <c r="G430" s="242"/>
      <c r="H430" s="244" t="s">
        <v>1</v>
      </c>
      <c r="I430" s="246"/>
      <c r="J430" s="242"/>
      <c r="K430" s="242"/>
      <c r="L430" s="247"/>
      <c r="M430" s="248"/>
      <c r="N430" s="249"/>
      <c r="O430" s="249"/>
      <c r="P430" s="249"/>
      <c r="Q430" s="249"/>
      <c r="R430" s="249"/>
      <c r="S430" s="249"/>
      <c r="T430" s="250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1" t="s">
        <v>197</v>
      </c>
      <c r="AU430" s="251" t="s">
        <v>86</v>
      </c>
      <c r="AV430" s="13" t="s">
        <v>84</v>
      </c>
      <c r="AW430" s="13" t="s">
        <v>32</v>
      </c>
      <c r="AX430" s="13" t="s">
        <v>77</v>
      </c>
      <c r="AY430" s="251" t="s">
        <v>188</v>
      </c>
    </row>
    <row r="431" spans="1:51" s="14" customFormat="1" ht="12">
      <c r="A431" s="14"/>
      <c r="B431" s="252"/>
      <c r="C431" s="253"/>
      <c r="D431" s="243" t="s">
        <v>197</v>
      </c>
      <c r="E431" s="254" t="s">
        <v>1</v>
      </c>
      <c r="F431" s="255" t="s">
        <v>337</v>
      </c>
      <c r="G431" s="253"/>
      <c r="H431" s="256">
        <v>164.114</v>
      </c>
      <c r="I431" s="257"/>
      <c r="J431" s="253"/>
      <c r="K431" s="253"/>
      <c r="L431" s="258"/>
      <c r="M431" s="259"/>
      <c r="N431" s="260"/>
      <c r="O431" s="260"/>
      <c r="P431" s="260"/>
      <c r="Q431" s="260"/>
      <c r="R431" s="260"/>
      <c r="S431" s="260"/>
      <c r="T431" s="261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62" t="s">
        <v>197</v>
      </c>
      <c r="AU431" s="262" t="s">
        <v>86</v>
      </c>
      <c r="AV431" s="14" t="s">
        <v>86</v>
      </c>
      <c r="AW431" s="14" t="s">
        <v>32</v>
      </c>
      <c r="AX431" s="14" t="s">
        <v>77</v>
      </c>
      <c r="AY431" s="262" t="s">
        <v>188</v>
      </c>
    </row>
    <row r="432" spans="1:51" s="14" customFormat="1" ht="12">
      <c r="A432" s="14"/>
      <c r="B432" s="252"/>
      <c r="C432" s="253"/>
      <c r="D432" s="243" t="s">
        <v>197</v>
      </c>
      <c r="E432" s="254" t="s">
        <v>1</v>
      </c>
      <c r="F432" s="255" t="s">
        <v>310</v>
      </c>
      <c r="G432" s="253"/>
      <c r="H432" s="256">
        <v>-1.576</v>
      </c>
      <c r="I432" s="257"/>
      <c r="J432" s="253"/>
      <c r="K432" s="253"/>
      <c r="L432" s="258"/>
      <c r="M432" s="259"/>
      <c r="N432" s="260"/>
      <c r="O432" s="260"/>
      <c r="P432" s="260"/>
      <c r="Q432" s="260"/>
      <c r="R432" s="260"/>
      <c r="S432" s="260"/>
      <c r="T432" s="261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62" t="s">
        <v>197</v>
      </c>
      <c r="AU432" s="262" t="s">
        <v>86</v>
      </c>
      <c r="AV432" s="14" t="s">
        <v>86</v>
      </c>
      <c r="AW432" s="14" t="s">
        <v>32</v>
      </c>
      <c r="AX432" s="14" t="s">
        <v>77</v>
      </c>
      <c r="AY432" s="262" t="s">
        <v>188</v>
      </c>
    </row>
    <row r="433" spans="1:51" s="16" customFormat="1" ht="12">
      <c r="A433" s="16"/>
      <c r="B433" s="274"/>
      <c r="C433" s="275"/>
      <c r="D433" s="243" t="s">
        <v>197</v>
      </c>
      <c r="E433" s="276" t="s">
        <v>1</v>
      </c>
      <c r="F433" s="277" t="s">
        <v>232</v>
      </c>
      <c r="G433" s="275"/>
      <c r="H433" s="278">
        <v>543.1479999999999</v>
      </c>
      <c r="I433" s="279"/>
      <c r="J433" s="275"/>
      <c r="K433" s="275"/>
      <c r="L433" s="280"/>
      <c r="M433" s="281"/>
      <c r="N433" s="282"/>
      <c r="O433" s="282"/>
      <c r="P433" s="282"/>
      <c r="Q433" s="282"/>
      <c r="R433" s="282"/>
      <c r="S433" s="282"/>
      <c r="T433" s="283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T433" s="284" t="s">
        <v>197</v>
      </c>
      <c r="AU433" s="284" t="s">
        <v>86</v>
      </c>
      <c r="AV433" s="16" t="s">
        <v>112</v>
      </c>
      <c r="AW433" s="16" t="s">
        <v>32</v>
      </c>
      <c r="AX433" s="16" t="s">
        <v>77</v>
      </c>
      <c r="AY433" s="284" t="s">
        <v>188</v>
      </c>
    </row>
    <row r="434" spans="1:51" s="15" customFormat="1" ht="12">
      <c r="A434" s="15"/>
      <c r="B434" s="263"/>
      <c r="C434" s="264"/>
      <c r="D434" s="243" t="s">
        <v>197</v>
      </c>
      <c r="E434" s="265" t="s">
        <v>1</v>
      </c>
      <c r="F434" s="266" t="s">
        <v>215</v>
      </c>
      <c r="G434" s="264"/>
      <c r="H434" s="267">
        <v>1202.7179999999998</v>
      </c>
      <c r="I434" s="268"/>
      <c r="J434" s="264"/>
      <c r="K434" s="264"/>
      <c r="L434" s="269"/>
      <c r="M434" s="270"/>
      <c r="N434" s="271"/>
      <c r="O434" s="271"/>
      <c r="P434" s="271"/>
      <c r="Q434" s="271"/>
      <c r="R434" s="271"/>
      <c r="S434" s="271"/>
      <c r="T434" s="272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73" t="s">
        <v>197</v>
      </c>
      <c r="AU434" s="273" t="s">
        <v>86</v>
      </c>
      <c r="AV434" s="15" t="s">
        <v>195</v>
      </c>
      <c r="AW434" s="15" t="s">
        <v>32</v>
      </c>
      <c r="AX434" s="15" t="s">
        <v>84</v>
      </c>
      <c r="AY434" s="273" t="s">
        <v>188</v>
      </c>
    </row>
    <row r="435" spans="1:65" s="2" customFormat="1" ht="16.5" customHeight="1">
      <c r="A435" s="39"/>
      <c r="B435" s="40"/>
      <c r="C435" s="228" t="s">
        <v>688</v>
      </c>
      <c r="D435" s="228" t="s">
        <v>190</v>
      </c>
      <c r="E435" s="229" t="s">
        <v>689</v>
      </c>
      <c r="F435" s="230" t="s">
        <v>690</v>
      </c>
      <c r="G435" s="231" t="s">
        <v>193</v>
      </c>
      <c r="H435" s="232">
        <v>250</v>
      </c>
      <c r="I435" s="233"/>
      <c r="J435" s="234">
        <f>ROUND(I435*H435,2)</f>
        <v>0</v>
      </c>
      <c r="K435" s="230" t="s">
        <v>194</v>
      </c>
      <c r="L435" s="45"/>
      <c r="M435" s="235" t="s">
        <v>1</v>
      </c>
      <c r="N435" s="236" t="s">
        <v>42</v>
      </c>
      <c r="O435" s="92"/>
      <c r="P435" s="237">
        <f>O435*H435</f>
        <v>0</v>
      </c>
      <c r="Q435" s="237">
        <v>0</v>
      </c>
      <c r="R435" s="237">
        <f>Q435*H435</f>
        <v>0</v>
      </c>
      <c r="S435" s="237">
        <v>0</v>
      </c>
      <c r="T435" s="238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9" t="s">
        <v>195</v>
      </c>
      <c r="AT435" s="239" t="s">
        <v>190</v>
      </c>
      <c r="AU435" s="239" t="s">
        <v>86</v>
      </c>
      <c r="AY435" s="18" t="s">
        <v>188</v>
      </c>
      <c r="BE435" s="240">
        <f>IF(N435="základní",J435,0)</f>
        <v>0</v>
      </c>
      <c r="BF435" s="240">
        <f>IF(N435="snížená",J435,0)</f>
        <v>0</v>
      </c>
      <c r="BG435" s="240">
        <f>IF(N435="zákl. přenesená",J435,0)</f>
        <v>0</v>
      </c>
      <c r="BH435" s="240">
        <f>IF(N435="sníž. přenesená",J435,0)</f>
        <v>0</v>
      </c>
      <c r="BI435" s="240">
        <f>IF(N435="nulová",J435,0)</f>
        <v>0</v>
      </c>
      <c r="BJ435" s="18" t="s">
        <v>84</v>
      </c>
      <c r="BK435" s="240">
        <f>ROUND(I435*H435,2)</f>
        <v>0</v>
      </c>
      <c r="BL435" s="18" t="s">
        <v>195</v>
      </c>
      <c r="BM435" s="239" t="s">
        <v>691</v>
      </c>
    </row>
    <row r="436" spans="1:51" s="13" customFormat="1" ht="12">
      <c r="A436" s="13"/>
      <c r="B436" s="241"/>
      <c r="C436" s="242"/>
      <c r="D436" s="243" t="s">
        <v>197</v>
      </c>
      <c r="E436" s="244" t="s">
        <v>1</v>
      </c>
      <c r="F436" s="245" t="s">
        <v>692</v>
      </c>
      <c r="G436" s="242"/>
      <c r="H436" s="244" t="s">
        <v>1</v>
      </c>
      <c r="I436" s="246"/>
      <c r="J436" s="242"/>
      <c r="K436" s="242"/>
      <c r="L436" s="247"/>
      <c r="M436" s="248"/>
      <c r="N436" s="249"/>
      <c r="O436" s="249"/>
      <c r="P436" s="249"/>
      <c r="Q436" s="249"/>
      <c r="R436" s="249"/>
      <c r="S436" s="249"/>
      <c r="T436" s="250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1" t="s">
        <v>197</v>
      </c>
      <c r="AU436" s="251" t="s">
        <v>86</v>
      </c>
      <c r="AV436" s="13" t="s">
        <v>84</v>
      </c>
      <c r="AW436" s="13" t="s">
        <v>32</v>
      </c>
      <c r="AX436" s="13" t="s">
        <v>77</v>
      </c>
      <c r="AY436" s="251" t="s">
        <v>188</v>
      </c>
    </row>
    <row r="437" spans="1:51" s="14" customFormat="1" ht="12">
      <c r="A437" s="14"/>
      <c r="B437" s="252"/>
      <c r="C437" s="253"/>
      <c r="D437" s="243" t="s">
        <v>197</v>
      </c>
      <c r="E437" s="254" t="s">
        <v>1</v>
      </c>
      <c r="F437" s="255" t="s">
        <v>693</v>
      </c>
      <c r="G437" s="253"/>
      <c r="H437" s="256">
        <v>250</v>
      </c>
      <c r="I437" s="257"/>
      <c r="J437" s="253"/>
      <c r="K437" s="253"/>
      <c r="L437" s="258"/>
      <c r="M437" s="259"/>
      <c r="N437" s="260"/>
      <c r="O437" s="260"/>
      <c r="P437" s="260"/>
      <c r="Q437" s="260"/>
      <c r="R437" s="260"/>
      <c r="S437" s="260"/>
      <c r="T437" s="261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2" t="s">
        <v>197</v>
      </c>
      <c r="AU437" s="262" t="s">
        <v>86</v>
      </c>
      <c r="AV437" s="14" t="s">
        <v>86</v>
      </c>
      <c r="AW437" s="14" t="s">
        <v>32</v>
      </c>
      <c r="AX437" s="14" t="s">
        <v>84</v>
      </c>
      <c r="AY437" s="262" t="s">
        <v>188</v>
      </c>
    </row>
    <row r="438" spans="1:65" s="2" customFormat="1" ht="24.15" customHeight="1">
      <c r="A438" s="39"/>
      <c r="B438" s="40"/>
      <c r="C438" s="228" t="s">
        <v>694</v>
      </c>
      <c r="D438" s="228" t="s">
        <v>190</v>
      </c>
      <c r="E438" s="229" t="s">
        <v>695</v>
      </c>
      <c r="F438" s="230" t="s">
        <v>696</v>
      </c>
      <c r="G438" s="231" t="s">
        <v>193</v>
      </c>
      <c r="H438" s="232">
        <v>300</v>
      </c>
      <c r="I438" s="233"/>
      <c r="J438" s="234">
        <f>ROUND(I438*H438,2)</f>
        <v>0</v>
      </c>
      <c r="K438" s="230" t="s">
        <v>194</v>
      </c>
      <c r="L438" s="45"/>
      <c r="M438" s="235" t="s">
        <v>1</v>
      </c>
      <c r="N438" s="236" t="s">
        <v>42</v>
      </c>
      <c r="O438" s="92"/>
      <c r="P438" s="237">
        <f>O438*H438</f>
        <v>0</v>
      </c>
      <c r="Q438" s="237">
        <v>0</v>
      </c>
      <c r="R438" s="237">
        <f>Q438*H438</f>
        <v>0</v>
      </c>
      <c r="S438" s="237">
        <v>0</v>
      </c>
      <c r="T438" s="238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9" t="s">
        <v>195</v>
      </c>
      <c r="AT438" s="239" t="s">
        <v>190</v>
      </c>
      <c r="AU438" s="239" t="s">
        <v>86</v>
      </c>
      <c r="AY438" s="18" t="s">
        <v>188</v>
      </c>
      <c r="BE438" s="240">
        <f>IF(N438="základní",J438,0)</f>
        <v>0</v>
      </c>
      <c r="BF438" s="240">
        <f>IF(N438="snížená",J438,0)</f>
        <v>0</v>
      </c>
      <c r="BG438" s="240">
        <f>IF(N438="zákl. přenesená",J438,0)</f>
        <v>0</v>
      </c>
      <c r="BH438" s="240">
        <f>IF(N438="sníž. přenesená",J438,0)</f>
        <v>0</v>
      </c>
      <c r="BI438" s="240">
        <f>IF(N438="nulová",J438,0)</f>
        <v>0</v>
      </c>
      <c r="BJ438" s="18" t="s">
        <v>84</v>
      </c>
      <c r="BK438" s="240">
        <f>ROUND(I438*H438,2)</f>
        <v>0</v>
      </c>
      <c r="BL438" s="18" t="s">
        <v>195</v>
      </c>
      <c r="BM438" s="239" t="s">
        <v>697</v>
      </c>
    </row>
    <row r="439" spans="1:51" s="14" customFormat="1" ht="12">
      <c r="A439" s="14"/>
      <c r="B439" s="252"/>
      <c r="C439" s="253"/>
      <c r="D439" s="243" t="s">
        <v>197</v>
      </c>
      <c r="E439" s="254" t="s">
        <v>1</v>
      </c>
      <c r="F439" s="255" t="s">
        <v>698</v>
      </c>
      <c r="G439" s="253"/>
      <c r="H439" s="256">
        <v>300</v>
      </c>
      <c r="I439" s="257"/>
      <c r="J439" s="253"/>
      <c r="K439" s="253"/>
      <c r="L439" s="258"/>
      <c r="M439" s="259"/>
      <c r="N439" s="260"/>
      <c r="O439" s="260"/>
      <c r="P439" s="260"/>
      <c r="Q439" s="260"/>
      <c r="R439" s="260"/>
      <c r="S439" s="260"/>
      <c r="T439" s="261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2" t="s">
        <v>197</v>
      </c>
      <c r="AU439" s="262" t="s">
        <v>86</v>
      </c>
      <c r="AV439" s="14" t="s">
        <v>86</v>
      </c>
      <c r="AW439" s="14" t="s">
        <v>32</v>
      </c>
      <c r="AX439" s="14" t="s">
        <v>77</v>
      </c>
      <c r="AY439" s="262" t="s">
        <v>188</v>
      </c>
    </row>
    <row r="440" spans="1:51" s="15" customFormat="1" ht="12">
      <c r="A440" s="15"/>
      <c r="B440" s="263"/>
      <c r="C440" s="264"/>
      <c r="D440" s="243" t="s">
        <v>197</v>
      </c>
      <c r="E440" s="265" t="s">
        <v>1</v>
      </c>
      <c r="F440" s="266" t="s">
        <v>215</v>
      </c>
      <c r="G440" s="264"/>
      <c r="H440" s="267">
        <v>300</v>
      </c>
      <c r="I440" s="268"/>
      <c r="J440" s="264"/>
      <c r="K440" s="264"/>
      <c r="L440" s="269"/>
      <c r="M440" s="270"/>
      <c r="N440" s="271"/>
      <c r="O440" s="271"/>
      <c r="P440" s="271"/>
      <c r="Q440" s="271"/>
      <c r="R440" s="271"/>
      <c r="S440" s="271"/>
      <c r="T440" s="272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73" t="s">
        <v>197</v>
      </c>
      <c r="AU440" s="273" t="s">
        <v>86</v>
      </c>
      <c r="AV440" s="15" t="s">
        <v>195</v>
      </c>
      <c r="AW440" s="15" t="s">
        <v>32</v>
      </c>
      <c r="AX440" s="15" t="s">
        <v>84</v>
      </c>
      <c r="AY440" s="273" t="s">
        <v>188</v>
      </c>
    </row>
    <row r="441" spans="1:65" s="2" customFormat="1" ht="24.15" customHeight="1">
      <c r="A441" s="39"/>
      <c r="B441" s="40"/>
      <c r="C441" s="228" t="s">
        <v>699</v>
      </c>
      <c r="D441" s="228" t="s">
        <v>190</v>
      </c>
      <c r="E441" s="229" t="s">
        <v>700</v>
      </c>
      <c r="F441" s="230" t="s">
        <v>701</v>
      </c>
      <c r="G441" s="231" t="s">
        <v>604</v>
      </c>
      <c r="H441" s="232">
        <v>15.6</v>
      </c>
      <c r="I441" s="233"/>
      <c r="J441" s="234">
        <f>ROUND(I441*H441,2)</f>
        <v>0</v>
      </c>
      <c r="K441" s="230" t="s">
        <v>194</v>
      </c>
      <c r="L441" s="45"/>
      <c r="M441" s="235" t="s">
        <v>1</v>
      </c>
      <c r="N441" s="236" t="s">
        <v>42</v>
      </c>
      <c r="O441" s="92"/>
      <c r="P441" s="237">
        <f>O441*H441</f>
        <v>0</v>
      </c>
      <c r="Q441" s="237">
        <v>0.0015</v>
      </c>
      <c r="R441" s="237">
        <f>Q441*H441</f>
        <v>0.0234</v>
      </c>
      <c r="S441" s="237">
        <v>0</v>
      </c>
      <c r="T441" s="238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9" t="s">
        <v>195</v>
      </c>
      <c r="AT441" s="239" t="s">
        <v>190</v>
      </c>
      <c r="AU441" s="239" t="s">
        <v>86</v>
      </c>
      <c r="AY441" s="18" t="s">
        <v>188</v>
      </c>
      <c r="BE441" s="240">
        <f>IF(N441="základní",J441,0)</f>
        <v>0</v>
      </c>
      <c r="BF441" s="240">
        <f>IF(N441="snížená",J441,0)</f>
        <v>0</v>
      </c>
      <c r="BG441" s="240">
        <f>IF(N441="zákl. přenesená",J441,0)</f>
        <v>0</v>
      </c>
      <c r="BH441" s="240">
        <f>IF(N441="sníž. přenesená",J441,0)</f>
        <v>0</v>
      </c>
      <c r="BI441" s="240">
        <f>IF(N441="nulová",J441,0)</f>
        <v>0</v>
      </c>
      <c r="BJ441" s="18" t="s">
        <v>84</v>
      </c>
      <c r="BK441" s="240">
        <f>ROUND(I441*H441,2)</f>
        <v>0</v>
      </c>
      <c r="BL441" s="18" t="s">
        <v>195</v>
      </c>
      <c r="BM441" s="239" t="s">
        <v>702</v>
      </c>
    </row>
    <row r="442" spans="1:51" s="13" customFormat="1" ht="12">
      <c r="A442" s="13"/>
      <c r="B442" s="241"/>
      <c r="C442" s="242"/>
      <c r="D442" s="243" t="s">
        <v>197</v>
      </c>
      <c r="E442" s="244" t="s">
        <v>1</v>
      </c>
      <c r="F442" s="245" t="s">
        <v>703</v>
      </c>
      <c r="G442" s="242"/>
      <c r="H442" s="244" t="s">
        <v>1</v>
      </c>
      <c r="I442" s="246"/>
      <c r="J442" s="242"/>
      <c r="K442" s="242"/>
      <c r="L442" s="247"/>
      <c r="M442" s="248"/>
      <c r="N442" s="249"/>
      <c r="O442" s="249"/>
      <c r="P442" s="249"/>
      <c r="Q442" s="249"/>
      <c r="R442" s="249"/>
      <c r="S442" s="249"/>
      <c r="T442" s="250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1" t="s">
        <v>197</v>
      </c>
      <c r="AU442" s="251" t="s">
        <v>86</v>
      </c>
      <c r="AV442" s="13" t="s">
        <v>84</v>
      </c>
      <c r="AW442" s="13" t="s">
        <v>32</v>
      </c>
      <c r="AX442" s="13" t="s">
        <v>77</v>
      </c>
      <c r="AY442" s="251" t="s">
        <v>188</v>
      </c>
    </row>
    <row r="443" spans="1:51" s="13" customFormat="1" ht="12">
      <c r="A443" s="13"/>
      <c r="B443" s="241"/>
      <c r="C443" s="242"/>
      <c r="D443" s="243" t="s">
        <v>197</v>
      </c>
      <c r="E443" s="244" t="s">
        <v>1</v>
      </c>
      <c r="F443" s="245" t="s">
        <v>704</v>
      </c>
      <c r="G443" s="242"/>
      <c r="H443" s="244" t="s">
        <v>1</v>
      </c>
      <c r="I443" s="246"/>
      <c r="J443" s="242"/>
      <c r="K443" s="242"/>
      <c r="L443" s="247"/>
      <c r="M443" s="248"/>
      <c r="N443" s="249"/>
      <c r="O443" s="249"/>
      <c r="P443" s="249"/>
      <c r="Q443" s="249"/>
      <c r="R443" s="249"/>
      <c r="S443" s="249"/>
      <c r="T443" s="250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51" t="s">
        <v>197</v>
      </c>
      <c r="AU443" s="251" t="s">
        <v>86</v>
      </c>
      <c r="AV443" s="13" t="s">
        <v>84</v>
      </c>
      <c r="AW443" s="13" t="s">
        <v>32</v>
      </c>
      <c r="AX443" s="13" t="s">
        <v>77</v>
      </c>
      <c r="AY443" s="251" t="s">
        <v>188</v>
      </c>
    </row>
    <row r="444" spans="1:51" s="14" customFormat="1" ht="12">
      <c r="A444" s="14"/>
      <c r="B444" s="252"/>
      <c r="C444" s="253"/>
      <c r="D444" s="243" t="s">
        <v>197</v>
      </c>
      <c r="E444" s="254" t="s">
        <v>1</v>
      </c>
      <c r="F444" s="255" t="s">
        <v>705</v>
      </c>
      <c r="G444" s="253"/>
      <c r="H444" s="256">
        <v>15.6</v>
      </c>
      <c r="I444" s="257"/>
      <c r="J444" s="253"/>
      <c r="K444" s="253"/>
      <c r="L444" s="258"/>
      <c r="M444" s="259"/>
      <c r="N444" s="260"/>
      <c r="O444" s="260"/>
      <c r="P444" s="260"/>
      <c r="Q444" s="260"/>
      <c r="R444" s="260"/>
      <c r="S444" s="260"/>
      <c r="T444" s="261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62" t="s">
        <v>197</v>
      </c>
      <c r="AU444" s="262" t="s">
        <v>86</v>
      </c>
      <c r="AV444" s="14" t="s">
        <v>86</v>
      </c>
      <c r="AW444" s="14" t="s">
        <v>32</v>
      </c>
      <c r="AX444" s="14" t="s">
        <v>84</v>
      </c>
      <c r="AY444" s="262" t="s">
        <v>188</v>
      </c>
    </row>
    <row r="445" spans="1:65" s="2" customFormat="1" ht="24.15" customHeight="1">
      <c r="A445" s="39"/>
      <c r="B445" s="40"/>
      <c r="C445" s="228" t="s">
        <v>706</v>
      </c>
      <c r="D445" s="228" t="s">
        <v>190</v>
      </c>
      <c r="E445" s="229" t="s">
        <v>707</v>
      </c>
      <c r="F445" s="230" t="s">
        <v>708</v>
      </c>
      <c r="G445" s="231" t="s">
        <v>193</v>
      </c>
      <c r="H445" s="232">
        <v>14</v>
      </c>
      <c r="I445" s="233"/>
      <c r="J445" s="234">
        <f>ROUND(I445*H445,2)</f>
        <v>0</v>
      </c>
      <c r="K445" s="230" t="s">
        <v>194</v>
      </c>
      <c r="L445" s="45"/>
      <c r="M445" s="235" t="s">
        <v>1</v>
      </c>
      <c r="N445" s="236" t="s">
        <v>42</v>
      </c>
      <c r="O445" s="92"/>
      <c r="P445" s="237">
        <f>O445*H445</f>
        <v>0</v>
      </c>
      <c r="Q445" s="237">
        <v>0.00735</v>
      </c>
      <c r="R445" s="237">
        <f>Q445*H445</f>
        <v>0.10289999999999999</v>
      </c>
      <c r="S445" s="237">
        <v>0</v>
      </c>
      <c r="T445" s="238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9" t="s">
        <v>195</v>
      </c>
      <c r="AT445" s="239" t="s">
        <v>190</v>
      </c>
      <c r="AU445" s="239" t="s">
        <v>86</v>
      </c>
      <c r="AY445" s="18" t="s">
        <v>188</v>
      </c>
      <c r="BE445" s="240">
        <f>IF(N445="základní",J445,0)</f>
        <v>0</v>
      </c>
      <c r="BF445" s="240">
        <f>IF(N445="snížená",J445,0)</f>
        <v>0</v>
      </c>
      <c r="BG445" s="240">
        <f>IF(N445="zákl. přenesená",J445,0)</f>
        <v>0</v>
      </c>
      <c r="BH445" s="240">
        <f>IF(N445="sníž. přenesená",J445,0)</f>
        <v>0</v>
      </c>
      <c r="BI445" s="240">
        <f>IF(N445="nulová",J445,0)</f>
        <v>0</v>
      </c>
      <c r="BJ445" s="18" t="s">
        <v>84</v>
      </c>
      <c r="BK445" s="240">
        <f>ROUND(I445*H445,2)</f>
        <v>0</v>
      </c>
      <c r="BL445" s="18" t="s">
        <v>195</v>
      </c>
      <c r="BM445" s="239" t="s">
        <v>709</v>
      </c>
    </row>
    <row r="446" spans="1:51" s="14" customFormat="1" ht="12">
      <c r="A446" s="14"/>
      <c r="B446" s="252"/>
      <c r="C446" s="253"/>
      <c r="D446" s="243" t="s">
        <v>197</v>
      </c>
      <c r="E446" s="254" t="s">
        <v>1</v>
      </c>
      <c r="F446" s="255" t="s">
        <v>710</v>
      </c>
      <c r="G446" s="253"/>
      <c r="H446" s="256">
        <v>14</v>
      </c>
      <c r="I446" s="257"/>
      <c r="J446" s="253"/>
      <c r="K446" s="253"/>
      <c r="L446" s="258"/>
      <c r="M446" s="259"/>
      <c r="N446" s="260"/>
      <c r="O446" s="260"/>
      <c r="P446" s="260"/>
      <c r="Q446" s="260"/>
      <c r="R446" s="260"/>
      <c r="S446" s="260"/>
      <c r="T446" s="261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2" t="s">
        <v>197</v>
      </c>
      <c r="AU446" s="262" t="s">
        <v>86</v>
      </c>
      <c r="AV446" s="14" t="s">
        <v>86</v>
      </c>
      <c r="AW446" s="14" t="s">
        <v>32</v>
      </c>
      <c r="AX446" s="14" t="s">
        <v>84</v>
      </c>
      <c r="AY446" s="262" t="s">
        <v>188</v>
      </c>
    </row>
    <row r="447" spans="1:65" s="2" customFormat="1" ht="24.15" customHeight="1">
      <c r="A447" s="39"/>
      <c r="B447" s="40"/>
      <c r="C447" s="228" t="s">
        <v>711</v>
      </c>
      <c r="D447" s="228" t="s">
        <v>190</v>
      </c>
      <c r="E447" s="229" t="s">
        <v>712</v>
      </c>
      <c r="F447" s="230" t="s">
        <v>713</v>
      </c>
      <c r="G447" s="231" t="s">
        <v>193</v>
      </c>
      <c r="H447" s="232">
        <v>19.8</v>
      </c>
      <c r="I447" s="233"/>
      <c r="J447" s="234">
        <f>ROUND(I447*H447,2)</f>
        <v>0</v>
      </c>
      <c r="K447" s="230" t="s">
        <v>194</v>
      </c>
      <c r="L447" s="45"/>
      <c r="M447" s="235" t="s">
        <v>1</v>
      </c>
      <c r="N447" s="236" t="s">
        <v>42</v>
      </c>
      <c r="O447" s="92"/>
      <c r="P447" s="237">
        <f>O447*H447</f>
        <v>0</v>
      </c>
      <c r="Q447" s="237">
        <v>0.009</v>
      </c>
      <c r="R447" s="237">
        <f>Q447*H447</f>
        <v>0.1782</v>
      </c>
      <c r="S447" s="237">
        <v>0</v>
      </c>
      <c r="T447" s="238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9" t="s">
        <v>195</v>
      </c>
      <c r="AT447" s="239" t="s">
        <v>190</v>
      </c>
      <c r="AU447" s="239" t="s">
        <v>86</v>
      </c>
      <c r="AY447" s="18" t="s">
        <v>188</v>
      </c>
      <c r="BE447" s="240">
        <f>IF(N447="základní",J447,0)</f>
        <v>0</v>
      </c>
      <c r="BF447" s="240">
        <f>IF(N447="snížená",J447,0)</f>
        <v>0</v>
      </c>
      <c r="BG447" s="240">
        <f>IF(N447="zákl. přenesená",J447,0)</f>
        <v>0</v>
      </c>
      <c r="BH447" s="240">
        <f>IF(N447="sníž. přenesená",J447,0)</f>
        <v>0</v>
      </c>
      <c r="BI447" s="240">
        <f>IF(N447="nulová",J447,0)</f>
        <v>0</v>
      </c>
      <c r="BJ447" s="18" t="s">
        <v>84</v>
      </c>
      <c r="BK447" s="240">
        <f>ROUND(I447*H447,2)</f>
        <v>0</v>
      </c>
      <c r="BL447" s="18" t="s">
        <v>195</v>
      </c>
      <c r="BM447" s="239" t="s">
        <v>714</v>
      </c>
    </row>
    <row r="448" spans="1:51" s="13" customFormat="1" ht="12">
      <c r="A448" s="13"/>
      <c r="B448" s="241"/>
      <c r="C448" s="242"/>
      <c r="D448" s="243" t="s">
        <v>197</v>
      </c>
      <c r="E448" s="244" t="s">
        <v>1</v>
      </c>
      <c r="F448" s="245" t="s">
        <v>198</v>
      </c>
      <c r="G448" s="242"/>
      <c r="H448" s="244" t="s">
        <v>1</v>
      </c>
      <c r="I448" s="246"/>
      <c r="J448" s="242"/>
      <c r="K448" s="242"/>
      <c r="L448" s="247"/>
      <c r="M448" s="248"/>
      <c r="N448" s="249"/>
      <c r="O448" s="249"/>
      <c r="P448" s="249"/>
      <c r="Q448" s="249"/>
      <c r="R448" s="249"/>
      <c r="S448" s="249"/>
      <c r="T448" s="250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1" t="s">
        <v>197</v>
      </c>
      <c r="AU448" s="251" t="s">
        <v>86</v>
      </c>
      <c r="AV448" s="13" t="s">
        <v>84</v>
      </c>
      <c r="AW448" s="13" t="s">
        <v>32</v>
      </c>
      <c r="AX448" s="13" t="s">
        <v>77</v>
      </c>
      <c r="AY448" s="251" t="s">
        <v>188</v>
      </c>
    </row>
    <row r="449" spans="1:51" s="14" customFormat="1" ht="12">
      <c r="A449" s="14"/>
      <c r="B449" s="252"/>
      <c r="C449" s="253"/>
      <c r="D449" s="243" t="s">
        <v>197</v>
      </c>
      <c r="E449" s="254" t="s">
        <v>1</v>
      </c>
      <c r="F449" s="255" t="s">
        <v>199</v>
      </c>
      <c r="G449" s="253"/>
      <c r="H449" s="256">
        <v>19.8</v>
      </c>
      <c r="I449" s="257"/>
      <c r="J449" s="253"/>
      <c r="K449" s="253"/>
      <c r="L449" s="258"/>
      <c r="M449" s="259"/>
      <c r="N449" s="260"/>
      <c r="O449" s="260"/>
      <c r="P449" s="260"/>
      <c r="Q449" s="260"/>
      <c r="R449" s="260"/>
      <c r="S449" s="260"/>
      <c r="T449" s="261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62" t="s">
        <v>197</v>
      </c>
      <c r="AU449" s="262" t="s">
        <v>86</v>
      </c>
      <c r="AV449" s="14" t="s">
        <v>86</v>
      </c>
      <c r="AW449" s="14" t="s">
        <v>32</v>
      </c>
      <c r="AX449" s="14" t="s">
        <v>84</v>
      </c>
      <c r="AY449" s="262" t="s">
        <v>188</v>
      </c>
    </row>
    <row r="450" spans="1:65" s="2" customFormat="1" ht="21.75" customHeight="1">
      <c r="A450" s="39"/>
      <c r="B450" s="40"/>
      <c r="C450" s="228" t="s">
        <v>715</v>
      </c>
      <c r="D450" s="228" t="s">
        <v>190</v>
      </c>
      <c r="E450" s="229" t="s">
        <v>716</v>
      </c>
      <c r="F450" s="230" t="s">
        <v>717</v>
      </c>
      <c r="G450" s="231" t="s">
        <v>193</v>
      </c>
      <c r="H450" s="232">
        <v>19.8</v>
      </c>
      <c r="I450" s="233"/>
      <c r="J450" s="234">
        <f>ROUND(I450*H450,2)</f>
        <v>0</v>
      </c>
      <c r="K450" s="230" t="s">
        <v>194</v>
      </c>
      <c r="L450" s="45"/>
      <c r="M450" s="235" t="s">
        <v>1</v>
      </c>
      <c r="N450" s="236" t="s">
        <v>42</v>
      </c>
      <c r="O450" s="92"/>
      <c r="P450" s="237">
        <f>O450*H450</f>
        <v>0</v>
      </c>
      <c r="Q450" s="237">
        <v>0.0162</v>
      </c>
      <c r="R450" s="237">
        <f>Q450*H450</f>
        <v>0.32076</v>
      </c>
      <c r="S450" s="237">
        <v>0</v>
      </c>
      <c r="T450" s="238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9" t="s">
        <v>195</v>
      </c>
      <c r="AT450" s="239" t="s">
        <v>190</v>
      </c>
      <c r="AU450" s="239" t="s">
        <v>86</v>
      </c>
      <c r="AY450" s="18" t="s">
        <v>188</v>
      </c>
      <c r="BE450" s="240">
        <f>IF(N450="základní",J450,0)</f>
        <v>0</v>
      </c>
      <c r="BF450" s="240">
        <f>IF(N450="snížená",J450,0)</f>
        <v>0</v>
      </c>
      <c r="BG450" s="240">
        <f>IF(N450="zákl. přenesená",J450,0)</f>
        <v>0</v>
      </c>
      <c r="BH450" s="240">
        <f>IF(N450="sníž. přenesená",J450,0)</f>
        <v>0</v>
      </c>
      <c r="BI450" s="240">
        <f>IF(N450="nulová",J450,0)</f>
        <v>0</v>
      </c>
      <c r="BJ450" s="18" t="s">
        <v>84</v>
      </c>
      <c r="BK450" s="240">
        <f>ROUND(I450*H450,2)</f>
        <v>0</v>
      </c>
      <c r="BL450" s="18" t="s">
        <v>195</v>
      </c>
      <c r="BM450" s="239" t="s">
        <v>718</v>
      </c>
    </row>
    <row r="451" spans="1:65" s="2" customFormat="1" ht="24.15" customHeight="1">
      <c r="A451" s="39"/>
      <c r="B451" s="40"/>
      <c r="C451" s="228" t="s">
        <v>719</v>
      </c>
      <c r="D451" s="228" t="s">
        <v>190</v>
      </c>
      <c r="E451" s="229" t="s">
        <v>720</v>
      </c>
      <c r="F451" s="230" t="s">
        <v>721</v>
      </c>
      <c r="G451" s="231" t="s">
        <v>193</v>
      </c>
      <c r="H451" s="232">
        <v>19.8</v>
      </c>
      <c r="I451" s="233"/>
      <c r="J451" s="234">
        <f>ROUND(I451*H451,2)</f>
        <v>0</v>
      </c>
      <c r="K451" s="230" t="s">
        <v>194</v>
      </c>
      <c r="L451" s="45"/>
      <c r="M451" s="235" t="s">
        <v>1</v>
      </c>
      <c r="N451" s="236" t="s">
        <v>42</v>
      </c>
      <c r="O451" s="92"/>
      <c r="P451" s="237">
        <f>O451*H451</f>
        <v>0</v>
      </c>
      <c r="Q451" s="237">
        <v>0.004</v>
      </c>
      <c r="R451" s="237">
        <f>Q451*H451</f>
        <v>0.0792</v>
      </c>
      <c r="S451" s="237">
        <v>0</v>
      </c>
      <c r="T451" s="238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9" t="s">
        <v>195</v>
      </c>
      <c r="AT451" s="239" t="s">
        <v>190</v>
      </c>
      <c r="AU451" s="239" t="s">
        <v>86</v>
      </c>
      <c r="AY451" s="18" t="s">
        <v>188</v>
      </c>
      <c r="BE451" s="240">
        <f>IF(N451="základní",J451,0)</f>
        <v>0</v>
      </c>
      <c r="BF451" s="240">
        <f>IF(N451="snížená",J451,0)</f>
        <v>0</v>
      </c>
      <c r="BG451" s="240">
        <f>IF(N451="zákl. přenesená",J451,0)</f>
        <v>0</v>
      </c>
      <c r="BH451" s="240">
        <f>IF(N451="sníž. přenesená",J451,0)</f>
        <v>0</v>
      </c>
      <c r="BI451" s="240">
        <f>IF(N451="nulová",J451,0)</f>
        <v>0</v>
      </c>
      <c r="BJ451" s="18" t="s">
        <v>84</v>
      </c>
      <c r="BK451" s="240">
        <f>ROUND(I451*H451,2)</f>
        <v>0</v>
      </c>
      <c r="BL451" s="18" t="s">
        <v>195</v>
      </c>
      <c r="BM451" s="239" t="s">
        <v>722</v>
      </c>
    </row>
    <row r="452" spans="1:65" s="2" customFormat="1" ht="24.15" customHeight="1">
      <c r="A452" s="39"/>
      <c r="B452" s="40"/>
      <c r="C452" s="228" t="s">
        <v>723</v>
      </c>
      <c r="D452" s="228" t="s">
        <v>190</v>
      </c>
      <c r="E452" s="229" t="s">
        <v>724</v>
      </c>
      <c r="F452" s="230" t="s">
        <v>725</v>
      </c>
      <c r="G452" s="231" t="s">
        <v>204</v>
      </c>
      <c r="H452" s="232">
        <v>1.5</v>
      </c>
      <c r="I452" s="233"/>
      <c r="J452" s="234">
        <f>ROUND(I452*H452,2)</f>
        <v>0</v>
      </c>
      <c r="K452" s="230" t="s">
        <v>194</v>
      </c>
      <c r="L452" s="45"/>
      <c r="M452" s="235" t="s">
        <v>1</v>
      </c>
      <c r="N452" s="236" t="s">
        <v>42</v>
      </c>
      <c r="O452" s="92"/>
      <c r="P452" s="237">
        <f>O452*H452</f>
        <v>0</v>
      </c>
      <c r="Q452" s="237">
        <v>2.30102</v>
      </c>
      <c r="R452" s="237">
        <f>Q452*H452</f>
        <v>3.45153</v>
      </c>
      <c r="S452" s="237">
        <v>0</v>
      </c>
      <c r="T452" s="238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9" t="s">
        <v>195</v>
      </c>
      <c r="AT452" s="239" t="s">
        <v>190</v>
      </c>
      <c r="AU452" s="239" t="s">
        <v>86</v>
      </c>
      <c r="AY452" s="18" t="s">
        <v>188</v>
      </c>
      <c r="BE452" s="240">
        <f>IF(N452="základní",J452,0)</f>
        <v>0</v>
      </c>
      <c r="BF452" s="240">
        <f>IF(N452="snížená",J452,0)</f>
        <v>0</v>
      </c>
      <c r="BG452" s="240">
        <f>IF(N452="zákl. přenesená",J452,0)</f>
        <v>0</v>
      </c>
      <c r="BH452" s="240">
        <f>IF(N452="sníž. přenesená",J452,0)</f>
        <v>0</v>
      </c>
      <c r="BI452" s="240">
        <f>IF(N452="nulová",J452,0)</f>
        <v>0</v>
      </c>
      <c r="BJ452" s="18" t="s">
        <v>84</v>
      </c>
      <c r="BK452" s="240">
        <f>ROUND(I452*H452,2)</f>
        <v>0</v>
      </c>
      <c r="BL452" s="18" t="s">
        <v>195</v>
      </c>
      <c r="BM452" s="239" t="s">
        <v>726</v>
      </c>
    </row>
    <row r="453" spans="1:51" s="13" customFormat="1" ht="12">
      <c r="A453" s="13"/>
      <c r="B453" s="241"/>
      <c r="C453" s="242"/>
      <c r="D453" s="243" t="s">
        <v>197</v>
      </c>
      <c r="E453" s="244" t="s">
        <v>1</v>
      </c>
      <c r="F453" s="245" t="s">
        <v>505</v>
      </c>
      <c r="G453" s="242"/>
      <c r="H453" s="244" t="s">
        <v>1</v>
      </c>
      <c r="I453" s="246"/>
      <c r="J453" s="242"/>
      <c r="K453" s="242"/>
      <c r="L453" s="247"/>
      <c r="M453" s="248"/>
      <c r="N453" s="249"/>
      <c r="O453" s="249"/>
      <c r="P453" s="249"/>
      <c r="Q453" s="249"/>
      <c r="R453" s="249"/>
      <c r="S453" s="249"/>
      <c r="T453" s="250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1" t="s">
        <v>197</v>
      </c>
      <c r="AU453" s="251" t="s">
        <v>86</v>
      </c>
      <c r="AV453" s="13" t="s">
        <v>84</v>
      </c>
      <c r="AW453" s="13" t="s">
        <v>32</v>
      </c>
      <c r="AX453" s="13" t="s">
        <v>77</v>
      </c>
      <c r="AY453" s="251" t="s">
        <v>188</v>
      </c>
    </row>
    <row r="454" spans="1:51" s="14" customFormat="1" ht="12">
      <c r="A454" s="14"/>
      <c r="B454" s="252"/>
      <c r="C454" s="253"/>
      <c r="D454" s="243" t="s">
        <v>197</v>
      </c>
      <c r="E454" s="254" t="s">
        <v>1</v>
      </c>
      <c r="F454" s="255" t="s">
        <v>727</v>
      </c>
      <c r="G454" s="253"/>
      <c r="H454" s="256">
        <v>1.5</v>
      </c>
      <c r="I454" s="257"/>
      <c r="J454" s="253"/>
      <c r="K454" s="253"/>
      <c r="L454" s="258"/>
      <c r="M454" s="259"/>
      <c r="N454" s="260"/>
      <c r="O454" s="260"/>
      <c r="P454" s="260"/>
      <c r="Q454" s="260"/>
      <c r="R454" s="260"/>
      <c r="S454" s="260"/>
      <c r="T454" s="261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2" t="s">
        <v>197</v>
      </c>
      <c r="AU454" s="262" t="s">
        <v>86</v>
      </c>
      <c r="AV454" s="14" t="s">
        <v>86</v>
      </c>
      <c r="AW454" s="14" t="s">
        <v>32</v>
      </c>
      <c r="AX454" s="14" t="s">
        <v>84</v>
      </c>
      <c r="AY454" s="262" t="s">
        <v>188</v>
      </c>
    </row>
    <row r="455" spans="1:65" s="2" customFormat="1" ht="24.15" customHeight="1">
      <c r="A455" s="39"/>
      <c r="B455" s="40"/>
      <c r="C455" s="228" t="s">
        <v>728</v>
      </c>
      <c r="D455" s="228" t="s">
        <v>190</v>
      </c>
      <c r="E455" s="229" t="s">
        <v>729</v>
      </c>
      <c r="F455" s="230" t="s">
        <v>730</v>
      </c>
      <c r="G455" s="231" t="s">
        <v>193</v>
      </c>
      <c r="H455" s="232">
        <v>490.72</v>
      </c>
      <c r="I455" s="233"/>
      <c r="J455" s="234">
        <f>ROUND(I455*H455,2)</f>
        <v>0</v>
      </c>
      <c r="K455" s="230" t="s">
        <v>440</v>
      </c>
      <c r="L455" s="45"/>
      <c r="M455" s="235" t="s">
        <v>1</v>
      </c>
      <c r="N455" s="236" t="s">
        <v>42</v>
      </c>
      <c r="O455" s="92"/>
      <c r="P455" s="237">
        <f>O455*H455</f>
        <v>0</v>
      </c>
      <c r="Q455" s="237">
        <v>0.0048</v>
      </c>
      <c r="R455" s="237">
        <f>Q455*H455</f>
        <v>2.3554559999999998</v>
      </c>
      <c r="S455" s="237">
        <v>0</v>
      </c>
      <c r="T455" s="238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9" t="s">
        <v>374</v>
      </c>
      <c r="AT455" s="239" t="s">
        <v>190</v>
      </c>
      <c r="AU455" s="239" t="s">
        <v>86</v>
      </c>
      <c r="AY455" s="18" t="s">
        <v>188</v>
      </c>
      <c r="BE455" s="240">
        <f>IF(N455="základní",J455,0)</f>
        <v>0</v>
      </c>
      <c r="BF455" s="240">
        <f>IF(N455="snížená",J455,0)</f>
        <v>0</v>
      </c>
      <c r="BG455" s="240">
        <f>IF(N455="zákl. přenesená",J455,0)</f>
        <v>0</v>
      </c>
      <c r="BH455" s="240">
        <f>IF(N455="sníž. přenesená",J455,0)</f>
        <v>0</v>
      </c>
      <c r="BI455" s="240">
        <f>IF(N455="nulová",J455,0)</f>
        <v>0</v>
      </c>
      <c r="BJ455" s="18" t="s">
        <v>84</v>
      </c>
      <c r="BK455" s="240">
        <f>ROUND(I455*H455,2)</f>
        <v>0</v>
      </c>
      <c r="BL455" s="18" t="s">
        <v>374</v>
      </c>
      <c r="BM455" s="239" t="s">
        <v>731</v>
      </c>
    </row>
    <row r="456" spans="1:51" s="13" customFormat="1" ht="12">
      <c r="A456" s="13"/>
      <c r="B456" s="241"/>
      <c r="C456" s="242"/>
      <c r="D456" s="243" t="s">
        <v>197</v>
      </c>
      <c r="E456" s="244" t="s">
        <v>1</v>
      </c>
      <c r="F456" s="245" t="s">
        <v>198</v>
      </c>
      <c r="G456" s="242"/>
      <c r="H456" s="244" t="s">
        <v>1</v>
      </c>
      <c r="I456" s="246"/>
      <c r="J456" s="242"/>
      <c r="K456" s="242"/>
      <c r="L456" s="247"/>
      <c r="M456" s="248"/>
      <c r="N456" s="249"/>
      <c r="O456" s="249"/>
      <c r="P456" s="249"/>
      <c r="Q456" s="249"/>
      <c r="R456" s="249"/>
      <c r="S456" s="249"/>
      <c r="T456" s="250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1" t="s">
        <v>197</v>
      </c>
      <c r="AU456" s="251" t="s">
        <v>86</v>
      </c>
      <c r="AV456" s="13" t="s">
        <v>84</v>
      </c>
      <c r="AW456" s="13" t="s">
        <v>32</v>
      </c>
      <c r="AX456" s="13" t="s">
        <v>77</v>
      </c>
      <c r="AY456" s="251" t="s">
        <v>188</v>
      </c>
    </row>
    <row r="457" spans="1:51" s="13" customFormat="1" ht="12">
      <c r="A457" s="13"/>
      <c r="B457" s="241"/>
      <c r="C457" s="242"/>
      <c r="D457" s="243" t="s">
        <v>197</v>
      </c>
      <c r="E457" s="244" t="s">
        <v>1</v>
      </c>
      <c r="F457" s="245" t="s">
        <v>732</v>
      </c>
      <c r="G457" s="242"/>
      <c r="H457" s="244" t="s">
        <v>1</v>
      </c>
      <c r="I457" s="246"/>
      <c r="J457" s="242"/>
      <c r="K457" s="242"/>
      <c r="L457" s="247"/>
      <c r="M457" s="248"/>
      <c r="N457" s="249"/>
      <c r="O457" s="249"/>
      <c r="P457" s="249"/>
      <c r="Q457" s="249"/>
      <c r="R457" s="249"/>
      <c r="S457" s="249"/>
      <c r="T457" s="250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51" t="s">
        <v>197</v>
      </c>
      <c r="AU457" s="251" t="s">
        <v>86</v>
      </c>
      <c r="AV457" s="13" t="s">
        <v>84</v>
      </c>
      <c r="AW457" s="13" t="s">
        <v>32</v>
      </c>
      <c r="AX457" s="13" t="s">
        <v>77</v>
      </c>
      <c r="AY457" s="251" t="s">
        <v>188</v>
      </c>
    </row>
    <row r="458" spans="1:51" s="13" customFormat="1" ht="12">
      <c r="A458" s="13"/>
      <c r="B458" s="241"/>
      <c r="C458" s="242"/>
      <c r="D458" s="243" t="s">
        <v>197</v>
      </c>
      <c r="E458" s="244" t="s">
        <v>1</v>
      </c>
      <c r="F458" s="245" t="s">
        <v>222</v>
      </c>
      <c r="G458" s="242"/>
      <c r="H458" s="244" t="s">
        <v>1</v>
      </c>
      <c r="I458" s="246"/>
      <c r="J458" s="242"/>
      <c r="K458" s="242"/>
      <c r="L458" s="247"/>
      <c r="M458" s="248"/>
      <c r="N458" s="249"/>
      <c r="O458" s="249"/>
      <c r="P458" s="249"/>
      <c r="Q458" s="249"/>
      <c r="R458" s="249"/>
      <c r="S458" s="249"/>
      <c r="T458" s="250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1" t="s">
        <v>197</v>
      </c>
      <c r="AU458" s="251" t="s">
        <v>86</v>
      </c>
      <c r="AV458" s="13" t="s">
        <v>84</v>
      </c>
      <c r="AW458" s="13" t="s">
        <v>32</v>
      </c>
      <c r="AX458" s="13" t="s">
        <v>77</v>
      </c>
      <c r="AY458" s="251" t="s">
        <v>188</v>
      </c>
    </row>
    <row r="459" spans="1:51" s="13" customFormat="1" ht="12">
      <c r="A459" s="13"/>
      <c r="B459" s="241"/>
      <c r="C459" s="242"/>
      <c r="D459" s="243" t="s">
        <v>197</v>
      </c>
      <c r="E459" s="244" t="s">
        <v>1</v>
      </c>
      <c r="F459" s="245" t="s">
        <v>290</v>
      </c>
      <c r="G459" s="242"/>
      <c r="H459" s="244" t="s">
        <v>1</v>
      </c>
      <c r="I459" s="246"/>
      <c r="J459" s="242"/>
      <c r="K459" s="242"/>
      <c r="L459" s="247"/>
      <c r="M459" s="248"/>
      <c r="N459" s="249"/>
      <c r="O459" s="249"/>
      <c r="P459" s="249"/>
      <c r="Q459" s="249"/>
      <c r="R459" s="249"/>
      <c r="S459" s="249"/>
      <c r="T459" s="250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51" t="s">
        <v>197</v>
      </c>
      <c r="AU459" s="251" t="s">
        <v>86</v>
      </c>
      <c r="AV459" s="13" t="s">
        <v>84</v>
      </c>
      <c r="AW459" s="13" t="s">
        <v>32</v>
      </c>
      <c r="AX459" s="13" t="s">
        <v>77</v>
      </c>
      <c r="AY459" s="251" t="s">
        <v>188</v>
      </c>
    </row>
    <row r="460" spans="1:51" s="14" customFormat="1" ht="12">
      <c r="A460" s="14"/>
      <c r="B460" s="252"/>
      <c r="C460" s="253"/>
      <c r="D460" s="243" t="s">
        <v>197</v>
      </c>
      <c r="E460" s="254" t="s">
        <v>1</v>
      </c>
      <c r="F460" s="255" t="s">
        <v>291</v>
      </c>
      <c r="G460" s="253"/>
      <c r="H460" s="256">
        <v>17.32</v>
      </c>
      <c r="I460" s="257"/>
      <c r="J460" s="253"/>
      <c r="K460" s="253"/>
      <c r="L460" s="258"/>
      <c r="M460" s="259"/>
      <c r="N460" s="260"/>
      <c r="O460" s="260"/>
      <c r="P460" s="260"/>
      <c r="Q460" s="260"/>
      <c r="R460" s="260"/>
      <c r="S460" s="260"/>
      <c r="T460" s="261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2" t="s">
        <v>197</v>
      </c>
      <c r="AU460" s="262" t="s">
        <v>86</v>
      </c>
      <c r="AV460" s="14" t="s">
        <v>86</v>
      </c>
      <c r="AW460" s="14" t="s">
        <v>32</v>
      </c>
      <c r="AX460" s="14" t="s">
        <v>77</v>
      </c>
      <c r="AY460" s="262" t="s">
        <v>188</v>
      </c>
    </row>
    <row r="461" spans="1:51" s="13" customFormat="1" ht="12">
      <c r="A461" s="13"/>
      <c r="B461" s="241"/>
      <c r="C461" s="242"/>
      <c r="D461" s="243" t="s">
        <v>197</v>
      </c>
      <c r="E461" s="244" t="s">
        <v>1</v>
      </c>
      <c r="F461" s="245" t="s">
        <v>292</v>
      </c>
      <c r="G461" s="242"/>
      <c r="H461" s="244" t="s">
        <v>1</v>
      </c>
      <c r="I461" s="246"/>
      <c r="J461" s="242"/>
      <c r="K461" s="242"/>
      <c r="L461" s="247"/>
      <c r="M461" s="248"/>
      <c r="N461" s="249"/>
      <c r="O461" s="249"/>
      <c r="P461" s="249"/>
      <c r="Q461" s="249"/>
      <c r="R461" s="249"/>
      <c r="S461" s="249"/>
      <c r="T461" s="250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1" t="s">
        <v>197</v>
      </c>
      <c r="AU461" s="251" t="s">
        <v>86</v>
      </c>
      <c r="AV461" s="13" t="s">
        <v>84</v>
      </c>
      <c r="AW461" s="13" t="s">
        <v>32</v>
      </c>
      <c r="AX461" s="13" t="s">
        <v>77</v>
      </c>
      <c r="AY461" s="251" t="s">
        <v>188</v>
      </c>
    </row>
    <row r="462" spans="1:51" s="14" customFormat="1" ht="12">
      <c r="A462" s="14"/>
      <c r="B462" s="252"/>
      <c r="C462" s="253"/>
      <c r="D462" s="243" t="s">
        <v>197</v>
      </c>
      <c r="E462" s="254" t="s">
        <v>1</v>
      </c>
      <c r="F462" s="255" t="s">
        <v>253</v>
      </c>
      <c r="G462" s="253"/>
      <c r="H462" s="256">
        <v>3.82</v>
      </c>
      <c r="I462" s="257"/>
      <c r="J462" s="253"/>
      <c r="K462" s="253"/>
      <c r="L462" s="258"/>
      <c r="M462" s="259"/>
      <c r="N462" s="260"/>
      <c r="O462" s="260"/>
      <c r="P462" s="260"/>
      <c r="Q462" s="260"/>
      <c r="R462" s="260"/>
      <c r="S462" s="260"/>
      <c r="T462" s="261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62" t="s">
        <v>197</v>
      </c>
      <c r="AU462" s="262" t="s">
        <v>86</v>
      </c>
      <c r="AV462" s="14" t="s">
        <v>86</v>
      </c>
      <c r="AW462" s="14" t="s">
        <v>32</v>
      </c>
      <c r="AX462" s="14" t="s">
        <v>77</v>
      </c>
      <c r="AY462" s="262" t="s">
        <v>188</v>
      </c>
    </row>
    <row r="463" spans="1:51" s="13" customFormat="1" ht="12">
      <c r="A463" s="13"/>
      <c r="B463" s="241"/>
      <c r="C463" s="242"/>
      <c r="D463" s="243" t="s">
        <v>197</v>
      </c>
      <c r="E463" s="244" t="s">
        <v>1</v>
      </c>
      <c r="F463" s="245" t="s">
        <v>282</v>
      </c>
      <c r="G463" s="242"/>
      <c r="H463" s="244" t="s">
        <v>1</v>
      </c>
      <c r="I463" s="246"/>
      <c r="J463" s="242"/>
      <c r="K463" s="242"/>
      <c r="L463" s="247"/>
      <c r="M463" s="248"/>
      <c r="N463" s="249"/>
      <c r="O463" s="249"/>
      <c r="P463" s="249"/>
      <c r="Q463" s="249"/>
      <c r="R463" s="249"/>
      <c r="S463" s="249"/>
      <c r="T463" s="250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1" t="s">
        <v>197</v>
      </c>
      <c r="AU463" s="251" t="s">
        <v>86</v>
      </c>
      <c r="AV463" s="13" t="s">
        <v>84</v>
      </c>
      <c r="AW463" s="13" t="s">
        <v>32</v>
      </c>
      <c r="AX463" s="13" t="s">
        <v>77</v>
      </c>
      <c r="AY463" s="251" t="s">
        <v>188</v>
      </c>
    </row>
    <row r="464" spans="1:51" s="14" customFormat="1" ht="12">
      <c r="A464" s="14"/>
      <c r="B464" s="252"/>
      <c r="C464" s="253"/>
      <c r="D464" s="243" t="s">
        <v>197</v>
      </c>
      <c r="E464" s="254" t="s">
        <v>1</v>
      </c>
      <c r="F464" s="255" t="s">
        <v>283</v>
      </c>
      <c r="G464" s="253"/>
      <c r="H464" s="256">
        <v>21.44</v>
      </c>
      <c r="I464" s="257"/>
      <c r="J464" s="253"/>
      <c r="K464" s="253"/>
      <c r="L464" s="258"/>
      <c r="M464" s="259"/>
      <c r="N464" s="260"/>
      <c r="O464" s="260"/>
      <c r="P464" s="260"/>
      <c r="Q464" s="260"/>
      <c r="R464" s="260"/>
      <c r="S464" s="260"/>
      <c r="T464" s="261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2" t="s">
        <v>197</v>
      </c>
      <c r="AU464" s="262" t="s">
        <v>86</v>
      </c>
      <c r="AV464" s="14" t="s">
        <v>86</v>
      </c>
      <c r="AW464" s="14" t="s">
        <v>32</v>
      </c>
      <c r="AX464" s="14" t="s">
        <v>77</v>
      </c>
      <c r="AY464" s="262" t="s">
        <v>188</v>
      </c>
    </row>
    <row r="465" spans="1:51" s="13" customFormat="1" ht="12">
      <c r="A465" s="13"/>
      <c r="B465" s="241"/>
      <c r="C465" s="242"/>
      <c r="D465" s="243" t="s">
        <v>197</v>
      </c>
      <c r="E465" s="244" t="s">
        <v>1</v>
      </c>
      <c r="F465" s="245" t="s">
        <v>288</v>
      </c>
      <c r="G465" s="242"/>
      <c r="H465" s="244" t="s">
        <v>1</v>
      </c>
      <c r="I465" s="246"/>
      <c r="J465" s="242"/>
      <c r="K465" s="242"/>
      <c r="L465" s="247"/>
      <c r="M465" s="248"/>
      <c r="N465" s="249"/>
      <c r="O465" s="249"/>
      <c r="P465" s="249"/>
      <c r="Q465" s="249"/>
      <c r="R465" s="249"/>
      <c r="S465" s="249"/>
      <c r="T465" s="250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1" t="s">
        <v>197</v>
      </c>
      <c r="AU465" s="251" t="s">
        <v>86</v>
      </c>
      <c r="AV465" s="13" t="s">
        <v>84</v>
      </c>
      <c r="AW465" s="13" t="s">
        <v>32</v>
      </c>
      <c r="AX465" s="13" t="s">
        <v>77</v>
      </c>
      <c r="AY465" s="251" t="s">
        <v>188</v>
      </c>
    </row>
    <row r="466" spans="1:51" s="14" customFormat="1" ht="12">
      <c r="A466" s="14"/>
      <c r="B466" s="252"/>
      <c r="C466" s="253"/>
      <c r="D466" s="243" t="s">
        <v>197</v>
      </c>
      <c r="E466" s="254" t="s">
        <v>1</v>
      </c>
      <c r="F466" s="255" t="s">
        <v>289</v>
      </c>
      <c r="G466" s="253"/>
      <c r="H466" s="256">
        <v>2.14</v>
      </c>
      <c r="I466" s="257"/>
      <c r="J466" s="253"/>
      <c r="K466" s="253"/>
      <c r="L466" s="258"/>
      <c r="M466" s="259"/>
      <c r="N466" s="260"/>
      <c r="O466" s="260"/>
      <c r="P466" s="260"/>
      <c r="Q466" s="260"/>
      <c r="R466" s="260"/>
      <c r="S466" s="260"/>
      <c r="T466" s="261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2" t="s">
        <v>197</v>
      </c>
      <c r="AU466" s="262" t="s">
        <v>86</v>
      </c>
      <c r="AV466" s="14" t="s">
        <v>86</v>
      </c>
      <c r="AW466" s="14" t="s">
        <v>32</v>
      </c>
      <c r="AX466" s="14" t="s">
        <v>77</v>
      </c>
      <c r="AY466" s="262" t="s">
        <v>188</v>
      </c>
    </row>
    <row r="467" spans="1:51" s="13" customFormat="1" ht="12">
      <c r="A467" s="13"/>
      <c r="B467" s="241"/>
      <c r="C467" s="242"/>
      <c r="D467" s="243" t="s">
        <v>197</v>
      </c>
      <c r="E467" s="244" t="s">
        <v>1</v>
      </c>
      <c r="F467" s="245" t="s">
        <v>286</v>
      </c>
      <c r="G467" s="242"/>
      <c r="H467" s="244" t="s">
        <v>1</v>
      </c>
      <c r="I467" s="246"/>
      <c r="J467" s="242"/>
      <c r="K467" s="242"/>
      <c r="L467" s="247"/>
      <c r="M467" s="248"/>
      <c r="N467" s="249"/>
      <c r="O467" s="249"/>
      <c r="P467" s="249"/>
      <c r="Q467" s="249"/>
      <c r="R467" s="249"/>
      <c r="S467" s="249"/>
      <c r="T467" s="250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1" t="s">
        <v>197</v>
      </c>
      <c r="AU467" s="251" t="s">
        <v>86</v>
      </c>
      <c r="AV467" s="13" t="s">
        <v>84</v>
      </c>
      <c r="AW467" s="13" t="s">
        <v>32</v>
      </c>
      <c r="AX467" s="13" t="s">
        <v>77</v>
      </c>
      <c r="AY467" s="251" t="s">
        <v>188</v>
      </c>
    </row>
    <row r="468" spans="1:51" s="14" customFormat="1" ht="12">
      <c r="A468" s="14"/>
      <c r="B468" s="252"/>
      <c r="C468" s="253"/>
      <c r="D468" s="243" t="s">
        <v>197</v>
      </c>
      <c r="E468" s="254" t="s">
        <v>1</v>
      </c>
      <c r="F468" s="255" t="s">
        <v>287</v>
      </c>
      <c r="G468" s="253"/>
      <c r="H468" s="256">
        <v>7.11</v>
      </c>
      <c r="I468" s="257"/>
      <c r="J468" s="253"/>
      <c r="K468" s="253"/>
      <c r="L468" s="258"/>
      <c r="M468" s="259"/>
      <c r="N468" s="260"/>
      <c r="O468" s="260"/>
      <c r="P468" s="260"/>
      <c r="Q468" s="260"/>
      <c r="R468" s="260"/>
      <c r="S468" s="260"/>
      <c r="T468" s="261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2" t="s">
        <v>197</v>
      </c>
      <c r="AU468" s="262" t="s">
        <v>86</v>
      </c>
      <c r="AV468" s="14" t="s">
        <v>86</v>
      </c>
      <c r="AW468" s="14" t="s">
        <v>32</v>
      </c>
      <c r="AX468" s="14" t="s">
        <v>77</v>
      </c>
      <c r="AY468" s="262" t="s">
        <v>188</v>
      </c>
    </row>
    <row r="469" spans="1:51" s="13" customFormat="1" ht="12">
      <c r="A469" s="13"/>
      <c r="B469" s="241"/>
      <c r="C469" s="242"/>
      <c r="D469" s="243" t="s">
        <v>197</v>
      </c>
      <c r="E469" s="244" t="s">
        <v>1</v>
      </c>
      <c r="F469" s="245" t="s">
        <v>284</v>
      </c>
      <c r="G469" s="242"/>
      <c r="H469" s="244" t="s">
        <v>1</v>
      </c>
      <c r="I469" s="246"/>
      <c r="J469" s="242"/>
      <c r="K469" s="242"/>
      <c r="L469" s="247"/>
      <c r="M469" s="248"/>
      <c r="N469" s="249"/>
      <c r="O469" s="249"/>
      <c r="P469" s="249"/>
      <c r="Q469" s="249"/>
      <c r="R469" s="249"/>
      <c r="S469" s="249"/>
      <c r="T469" s="250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1" t="s">
        <v>197</v>
      </c>
      <c r="AU469" s="251" t="s">
        <v>86</v>
      </c>
      <c r="AV469" s="13" t="s">
        <v>84</v>
      </c>
      <c r="AW469" s="13" t="s">
        <v>32</v>
      </c>
      <c r="AX469" s="13" t="s">
        <v>77</v>
      </c>
      <c r="AY469" s="251" t="s">
        <v>188</v>
      </c>
    </row>
    <row r="470" spans="1:51" s="14" customFormat="1" ht="12">
      <c r="A470" s="14"/>
      <c r="B470" s="252"/>
      <c r="C470" s="253"/>
      <c r="D470" s="243" t="s">
        <v>197</v>
      </c>
      <c r="E470" s="254" t="s">
        <v>1</v>
      </c>
      <c r="F470" s="255" t="s">
        <v>285</v>
      </c>
      <c r="G470" s="253"/>
      <c r="H470" s="256">
        <v>6.67</v>
      </c>
      <c r="I470" s="257"/>
      <c r="J470" s="253"/>
      <c r="K470" s="253"/>
      <c r="L470" s="258"/>
      <c r="M470" s="259"/>
      <c r="N470" s="260"/>
      <c r="O470" s="260"/>
      <c r="P470" s="260"/>
      <c r="Q470" s="260"/>
      <c r="R470" s="260"/>
      <c r="S470" s="260"/>
      <c r="T470" s="261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2" t="s">
        <v>197</v>
      </c>
      <c r="AU470" s="262" t="s">
        <v>86</v>
      </c>
      <c r="AV470" s="14" t="s">
        <v>86</v>
      </c>
      <c r="AW470" s="14" t="s">
        <v>32</v>
      </c>
      <c r="AX470" s="14" t="s">
        <v>77</v>
      </c>
      <c r="AY470" s="262" t="s">
        <v>188</v>
      </c>
    </row>
    <row r="471" spans="1:51" s="13" customFormat="1" ht="12">
      <c r="A471" s="13"/>
      <c r="B471" s="241"/>
      <c r="C471" s="242"/>
      <c r="D471" s="243" t="s">
        <v>197</v>
      </c>
      <c r="E471" s="244" t="s">
        <v>1</v>
      </c>
      <c r="F471" s="245" t="s">
        <v>223</v>
      </c>
      <c r="G471" s="242"/>
      <c r="H471" s="244" t="s">
        <v>1</v>
      </c>
      <c r="I471" s="246"/>
      <c r="J471" s="242"/>
      <c r="K471" s="242"/>
      <c r="L471" s="247"/>
      <c r="M471" s="248"/>
      <c r="N471" s="249"/>
      <c r="O471" s="249"/>
      <c r="P471" s="249"/>
      <c r="Q471" s="249"/>
      <c r="R471" s="249"/>
      <c r="S471" s="249"/>
      <c r="T471" s="250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1" t="s">
        <v>197</v>
      </c>
      <c r="AU471" s="251" t="s">
        <v>86</v>
      </c>
      <c r="AV471" s="13" t="s">
        <v>84</v>
      </c>
      <c r="AW471" s="13" t="s">
        <v>32</v>
      </c>
      <c r="AX471" s="13" t="s">
        <v>77</v>
      </c>
      <c r="AY471" s="251" t="s">
        <v>188</v>
      </c>
    </row>
    <row r="472" spans="1:51" s="14" customFormat="1" ht="12">
      <c r="A472" s="14"/>
      <c r="B472" s="252"/>
      <c r="C472" s="253"/>
      <c r="D472" s="243" t="s">
        <v>197</v>
      </c>
      <c r="E472" s="254" t="s">
        <v>1</v>
      </c>
      <c r="F472" s="255" t="s">
        <v>224</v>
      </c>
      <c r="G472" s="253"/>
      <c r="H472" s="256">
        <v>6.04</v>
      </c>
      <c r="I472" s="257"/>
      <c r="J472" s="253"/>
      <c r="K472" s="253"/>
      <c r="L472" s="258"/>
      <c r="M472" s="259"/>
      <c r="N472" s="260"/>
      <c r="O472" s="260"/>
      <c r="P472" s="260"/>
      <c r="Q472" s="260"/>
      <c r="R472" s="260"/>
      <c r="S472" s="260"/>
      <c r="T472" s="261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2" t="s">
        <v>197</v>
      </c>
      <c r="AU472" s="262" t="s">
        <v>86</v>
      </c>
      <c r="AV472" s="14" t="s">
        <v>86</v>
      </c>
      <c r="AW472" s="14" t="s">
        <v>32</v>
      </c>
      <c r="AX472" s="14" t="s">
        <v>77</v>
      </c>
      <c r="AY472" s="262" t="s">
        <v>188</v>
      </c>
    </row>
    <row r="473" spans="1:51" s="13" customFormat="1" ht="12">
      <c r="A473" s="13"/>
      <c r="B473" s="241"/>
      <c r="C473" s="242"/>
      <c r="D473" s="243" t="s">
        <v>197</v>
      </c>
      <c r="E473" s="244" t="s">
        <v>1</v>
      </c>
      <c r="F473" s="245" t="s">
        <v>733</v>
      </c>
      <c r="G473" s="242"/>
      <c r="H473" s="244" t="s">
        <v>1</v>
      </c>
      <c r="I473" s="246"/>
      <c r="J473" s="242"/>
      <c r="K473" s="242"/>
      <c r="L473" s="247"/>
      <c r="M473" s="248"/>
      <c r="N473" s="249"/>
      <c r="O473" s="249"/>
      <c r="P473" s="249"/>
      <c r="Q473" s="249"/>
      <c r="R473" s="249"/>
      <c r="S473" s="249"/>
      <c r="T473" s="250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1" t="s">
        <v>197</v>
      </c>
      <c r="AU473" s="251" t="s">
        <v>86</v>
      </c>
      <c r="AV473" s="13" t="s">
        <v>84</v>
      </c>
      <c r="AW473" s="13" t="s">
        <v>32</v>
      </c>
      <c r="AX473" s="13" t="s">
        <v>77</v>
      </c>
      <c r="AY473" s="251" t="s">
        <v>188</v>
      </c>
    </row>
    <row r="474" spans="1:51" s="14" customFormat="1" ht="12">
      <c r="A474" s="14"/>
      <c r="B474" s="252"/>
      <c r="C474" s="253"/>
      <c r="D474" s="243" t="s">
        <v>197</v>
      </c>
      <c r="E474" s="254" t="s">
        <v>1</v>
      </c>
      <c r="F474" s="255" t="s">
        <v>226</v>
      </c>
      <c r="G474" s="253"/>
      <c r="H474" s="256">
        <v>25.99</v>
      </c>
      <c r="I474" s="257"/>
      <c r="J474" s="253"/>
      <c r="K474" s="253"/>
      <c r="L474" s="258"/>
      <c r="M474" s="259"/>
      <c r="N474" s="260"/>
      <c r="O474" s="260"/>
      <c r="P474" s="260"/>
      <c r="Q474" s="260"/>
      <c r="R474" s="260"/>
      <c r="S474" s="260"/>
      <c r="T474" s="261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62" t="s">
        <v>197</v>
      </c>
      <c r="AU474" s="262" t="s">
        <v>86</v>
      </c>
      <c r="AV474" s="14" t="s">
        <v>86</v>
      </c>
      <c r="AW474" s="14" t="s">
        <v>32</v>
      </c>
      <c r="AX474" s="14" t="s">
        <v>77</v>
      </c>
      <c r="AY474" s="262" t="s">
        <v>188</v>
      </c>
    </row>
    <row r="475" spans="1:51" s="13" customFormat="1" ht="12">
      <c r="A475" s="13"/>
      <c r="B475" s="241"/>
      <c r="C475" s="242"/>
      <c r="D475" s="243" t="s">
        <v>197</v>
      </c>
      <c r="E475" s="244" t="s">
        <v>1</v>
      </c>
      <c r="F475" s="245" t="s">
        <v>227</v>
      </c>
      <c r="G475" s="242"/>
      <c r="H475" s="244" t="s">
        <v>1</v>
      </c>
      <c r="I475" s="246"/>
      <c r="J475" s="242"/>
      <c r="K475" s="242"/>
      <c r="L475" s="247"/>
      <c r="M475" s="248"/>
      <c r="N475" s="249"/>
      <c r="O475" s="249"/>
      <c r="P475" s="249"/>
      <c r="Q475" s="249"/>
      <c r="R475" s="249"/>
      <c r="S475" s="249"/>
      <c r="T475" s="250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51" t="s">
        <v>197</v>
      </c>
      <c r="AU475" s="251" t="s">
        <v>86</v>
      </c>
      <c r="AV475" s="13" t="s">
        <v>84</v>
      </c>
      <c r="AW475" s="13" t="s">
        <v>32</v>
      </c>
      <c r="AX475" s="13" t="s">
        <v>77</v>
      </c>
      <c r="AY475" s="251" t="s">
        <v>188</v>
      </c>
    </row>
    <row r="476" spans="1:51" s="14" customFormat="1" ht="12">
      <c r="A476" s="14"/>
      <c r="B476" s="252"/>
      <c r="C476" s="253"/>
      <c r="D476" s="243" t="s">
        <v>197</v>
      </c>
      <c r="E476" s="254" t="s">
        <v>1</v>
      </c>
      <c r="F476" s="255" t="s">
        <v>281</v>
      </c>
      <c r="G476" s="253"/>
      <c r="H476" s="256">
        <v>28.94</v>
      </c>
      <c r="I476" s="257"/>
      <c r="J476" s="253"/>
      <c r="K476" s="253"/>
      <c r="L476" s="258"/>
      <c r="M476" s="259"/>
      <c r="N476" s="260"/>
      <c r="O476" s="260"/>
      <c r="P476" s="260"/>
      <c r="Q476" s="260"/>
      <c r="R476" s="260"/>
      <c r="S476" s="260"/>
      <c r="T476" s="261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62" t="s">
        <v>197</v>
      </c>
      <c r="AU476" s="262" t="s">
        <v>86</v>
      </c>
      <c r="AV476" s="14" t="s">
        <v>86</v>
      </c>
      <c r="AW476" s="14" t="s">
        <v>32</v>
      </c>
      <c r="AX476" s="14" t="s">
        <v>77</v>
      </c>
      <c r="AY476" s="262" t="s">
        <v>188</v>
      </c>
    </row>
    <row r="477" spans="1:51" s="13" customFormat="1" ht="12">
      <c r="A477" s="13"/>
      <c r="B477" s="241"/>
      <c r="C477" s="242"/>
      <c r="D477" s="243" t="s">
        <v>197</v>
      </c>
      <c r="E477" s="244" t="s">
        <v>1</v>
      </c>
      <c r="F477" s="245" t="s">
        <v>207</v>
      </c>
      <c r="G477" s="242"/>
      <c r="H477" s="244" t="s">
        <v>1</v>
      </c>
      <c r="I477" s="246"/>
      <c r="J477" s="242"/>
      <c r="K477" s="242"/>
      <c r="L477" s="247"/>
      <c r="M477" s="248"/>
      <c r="N477" s="249"/>
      <c r="O477" s="249"/>
      <c r="P477" s="249"/>
      <c r="Q477" s="249"/>
      <c r="R477" s="249"/>
      <c r="S477" s="249"/>
      <c r="T477" s="250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1" t="s">
        <v>197</v>
      </c>
      <c r="AU477" s="251" t="s">
        <v>86</v>
      </c>
      <c r="AV477" s="13" t="s">
        <v>84</v>
      </c>
      <c r="AW477" s="13" t="s">
        <v>32</v>
      </c>
      <c r="AX477" s="13" t="s">
        <v>77</v>
      </c>
      <c r="AY477" s="251" t="s">
        <v>188</v>
      </c>
    </row>
    <row r="478" spans="1:51" s="14" customFormat="1" ht="12">
      <c r="A478" s="14"/>
      <c r="B478" s="252"/>
      <c r="C478" s="253"/>
      <c r="D478" s="243" t="s">
        <v>197</v>
      </c>
      <c r="E478" s="254" t="s">
        <v>1</v>
      </c>
      <c r="F478" s="255" t="s">
        <v>734</v>
      </c>
      <c r="G478" s="253"/>
      <c r="H478" s="256">
        <v>15.78</v>
      </c>
      <c r="I478" s="257"/>
      <c r="J478" s="253"/>
      <c r="K478" s="253"/>
      <c r="L478" s="258"/>
      <c r="M478" s="259"/>
      <c r="N478" s="260"/>
      <c r="O478" s="260"/>
      <c r="P478" s="260"/>
      <c r="Q478" s="260"/>
      <c r="R478" s="260"/>
      <c r="S478" s="260"/>
      <c r="T478" s="261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2" t="s">
        <v>197</v>
      </c>
      <c r="AU478" s="262" t="s">
        <v>86</v>
      </c>
      <c r="AV478" s="14" t="s">
        <v>86</v>
      </c>
      <c r="AW478" s="14" t="s">
        <v>32</v>
      </c>
      <c r="AX478" s="14" t="s">
        <v>77</v>
      </c>
      <c r="AY478" s="262" t="s">
        <v>188</v>
      </c>
    </row>
    <row r="479" spans="1:51" s="13" customFormat="1" ht="12">
      <c r="A479" s="13"/>
      <c r="B479" s="241"/>
      <c r="C479" s="242"/>
      <c r="D479" s="243" t="s">
        <v>197</v>
      </c>
      <c r="E479" s="244" t="s">
        <v>1</v>
      </c>
      <c r="F479" s="245" t="s">
        <v>233</v>
      </c>
      <c r="G479" s="242"/>
      <c r="H479" s="244" t="s">
        <v>1</v>
      </c>
      <c r="I479" s="246"/>
      <c r="J479" s="242"/>
      <c r="K479" s="242"/>
      <c r="L479" s="247"/>
      <c r="M479" s="248"/>
      <c r="N479" s="249"/>
      <c r="O479" s="249"/>
      <c r="P479" s="249"/>
      <c r="Q479" s="249"/>
      <c r="R479" s="249"/>
      <c r="S479" s="249"/>
      <c r="T479" s="250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1" t="s">
        <v>197</v>
      </c>
      <c r="AU479" s="251" t="s">
        <v>86</v>
      </c>
      <c r="AV479" s="13" t="s">
        <v>84</v>
      </c>
      <c r="AW479" s="13" t="s">
        <v>32</v>
      </c>
      <c r="AX479" s="13" t="s">
        <v>77</v>
      </c>
      <c r="AY479" s="251" t="s">
        <v>188</v>
      </c>
    </row>
    <row r="480" spans="1:51" s="13" customFormat="1" ht="12">
      <c r="A480" s="13"/>
      <c r="B480" s="241"/>
      <c r="C480" s="242"/>
      <c r="D480" s="243" t="s">
        <v>197</v>
      </c>
      <c r="E480" s="244" t="s">
        <v>1</v>
      </c>
      <c r="F480" s="245" t="s">
        <v>238</v>
      </c>
      <c r="G480" s="242"/>
      <c r="H480" s="244" t="s">
        <v>1</v>
      </c>
      <c r="I480" s="246"/>
      <c r="J480" s="242"/>
      <c r="K480" s="242"/>
      <c r="L480" s="247"/>
      <c r="M480" s="248"/>
      <c r="N480" s="249"/>
      <c r="O480" s="249"/>
      <c r="P480" s="249"/>
      <c r="Q480" s="249"/>
      <c r="R480" s="249"/>
      <c r="S480" s="249"/>
      <c r="T480" s="250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1" t="s">
        <v>197</v>
      </c>
      <c r="AU480" s="251" t="s">
        <v>86</v>
      </c>
      <c r="AV480" s="13" t="s">
        <v>84</v>
      </c>
      <c r="AW480" s="13" t="s">
        <v>32</v>
      </c>
      <c r="AX480" s="13" t="s">
        <v>77</v>
      </c>
      <c r="AY480" s="251" t="s">
        <v>188</v>
      </c>
    </row>
    <row r="481" spans="1:51" s="14" customFormat="1" ht="12">
      <c r="A481" s="14"/>
      <c r="B481" s="252"/>
      <c r="C481" s="253"/>
      <c r="D481" s="243" t="s">
        <v>197</v>
      </c>
      <c r="E481" s="254" t="s">
        <v>1</v>
      </c>
      <c r="F481" s="255" t="s">
        <v>239</v>
      </c>
      <c r="G481" s="253"/>
      <c r="H481" s="256">
        <v>5.91</v>
      </c>
      <c r="I481" s="257"/>
      <c r="J481" s="253"/>
      <c r="K481" s="253"/>
      <c r="L481" s="258"/>
      <c r="M481" s="259"/>
      <c r="N481" s="260"/>
      <c r="O481" s="260"/>
      <c r="P481" s="260"/>
      <c r="Q481" s="260"/>
      <c r="R481" s="260"/>
      <c r="S481" s="260"/>
      <c r="T481" s="261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2" t="s">
        <v>197</v>
      </c>
      <c r="AU481" s="262" t="s">
        <v>86</v>
      </c>
      <c r="AV481" s="14" t="s">
        <v>86</v>
      </c>
      <c r="AW481" s="14" t="s">
        <v>32</v>
      </c>
      <c r="AX481" s="14" t="s">
        <v>77</v>
      </c>
      <c r="AY481" s="262" t="s">
        <v>188</v>
      </c>
    </row>
    <row r="482" spans="1:51" s="13" customFormat="1" ht="12">
      <c r="A482" s="13"/>
      <c r="B482" s="241"/>
      <c r="C482" s="242"/>
      <c r="D482" s="243" t="s">
        <v>197</v>
      </c>
      <c r="E482" s="244" t="s">
        <v>1</v>
      </c>
      <c r="F482" s="245" t="s">
        <v>246</v>
      </c>
      <c r="G482" s="242"/>
      <c r="H482" s="244" t="s">
        <v>1</v>
      </c>
      <c r="I482" s="246"/>
      <c r="J482" s="242"/>
      <c r="K482" s="242"/>
      <c r="L482" s="247"/>
      <c r="M482" s="248"/>
      <c r="N482" s="249"/>
      <c r="O482" s="249"/>
      <c r="P482" s="249"/>
      <c r="Q482" s="249"/>
      <c r="R482" s="249"/>
      <c r="S482" s="249"/>
      <c r="T482" s="250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1" t="s">
        <v>197</v>
      </c>
      <c r="AU482" s="251" t="s">
        <v>86</v>
      </c>
      <c r="AV482" s="13" t="s">
        <v>84</v>
      </c>
      <c r="AW482" s="13" t="s">
        <v>32</v>
      </c>
      <c r="AX482" s="13" t="s">
        <v>77</v>
      </c>
      <c r="AY482" s="251" t="s">
        <v>188</v>
      </c>
    </row>
    <row r="483" spans="1:51" s="14" customFormat="1" ht="12">
      <c r="A483" s="14"/>
      <c r="B483" s="252"/>
      <c r="C483" s="253"/>
      <c r="D483" s="243" t="s">
        <v>197</v>
      </c>
      <c r="E483" s="254" t="s">
        <v>1</v>
      </c>
      <c r="F483" s="255" t="s">
        <v>247</v>
      </c>
      <c r="G483" s="253"/>
      <c r="H483" s="256">
        <v>31.88</v>
      </c>
      <c r="I483" s="257"/>
      <c r="J483" s="253"/>
      <c r="K483" s="253"/>
      <c r="L483" s="258"/>
      <c r="M483" s="259"/>
      <c r="N483" s="260"/>
      <c r="O483" s="260"/>
      <c r="P483" s="260"/>
      <c r="Q483" s="260"/>
      <c r="R483" s="260"/>
      <c r="S483" s="260"/>
      <c r="T483" s="261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2" t="s">
        <v>197</v>
      </c>
      <c r="AU483" s="262" t="s">
        <v>86</v>
      </c>
      <c r="AV483" s="14" t="s">
        <v>86</v>
      </c>
      <c r="AW483" s="14" t="s">
        <v>32</v>
      </c>
      <c r="AX483" s="14" t="s">
        <v>77</v>
      </c>
      <c r="AY483" s="262" t="s">
        <v>188</v>
      </c>
    </row>
    <row r="484" spans="1:51" s="13" customFormat="1" ht="12">
      <c r="A484" s="13"/>
      <c r="B484" s="241"/>
      <c r="C484" s="242"/>
      <c r="D484" s="243" t="s">
        <v>197</v>
      </c>
      <c r="E484" s="244" t="s">
        <v>1</v>
      </c>
      <c r="F484" s="245" t="s">
        <v>293</v>
      </c>
      <c r="G484" s="242"/>
      <c r="H484" s="244" t="s">
        <v>1</v>
      </c>
      <c r="I484" s="246"/>
      <c r="J484" s="242"/>
      <c r="K484" s="242"/>
      <c r="L484" s="247"/>
      <c r="M484" s="248"/>
      <c r="N484" s="249"/>
      <c r="O484" s="249"/>
      <c r="P484" s="249"/>
      <c r="Q484" s="249"/>
      <c r="R484" s="249"/>
      <c r="S484" s="249"/>
      <c r="T484" s="250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51" t="s">
        <v>197</v>
      </c>
      <c r="AU484" s="251" t="s">
        <v>86</v>
      </c>
      <c r="AV484" s="13" t="s">
        <v>84</v>
      </c>
      <c r="AW484" s="13" t="s">
        <v>32</v>
      </c>
      <c r="AX484" s="13" t="s">
        <v>77</v>
      </c>
      <c r="AY484" s="251" t="s">
        <v>188</v>
      </c>
    </row>
    <row r="485" spans="1:51" s="14" customFormat="1" ht="12">
      <c r="A485" s="14"/>
      <c r="B485" s="252"/>
      <c r="C485" s="253"/>
      <c r="D485" s="243" t="s">
        <v>197</v>
      </c>
      <c r="E485" s="254" t="s">
        <v>1</v>
      </c>
      <c r="F485" s="255" t="s">
        <v>294</v>
      </c>
      <c r="G485" s="253"/>
      <c r="H485" s="256">
        <v>20.66</v>
      </c>
      <c r="I485" s="257"/>
      <c r="J485" s="253"/>
      <c r="K485" s="253"/>
      <c r="L485" s="258"/>
      <c r="M485" s="259"/>
      <c r="N485" s="260"/>
      <c r="O485" s="260"/>
      <c r="P485" s="260"/>
      <c r="Q485" s="260"/>
      <c r="R485" s="260"/>
      <c r="S485" s="260"/>
      <c r="T485" s="261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62" t="s">
        <v>197</v>
      </c>
      <c r="AU485" s="262" t="s">
        <v>86</v>
      </c>
      <c r="AV485" s="14" t="s">
        <v>86</v>
      </c>
      <c r="AW485" s="14" t="s">
        <v>32</v>
      </c>
      <c r="AX485" s="14" t="s">
        <v>77</v>
      </c>
      <c r="AY485" s="262" t="s">
        <v>188</v>
      </c>
    </row>
    <row r="486" spans="1:51" s="16" customFormat="1" ht="12">
      <c r="A486" s="16"/>
      <c r="B486" s="274"/>
      <c r="C486" s="275"/>
      <c r="D486" s="243" t="s">
        <v>197</v>
      </c>
      <c r="E486" s="276" t="s">
        <v>1</v>
      </c>
      <c r="F486" s="277" t="s">
        <v>232</v>
      </c>
      <c r="G486" s="275"/>
      <c r="H486" s="278">
        <v>193.7</v>
      </c>
      <c r="I486" s="279"/>
      <c r="J486" s="275"/>
      <c r="K486" s="275"/>
      <c r="L486" s="280"/>
      <c r="M486" s="281"/>
      <c r="N486" s="282"/>
      <c r="O486" s="282"/>
      <c r="P486" s="282"/>
      <c r="Q486" s="282"/>
      <c r="R486" s="282"/>
      <c r="S486" s="282"/>
      <c r="T486" s="283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T486" s="284" t="s">
        <v>197</v>
      </c>
      <c r="AU486" s="284" t="s">
        <v>86</v>
      </c>
      <c r="AV486" s="16" t="s">
        <v>112</v>
      </c>
      <c r="AW486" s="16" t="s">
        <v>32</v>
      </c>
      <c r="AX486" s="16" t="s">
        <v>77</v>
      </c>
      <c r="AY486" s="284" t="s">
        <v>188</v>
      </c>
    </row>
    <row r="487" spans="1:51" s="13" customFormat="1" ht="12">
      <c r="A487" s="13"/>
      <c r="B487" s="241"/>
      <c r="C487" s="242"/>
      <c r="D487" s="243" t="s">
        <v>197</v>
      </c>
      <c r="E487" s="244" t="s">
        <v>1</v>
      </c>
      <c r="F487" s="245" t="s">
        <v>735</v>
      </c>
      <c r="G487" s="242"/>
      <c r="H487" s="244" t="s">
        <v>1</v>
      </c>
      <c r="I487" s="246"/>
      <c r="J487" s="242"/>
      <c r="K487" s="242"/>
      <c r="L487" s="247"/>
      <c r="M487" s="248"/>
      <c r="N487" s="249"/>
      <c r="O487" s="249"/>
      <c r="P487" s="249"/>
      <c r="Q487" s="249"/>
      <c r="R487" s="249"/>
      <c r="S487" s="249"/>
      <c r="T487" s="250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1" t="s">
        <v>197</v>
      </c>
      <c r="AU487" s="251" t="s">
        <v>86</v>
      </c>
      <c r="AV487" s="13" t="s">
        <v>84</v>
      </c>
      <c r="AW487" s="13" t="s">
        <v>32</v>
      </c>
      <c r="AX487" s="13" t="s">
        <v>77</v>
      </c>
      <c r="AY487" s="251" t="s">
        <v>188</v>
      </c>
    </row>
    <row r="488" spans="1:51" s="13" customFormat="1" ht="12">
      <c r="A488" s="13"/>
      <c r="B488" s="241"/>
      <c r="C488" s="242"/>
      <c r="D488" s="243" t="s">
        <v>197</v>
      </c>
      <c r="E488" s="244" t="s">
        <v>1</v>
      </c>
      <c r="F488" s="245" t="s">
        <v>234</v>
      </c>
      <c r="G488" s="242"/>
      <c r="H488" s="244" t="s">
        <v>1</v>
      </c>
      <c r="I488" s="246"/>
      <c r="J488" s="242"/>
      <c r="K488" s="242"/>
      <c r="L488" s="247"/>
      <c r="M488" s="248"/>
      <c r="N488" s="249"/>
      <c r="O488" s="249"/>
      <c r="P488" s="249"/>
      <c r="Q488" s="249"/>
      <c r="R488" s="249"/>
      <c r="S488" s="249"/>
      <c r="T488" s="250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1" t="s">
        <v>197</v>
      </c>
      <c r="AU488" s="251" t="s">
        <v>86</v>
      </c>
      <c r="AV488" s="13" t="s">
        <v>84</v>
      </c>
      <c r="AW488" s="13" t="s">
        <v>32</v>
      </c>
      <c r="AX488" s="13" t="s">
        <v>77</v>
      </c>
      <c r="AY488" s="251" t="s">
        <v>188</v>
      </c>
    </row>
    <row r="489" spans="1:51" s="14" customFormat="1" ht="12">
      <c r="A489" s="14"/>
      <c r="B489" s="252"/>
      <c r="C489" s="253"/>
      <c r="D489" s="243" t="s">
        <v>197</v>
      </c>
      <c r="E489" s="254" t="s">
        <v>1</v>
      </c>
      <c r="F489" s="255" t="s">
        <v>235</v>
      </c>
      <c r="G489" s="253"/>
      <c r="H489" s="256">
        <v>18.13</v>
      </c>
      <c r="I489" s="257"/>
      <c r="J489" s="253"/>
      <c r="K489" s="253"/>
      <c r="L489" s="258"/>
      <c r="M489" s="259"/>
      <c r="N489" s="260"/>
      <c r="O489" s="260"/>
      <c r="P489" s="260"/>
      <c r="Q489" s="260"/>
      <c r="R489" s="260"/>
      <c r="S489" s="260"/>
      <c r="T489" s="261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2" t="s">
        <v>197</v>
      </c>
      <c r="AU489" s="262" t="s">
        <v>86</v>
      </c>
      <c r="AV489" s="14" t="s">
        <v>86</v>
      </c>
      <c r="AW489" s="14" t="s">
        <v>32</v>
      </c>
      <c r="AX489" s="14" t="s">
        <v>77</v>
      </c>
      <c r="AY489" s="262" t="s">
        <v>188</v>
      </c>
    </row>
    <row r="490" spans="1:51" s="13" customFormat="1" ht="12">
      <c r="A490" s="13"/>
      <c r="B490" s="241"/>
      <c r="C490" s="242"/>
      <c r="D490" s="243" t="s">
        <v>197</v>
      </c>
      <c r="E490" s="244" t="s">
        <v>1</v>
      </c>
      <c r="F490" s="245" t="s">
        <v>240</v>
      </c>
      <c r="G490" s="242"/>
      <c r="H490" s="244" t="s">
        <v>1</v>
      </c>
      <c r="I490" s="246"/>
      <c r="J490" s="242"/>
      <c r="K490" s="242"/>
      <c r="L490" s="247"/>
      <c r="M490" s="248"/>
      <c r="N490" s="249"/>
      <c r="O490" s="249"/>
      <c r="P490" s="249"/>
      <c r="Q490" s="249"/>
      <c r="R490" s="249"/>
      <c r="S490" s="249"/>
      <c r="T490" s="250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1" t="s">
        <v>197</v>
      </c>
      <c r="AU490" s="251" t="s">
        <v>86</v>
      </c>
      <c r="AV490" s="13" t="s">
        <v>84</v>
      </c>
      <c r="AW490" s="13" t="s">
        <v>32</v>
      </c>
      <c r="AX490" s="13" t="s">
        <v>77</v>
      </c>
      <c r="AY490" s="251" t="s">
        <v>188</v>
      </c>
    </row>
    <row r="491" spans="1:51" s="14" customFormat="1" ht="12">
      <c r="A491" s="14"/>
      <c r="B491" s="252"/>
      <c r="C491" s="253"/>
      <c r="D491" s="243" t="s">
        <v>197</v>
      </c>
      <c r="E491" s="254" t="s">
        <v>1</v>
      </c>
      <c r="F491" s="255" t="s">
        <v>241</v>
      </c>
      <c r="G491" s="253"/>
      <c r="H491" s="256">
        <v>7.79</v>
      </c>
      <c r="I491" s="257"/>
      <c r="J491" s="253"/>
      <c r="K491" s="253"/>
      <c r="L491" s="258"/>
      <c r="M491" s="259"/>
      <c r="N491" s="260"/>
      <c r="O491" s="260"/>
      <c r="P491" s="260"/>
      <c r="Q491" s="260"/>
      <c r="R491" s="260"/>
      <c r="S491" s="260"/>
      <c r="T491" s="261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2" t="s">
        <v>197</v>
      </c>
      <c r="AU491" s="262" t="s">
        <v>86</v>
      </c>
      <c r="AV491" s="14" t="s">
        <v>86</v>
      </c>
      <c r="AW491" s="14" t="s">
        <v>32</v>
      </c>
      <c r="AX491" s="14" t="s">
        <v>77</v>
      </c>
      <c r="AY491" s="262" t="s">
        <v>188</v>
      </c>
    </row>
    <row r="492" spans="1:51" s="13" customFormat="1" ht="12">
      <c r="A492" s="13"/>
      <c r="B492" s="241"/>
      <c r="C492" s="242"/>
      <c r="D492" s="243" t="s">
        <v>197</v>
      </c>
      <c r="E492" s="244" t="s">
        <v>1</v>
      </c>
      <c r="F492" s="245" t="s">
        <v>248</v>
      </c>
      <c r="G492" s="242"/>
      <c r="H492" s="244" t="s">
        <v>1</v>
      </c>
      <c r="I492" s="246"/>
      <c r="J492" s="242"/>
      <c r="K492" s="242"/>
      <c r="L492" s="247"/>
      <c r="M492" s="248"/>
      <c r="N492" s="249"/>
      <c r="O492" s="249"/>
      <c r="P492" s="249"/>
      <c r="Q492" s="249"/>
      <c r="R492" s="249"/>
      <c r="S492" s="249"/>
      <c r="T492" s="250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1" t="s">
        <v>197</v>
      </c>
      <c r="AU492" s="251" t="s">
        <v>86</v>
      </c>
      <c r="AV492" s="13" t="s">
        <v>84</v>
      </c>
      <c r="AW492" s="13" t="s">
        <v>32</v>
      </c>
      <c r="AX492" s="13" t="s">
        <v>77</v>
      </c>
      <c r="AY492" s="251" t="s">
        <v>188</v>
      </c>
    </row>
    <row r="493" spans="1:51" s="14" customFormat="1" ht="12">
      <c r="A493" s="14"/>
      <c r="B493" s="252"/>
      <c r="C493" s="253"/>
      <c r="D493" s="243" t="s">
        <v>197</v>
      </c>
      <c r="E493" s="254" t="s">
        <v>1</v>
      </c>
      <c r="F493" s="255" t="s">
        <v>249</v>
      </c>
      <c r="G493" s="253"/>
      <c r="H493" s="256">
        <v>46.28</v>
      </c>
      <c r="I493" s="257"/>
      <c r="J493" s="253"/>
      <c r="K493" s="253"/>
      <c r="L493" s="258"/>
      <c r="M493" s="259"/>
      <c r="N493" s="260"/>
      <c r="O493" s="260"/>
      <c r="P493" s="260"/>
      <c r="Q493" s="260"/>
      <c r="R493" s="260"/>
      <c r="S493" s="260"/>
      <c r="T493" s="261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62" t="s">
        <v>197</v>
      </c>
      <c r="AU493" s="262" t="s">
        <v>86</v>
      </c>
      <c r="AV493" s="14" t="s">
        <v>86</v>
      </c>
      <c r="AW493" s="14" t="s">
        <v>32</v>
      </c>
      <c r="AX493" s="14" t="s">
        <v>77</v>
      </c>
      <c r="AY493" s="262" t="s">
        <v>188</v>
      </c>
    </row>
    <row r="494" spans="1:51" s="13" customFormat="1" ht="12">
      <c r="A494" s="13"/>
      <c r="B494" s="241"/>
      <c r="C494" s="242"/>
      <c r="D494" s="243" t="s">
        <v>197</v>
      </c>
      <c r="E494" s="244" t="s">
        <v>1</v>
      </c>
      <c r="F494" s="245" t="s">
        <v>254</v>
      </c>
      <c r="G494" s="242"/>
      <c r="H494" s="244" t="s">
        <v>1</v>
      </c>
      <c r="I494" s="246"/>
      <c r="J494" s="242"/>
      <c r="K494" s="242"/>
      <c r="L494" s="247"/>
      <c r="M494" s="248"/>
      <c r="N494" s="249"/>
      <c r="O494" s="249"/>
      <c r="P494" s="249"/>
      <c r="Q494" s="249"/>
      <c r="R494" s="249"/>
      <c r="S494" s="249"/>
      <c r="T494" s="250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1" t="s">
        <v>197</v>
      </c>
      <c r="AU494" s="251" t="s">
        <v>86</v>
      </c>
      <c r="AV494" s="13" t="s">
        <v>84</v>
      </c>
      <c r="AW494" s="13" t="s">
        <v>32</v>
      </c>
      <c r="AX494" s="13" t="s">
        <v>77</v>
      </c>
      <c r="AY494" s="251" t="s">
        <v>188</v>
      </c>
    </row>
    <row r="495" spans="1:51" s="14" customFormat="1" ht="12">
      <c r="A495" s="14"/>
      <c r="B495" s="252"/>
      <c r="C495" s="253"/>
      <c r="D495" s="243" t="s">
        <v>197</v>
      </c>
      <c r="E495" s="254" t="s">
        <v>1</v>
      </c>
      <c r="F495" s="255" t="s">
        <v>255</v>
      </c>
      <c r="G495" s="253"/>
      <c r="H495" s="256">
        <v>12.97</v>
      </c>
      <c r="I495" s="257"/>
      <c r="J495" s="253"/>
      <c r="K495" s="253"/>
      <c r="L495" s="258"/>
      <c r="M495" s="259"/>
      <c r="N495" s="260"/>
      <c r="O495" s="260"/>
      <c r="P495" s="260"/>
      <c r="Q495" s="260"/>
      <c r="R495" s="260"/>
      <c r="S495" s="260"/>
      <c r="T495" s="261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2" t="s">
        <v>197</v>
      </c>
      <c r="AU495" s="262" t="s">
        <v>86</v>
      </c>
      <c r="AV495" s="14" t="s">
        <v>86</v>
      </c>
      <c r="AW495" s="14" t="s">
        <v>32</v>
      </c>
      <c r="AX495" s="14" t="s">
        <v>77</v>
      </c>
      <c r="AY495" s="262" t="s">
        <v>188</v>
      </c>
    </row>
    <row r="496" spans="1:51" s="13" customFormat="1" ht="12">
      <c r="A496" s="13"/>
      <c r="B496" s="241"/>
      <c r="C496" s="242"/>
      <c r="D496" s="243" t="s">
        <v>197</v>
      </c>
      <c r="E496" s="244" t="s">
        <v>1</v>
      </c>
      <c r="F496" s="245" t="s">
        <v>264</v>
      </c>
      <c r="G496" s="242"/>
      <c r="H496" s="244" t="s">
        <v>1</v>
      </c>
      <c r="I496" s="246"/>
      <c r="J496" s="242"/>
      <c r="K496" s="242"/>
      <c r="L496" s="247"/>
      <c r="M496" s="248"/>
      <c r="N496" s="249"/>
      <c r="O496" s="249"/>
      <c r="P496" s="249"/>
      <c r="Q496" s="249"/>
      <c r="R496" s="249"/>
      <c r="S496" s="249"/>
      <c r="T496" s="250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1" t="s">
        <v>197</v>
      </c>
      <c r="AU496" s="251" t="s">
        <v>86</v>
      </c>
      <c r="AV496" s="13" t="s">
        <v>84</v>
      </c>
      <c r="AW496" s="13" t="s">
        <v>32</v>
      </c>
      <c r="AX496" s="13" t="s">
        <v>77</v>
      </c>
      <c r="AY496" s="251" t="s">
        <v>188</v>
      </c>
    </row>
    <row r="497" spans="1:51" s="14" customFormat="1" ht="12">
      <c r="A497" s="14"/>
      <c r="B497" s="252"/>
      <c r="C497" s="253"/>
      <c r="D497" s="243" t="s">
        <v>197</v>
      </c>
      <c r="E497" s="254" t="s">
        <v>1</v>
      </c>
      <c r="F497" s="255" t="s">
        <v>688</v>
      </c>
      <c r="G497" s="253"/>
      <c r="H497" s="256">
        <v>32</v>
      </c>
      <c r="I497" s="257"/>
      <c r="J497" s="253"/>
      <c r="K497" s="253"/>
      <c r="L497" s="258"/>
      <c r="M497" s="259"/>
      <c r="N497" s="260"/>
      <c r="O497" s="260"/>
      <c r="P497" s="260"/>
      <c r="Q497" s="260"/>
      <c r="R497" s="260"/>
      <c r="S497" s="260"/>
      <c r="T497" s="261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62" t="s">
        <v>197</v>
      </c>
      <c r="AU497" s="262" t="s">
        <v>86</v>
      </c>
      <c r="AV497" s="14" t="s">
        <v>86</v>
      </c>
      <c r="AW497" s="14" t="s">
        <v>32</v>
      </c>
      <c r="AX497" s="14" t="s">
        <v>77</v>
      </c>
      <c r="AY497" s="262" t="s">
        <v>188</v>
      </c>
    </row>
    <row r="498" spans="1:51" s="13" customFormat="1" ht="12">
      <c r="A498" s="13"/>
      <c r="B498" s="241"/>
      <c r="C498" s="242"/>
      <c r="D498" s="243" t="s">
        <v>197</v>
      </c>
      <c r="E498" s="244" t="s">
        <v>1</v>
      </c>
      <c r="F498" s="245" t="s">
        <v>256</v>
      </c>
      <c r="G498" s="242"/>
      <c r="H498" s="244" t="s">
        <v>1</v>
      </c>
      <c r="I498" s="246"/>
      <c r="J498" s="242"/>
      <c r="K498" s="242"/>
      <c r="L498" s="247"/>
      <c r="M498" s="248"/>
      <c r="N498" s="249"/>
      <c r="O498" s="249"/>
      <c r="P498" s="249"/>
      <c r="Q498" s="249"/>
      <c r="R498" s="249"/>
      <c r="S498" s="249"/>
      <c r="T498" s="250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1" t="s">
        <v>197</v>
      </c>
      <c r="AU498" s="251" t="s">
        <v>86</v>
      </c>
      <c r="AV498" s="13" t="s">
        <v>84</v>
      </c>
      <c r="AW498" s="13" t="s">
        <v>32</v>
      </c>
      <c r="AX498" s="13" t="s">
        <v>77</v>
      </c>
      <c r="AY498" s="251" t="s">
        <v>188</v>
      </c>
    </row>
    <row r="499" spans="1:51" s="14" customFormat="1" ht="12">
      <c r="A499" s="14"/>
      <c r="B499" s="252"/>
      <c r="C499" s="253"/>
      <c r="D499" s="243" t="s">
        <v>197</v>
      </c>
      <c r="E499" s="254" t="s">
        <v>1</v>
      </c>
      <c r="F499" s="255" t="s">
        <v>736</v>
      </c>
      <c r="G499" s="253"/>
      <c r="H499" s="256">
        <v>18.72</v>
      </c>
      <c r="I499" s="257"/>
      <c r="J499" s="253"/>
      <c r="K499" s="253"/>
      <c r="L499" s="258"/>
      <c r="M499" s="259"/>
      <c r="N499" s="260"/>
      <c r="O499" s="260"/>
      <c r="P499" s="260"/>
      <c r="Q499" s="260"/>
      <c r="R499" s="260"/>
      <c r="S499" s="260"/>
      <c r="T499" s="261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2" t="s">
        <v>197</v>
      </c>
      <c r="AU499" s="262" t="s">
        <v>86</v>
      </c>
      <c r="AV499" s="14" t="s">
        <v>86</v>
      </c>
      <c r="AW499" s="14" t="s">
        <v>32</v>
      </c>
      <c r="AX499" s="14" t="s">
        <v>77</v>
      </c>
      <c r="AY499" s="262" t="s">
        <v>188</v>
      </c>
    </row>
    <row r="500" spans="1:51" s="13" customFormat="1" ht="12">
      <c r="A500" s="13"/>
      <c r="B500" s="241"/>
      <c r="C500" s="242"/>
      <c r="D500" s="243" t="s">
        <v>197</v>
      </c>
      <c r="E500" s="244" t="s">
        <v>1</v>
      </c>
      <c r="F500" s="245" t="s">
        <v>258</v>
      </c>
      <c r="G500" s="242"/>
      <c r="H500" s="244" t="s">
        <v>1</v>
      </c>
      <c r="I500" s="246"/>
      <c r="J500" s="242"/>
      <c r="K500" s="242"/>
      <c r="L500" s="247"/>
      <c r="M500" s="248"/>
      <c r="N500" s="249"/>
      <c r="O500" s="249"/>
      <c r="P500" s="249"/>
      <c r="Q500" s="249"/>
      <c r="R500" s="249"/>
      <c r="S500" s="249"/>
      <c r="T500" s="250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1" t="s">
        <v>197</v>
      </c>
      <c r="AU500" s="251" t="s">
        <v>86</v>
      </c>
      <c r="AV500" s="13" t="s">
        <v>84</v>
      </c>
      <c r="AW500" s="13" t="s">
        <v>32</v>
      </c>
      <c r="AX500" s="13" t="s">
        <v>77</v>
      </c>
      <c r="AY500" s="251" t="s">
        <v>188</v>
      </c>
    </row>
    <row r="501" spans="1:51" s="14" customFormat="1" ht="12">
      <c r="A501" s="14"/>
      <c r="B501" s="252"/>
      <c r="C501" s="253"/>
      <c r="D501" s="243" t="s">
        <v>197</v>
      </c>
      <c r="E501" s="254" t="s">
        <v>1</v>
      </c>
      <c r="F501" s="255" t="s">
        <v>737</v>
      </c>
      <c r="G501" s="253"/>
      <c r="H501" s="256">
        <v>21.86</v>
      </c>
      <c r="I501" s="257"/>
      <c r="J501" s="253"/>
      <c r="K501" s="253"/>
      <c r="L501" s="258"/>
      <c r="M501" s="259"/>
      <c r="N501" s="260"/>
      <c r="O501" s="260"/>
      <c r="P501" s="260"/>
      <c r="Q501" s="260"/>
      <c r="R501" s="260"/>
      <c r="S501" s="260"/>
      <c r="T501" s="261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62" t="s">
        <v>197</v>
      </c>
      <c r="AU501" s="262" t="s">
        <v>86</v>
      </c>
      <c r="AV501" s="14" t="s">
        <v>86</v>
      </c>
      <c r="AW501" s="14" t="s">
        <v>32</v>
      </c>
      <c r="AX501" s="14" t="s">
        <v>77</v>
      </c>
      <c r="AY501" s="262" t="s">
        <v>188</v>
      </c>
    </row>
    <row r="502" spans="1:51" s="13" customFormat="1" ht="12">
      <c r="A502" s="13"/>
      <c r="B502" s="241"/>
      <c r="C502" s="242"/>
      <c r="D502" s="243" t="s">
        <v>197</v>
      </c>
      <c r="E502" s="244" t="s">
        <v>1</v>
      </c>
      <c r="F502" s="245" t="s">
        <v>738</v>
      </c>
      <c r="G502" s="242"/>
      <c r="H502" s="244" t="s">
        <v>1</v>
      </c>
      <c r="I502" s="246"/>
      <c r="J502" s="242"/>
      <c r="K502" s="242"/>
      <c r="L502" s="247"/>
      <c r="M502" s="248"/>
      <c r="N502" s="249"/>
      <c r="O502" s="249"/>
      <c r="P502" s="249"/>
      <c r="Q502" s="249"/>
      <c r="R502" s="249"/>
      <c r="S502" s="249"/>
      <c r="T502" s="250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1" t="s">
        <v>197</v>
      </c>
      <c r="AU502" s="251" t="s">
        <v>86</v>
      </c>
      <c r="AV502" s="13" t="s">
        <v>84</v>
      </c>
      <c r="AW502" s="13" t="s">
        <v>32</v>
      </c>
      <c r="AX502" s="13" t="s">
        <v>77</v>
      </c>
      <c r="AY502" s="251" t="s">
        <v>188</v>
      </c>
    </row>
    <row r="503" spans="1:51" s="14" customFormat="1" ht="12">
      <c r="A503" s="14"/>
      <c r="B503" s="252"/>
      <c r="C503" s="253"/>
      <c r="D503" s="243" t="s">
        <v>197</v>
      </c>
      <c r="E503" s="254" t="s">
        <v>1</v>
      </c>
      <c r="F503" s="255" t="s">
        <v>739</v>
      </c>
      <c r="G503" s="253"/>
      <c r="H503" s="256">
        <v>7.83</v>
      </c>
      <c r="I503" s="257"/>
      <c r="J503" s="253"/>
      <c r="K503" s="253"/>
      <c r="L503" s="258"/>
      <c r="M503" s="259"/>
      <c r="N503" s="260"/>
      <c r="O503" s="260"/>
      <c r="P503" s="260"/>
      <c r="Q503" s="260"/>
      <c r="R503" s="260"/>
      <c r="S503" s="260"/>
      <c r="T503" s="261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2" t="s">
        <v>197</v>
      </c>
      <c r="AU503" s="262" t="s">
        <v>86</v>
      </c>
      <c r="AV503" s="14" t="s">
        <v>86</v>
      </c>
      <c r="AW503" s="14" t="s">
        <v>32</v>
      </c>
      <c r="AX503" s="14" t="s">
        <v>77</v>
      </c>
      <c r="AY503" s="262" t="s">
        <v>188</v>
      </c>
    </row>
    <row r="504" spans="1:51" s="13" customFormat="1" ht="12">
      <c r="A504" s="13"/>
      <c r="B504" s="241"/>
      <c r="C504" s="242"/>
      <c r="D504" s="243" t="s">
        <v>197</v>
      </c>
      <c r="E504" s="244" t="s">
        <v>1</v>
      </c>
      <c r="F504" s="245" t="s">
        <v>740</v>
      </c>
      <c r="G504" s="242"/>
      <c r="H504" s="244" t="s">
        <v>1</v>
      </c>
      <c r="I504" s="246"/>
      <c r="J504" s="242"/>
      <c r="K504" s="242"/>
      <c r="L504" s="247"/>
      <c r="M504" s="248"/>
      <c r="N504" s="249"/>
      <c r="O504" s="249"/>
      <c r="P504" s="249"/>
      <c r="Q504" s="249"/>
      <c r="R504" s="249"/>
      <c r="S504" s="249"/>
      <c r="T504" s="250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51" t="s">
        <v>197</v>
      </c>
      <c r="AU504" s="251" t="s">
        <v>86</v>
      </c>
      <c r="AV504" s="13" t="s">
        <v>84</v>
      </c>
      <c r="AW504" s="13" t="s">
        <v>32</v>
      </c>
      <c r="AX504" s="13" t="s">
        <v>77</v>
      </c>
      <c r="AY504" s="251" t="s">
        <v>188</v>
      </c>
    </row>
    <row r="505" spans="1:51" s="14" customFormat="1" ht="12">
      <c r="A505" s="14"/>
      <c r="B505" s="252"/>
      <c r="C505" s="253"/>
      <c r="D505" s="243" t="s">
        <v>197</v>
      </c>
      <c r="E505" s="254" t="s">
        <v>1</v>
      </c>
      <c r="F505" s="255" t="s">
        <v>741</v>
      </c>
      <c r="G505" s="253"/>
      <c r="H505" s="256">
        <v>21.88</v>
      </c>
      <c r="I505" s="257"/>
      <c r="J505" s="253"/>
      <c r="K505" s="253"/>
      <c r="L505" s="258"/>
      <c r="M505" s="259"/>
      <c r="N505" s="260"/>
      <c r="O505" s="260"/>
      <c r="P505" s="260"/>
      <c r="Q505" s="260"/>
      <c r="R505" s="260"/>
      <c r="S505" s="260"/>
      <c r="T505" s="261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62" t="s">
        <v>197</v>
      </c>
      <c r="AU505" s="262" t="s">
        <v>86</v>
      </c>
      <c r="AV505" s="14" t="s">
        <v>86</v>
      </c>
      <c r="AW505" s="14" t="s">
        <v>32</v>
      </c>
      <c r="AX505" s="14" t="s">
        <v>77</v>
      </c>
      <c r="AY505" s="262" t="s">
        <v>188</v>
      </c>
    </row>
    <row r="506" spans="1:51" s="13" customFormat="1" ht="12">
      <c r="A506" s="13"/>
      <c r="B506" s="241"/>
      <c r="C506" s="242"/>
      <c r="D506" s="243" t="s">
        <v>197</v>
      </c>
      <c r="E506" s="244" t="s">
        <v>1</v>
      </c>
      <c r="F506" s="245" t="s">
        <v>742</v>
      </c>
      <c r="G506" s="242"/>
      <c r="H506" s="244" t="s">
        <v>1</v>
      </c>
      <c r="I506" s="246"/>
      <c r="J506" s="242"/>
      <c r="K506" s="242"/>
      <c r="L506" s="247"/>
      <c r="M506" s="248"/>
      <c r="N506" s="249"/>
      <c r="O506" s="249"/>
      <c r="P506" s="249"/>
      <c r="Q506" s="249"/>
      <c r="R506" s="249"/>
      <c r="S506" s="249"/>
      <c r="T506" s="250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1" t="s">
        <v>197</v>
      </c>
      <c r="AU506" s="251" t="s">
        <v>86</v>
      </c>
      <c r="AV506" s="13" t="s">
        <v>84</v>
      </c>
      <c r="AW506" s="13" t="s">
        <v>32</v>
      </c>
      <c r="AX506" s="13" t="s">
        <v>77</v>
      </c>
      <c r="AY506" s="251" t="s">
        <v>188</v>
      </c>
    </row>
    <row r="507" spans="1:51" s="14" customFormat="1" ht="12">
      <c r="A507" s="14"/>
      <c r="B507" s="252"/>
      <c r="C507" s="253"/>
      <c r="D507" s="243" t="s">
        <v>197</v>
      </c>
      <c r="E507" s="254" t="s">
        <v>1</v>
      </c>
      <c r="F507" s="255" t="s">
        <v>736</v>
      </c>
      <c r="G507" s="253"/>
      <c r="H507" s="256">
        <v>18.72</v>
      </c>
      <c r="I507" s="257"/>
      <c r="J507" s="253"/>
      <c r="K507" s="253"/>
      <c r="L507" s="258"/>
      <c r="M507" s="259"/>
      <c r="N507" s="260"/>
      <c r="O507" s="260"/>
      <c r="P507" s="260"/>
      <c r="Q507" s="260"/>
      <c r="R507" s="260"/>
      <c r="S507" s="260"/>
      <c r="T507" s="261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2" t="s">
        <v>197</v>
      </c>
      <c r="AU507" s="262" t="s">
        <v>86</v>
      </c>
      <c r="AV507" s="14" t="s">
        <v>86</v>
      </c>
      <c r="AW507" s="14" t="s">
        <v>32</v>
      </c>
      <c r="AX507" s="14" t="s">
        <v>77</v>
      </c>
      <c r="AY507" s="262" t="s">
        <v>188</v>
      </c>
    </row>
    <row r="508" spans="1:51" s="13" customFormat="1" ht="12">
      <c r="A508" s="13"/>
      <c r="B508" s="241"/>
      <c r="C508" s="242"/>
      <c r="D508" s="243" t="s">
        <v>197</v>
      </c>
      <c r="E508" s="244" t="s">
        <v>1</v>
      </c>
      <c r="F508" s="245" t="s">
        <v>260</v>
      </c>
      <c r="G508" s="242"/>
      <c r="H508" s="244" t="s">
        <v>1</v>
      </c>
      <c r="I508" s="246"/>
      <c r="J508" s="242"/>
      <c r="K508" s="242"/>
      <c r="L508" s="247"/>
      <c r="M508" s="248"/>
      <c r="N508" s="249"/>
      <c r="O508" s="249"/>
      <c r="P508" s="249"/>
      <c r="Q508" s="249"/>
      <c r="R508" s="249"/>
      <c r="S508" s="249"/>
      <c r="T508" s="250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1" t="s">
        <v>197</v>
      </c>
      <c r="AU508" s="251" t="s">
        <v>86</v>
      </c>
      <c r="AV508" s="13" t="s">
        <v>84</v>
      </c>
      <c r="AW508" s="13" t="s">
        <v>32</v>
      </c>
      <c r="AX508" s="13" t="s">
        <v>77</v>
      </c>
      <c r="AY508" s="251" t="s">
        <v>188</v>
      </c>
    </row>
    <row r="509" spans="1:51" s="14" customFormat="1" ht="12">
      <c r="A509" s="14"/>
      <c r="B509" s="252"/>
      <c r="C509" s="253"/>
      <c r="D509" s="243" t="s">
        <v>197</v>
      </c>
      <c r="E509" s="254" t="s">
        <v>1</v>
      </c>
      <c r="F509" s="255" t="s">
        <v>743</v>
      </c>
      <c r="G509" s="253"/>
      <c r="H509" s="256">
        <v>39.75</v>
      </c>
      <c r="I509" s="257"/>
      <c r="J509" s="253"/>
      <c r="K509" s="253"/>
      <c r="L509" s="258"/>
      <c r="M509" s="259"/>
      <c r="N509" s="260"/>
      <c r="O509" s="260"/>
      <c r="P509" s="260"/>
      <c r="Q509" s="260"/>
      <c r="R509" s="260"/>
      <c r="S509" s="260"/>
      <c r="T509" s="261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62" t="s">
        <v>197</v>
      </c>
      <c r="AU509" s="262" t="s">
        <v>86</v>
      </c>
      <c r="AV509" s="14" t="s">
        <v>86</v>
      </c>
      <c r="AW509" s="14" t="s">
        <v>32</v>
      </c>
      <c r="AX509" s="14" t="s">
        <v>77</v>
      </c>
      <c r="AY509" s="262" t="s">
        <v>188</v>
      </c>
    </row>
    <row r="510" spans="1:51" s="13" customFormat="1" ht="12">
      <c r="A510" s="13"/>
      <c r="B510" s="241"/>
      <c r="C510" s="242"/>
      <c r="D510" s="243" t="s">
        <v>197</v>
      </c>
      <c r="E510" s="244" t="s">
        <v>1</v>
      </c>
      <c r="F510" s="245" t="s">
        <v>250</v>
      </c>
      <c r="G510" s="242"/>
      <c r="H510" s="244" t="s">
        <v>1</v>
      </c>
      <c r="I510" s="246"/>
      <c r="J510" s="242"/>
      <c r="K510" s="242"/>
      <c r="L510" s="247"/>
      <c r="M510" s="248"/>
      <c r="N510" s="249"/>
      <c r="O510" s="249"/>
      <c r="P510" s="249"/>
      <c r="Q510" s="249"/>
      <c r="R510" s="249"/>
      <c r="S510" s="249"/>
      <c r="T510" s="250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1" t="s">
        <v>197</v>
      </c>
      <c r="AU510" s="251" t="s">
        <v>86</v>
      </c>
      <c r="AV510" s="13" t="s">
        <v>84</v>
      </c>
      <c r="AW510" s="13" t="s">
        <v>32</v>
      </c>
      <c r="AX510" s="13" t="s">
        <v>77</v>
      </c>
      <c r="AY510" s="251" t="s">
        <v>188</v>
      </c>
    </row>
    <row r="511" spans="1:51" s="14" customFormat="1" ht="12">
      <c r="A511" s="14"/>
      <c r="B511" s="252"/>
      <c r="C511" s="253"/>
      <c r="D511" s="243" t="s">
        <v>197</v>
      </c>
      <c r="E511" s="254" t="s">
        <v>1</v>
      </c>
      <c r="F511" s="255" t="s">
        <v>251</v>
      </c>
      <c r="G511" s="253"/>
      <c r="H511" s="256">
        <v>35.62</v>
      </c>
      <c r="I511" s="257"/>
      <c r="J511" s="253"/>
      <c r="K511" s="253"/>
      <c r="L511" s="258"/>
      <c r="M511" s="259"/>
      <c r="N511" s="260"/>
      <c r="O511" s="260"/>
      <c r="P511" s="260"/>
      <c r="Q511" s="260"/>
      <c r="R511" s="260"/>
      <c r="S511" s="260"/>
      <c r="T511" s="261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2" t="s">
        <v>197</v>
      </c>
      <c r="AU511" s="262" t="s">
        <v>86</v>
      </c>
      <c r="AV511" s="14" t="s">
        <v>86</v>
      </c>
      <c r="AW511" s="14" t="s">
        <v>32</v>
      </c>
      <c r="AX511" s="14" t="s">
        <v>77</v>
      </c>
      <c r="AY511" s="262" t="s">
        <v>188</v>
      </c>
    </row>
    <row r="512" spans="1:51" s="16" customFormat="1" ht="12">
      <c r="A512" s="16"/>
      <c r="B512" s="274"/>
      <c r="C512" s="275"/>
      <c r="D512" s="243" t="s">
        <v>197</v>
      </c>
      <c r="E512" s="276" t="s">
        <v>1</v>
      </c>
      <c r="F512" s="277" t="s">
        <v>232</v>
      </c>
      <c r="G512" s="275"/>
      <c r="H512" s="278">
        <v>281.55</v>
      </c>
      <c r="I512" s="279"/>
      <c r="J512" s="275"/>
      <c r="K512" s="275"/>
      <c r="L512" s="280"/>
      <c r="M512" s="281"/>
      <c r="N512" s="282"/>
      <c r="O512" s="282"/>
      <c r="P512" s="282"/>
      <c r="Q512" s="282"/>
      <c r="R512" s="282"/>
      <c r="S512" s="282"/>
      <c r="T512" s="283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T512" s="284" t="s">
        <v>197</v>
      </c>
      <c r="AU512" s="284" t="s">
        <v>86</v>
      </c>
      <c r="AV512" s="16" t="s">
        <v>112</v>
      </c>
      <c r="AW512" s="16" t="s">
        <v>32</v>
      </c>
      <c r="AX512" s="16" t="s">
        <v>77</v>
      </c>
      <c r="AY512" s="284" t="s">
        <v>188</v>
      </c>
    </row>
    <row r="513" spans="1:51" s="13" customFormat="1" ht="12">
      <c r="A513" s="13"/>
      <c r="B513" s="241"/>
      <c r="C513" s="242"/>
      <c r="D513" s="243" t="s">
        <v>197</v>
      </c>
      <c r="E513" s="244" t="s">
        <v>1</v>
      </c>
      <c r="F513" s="245" t="s">
        <v>744</v>
      </c>
      <c r="G513" s="242"/>
      <c r="H513" s="244" t="s">
        <v>1</v>
      </c>
      <c r="I513" s="246"/>
      <c r="J513" s="242"/>
      <c r="K513" s="242"/>
      <c r="L513" s="247"/>
      <c r="M513" s="248"/>
      <c r="N513" s="249"/>
      <c r="O513" s="249"/>
      <c r="P513" s="249"/>
      <c r="Q513" s="249"/>
      <c r="R513" s="249"/>
      <c r="S513" s="249"/>
      <c r="T513" s="250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1" t="s">
        <v>197</v>
      </c>
      <c r="AU513" s="251" t="s">
        <v>86</v>
      </c>
      <c r="AV513" s="13" t="s">
        <v>84</v>
      </c>
      <c r="AW513" s="13" t="s">
        <v>32</v>
      </c>
      <c r="AX513" s="13" t="s">
        <v>77</v>
      </c>
      <c r="AY513" s="251" t="s">
        <v>188</v>
      </c>
    </row>
    <row r="514" spans="1:51" s="13" customFormat="1" ht="12">
      <c r="A514" s="13"/>
      <c r="B514" s="241"/>
      <c r="C514" s="242"/>
      <c r="D514" s="243" t="s">
        <v>197</v>
      </c>
      <c r="E514" s="244" t="s">
        <v>1</v>
      </c>
      <c r="F514" s="245" t="s">
        <v>233</v>
      </c>
      <c r="G514" s="242"/>
      <c r="H514" s="244" t="s">
        <v>1</v>
      </c>
      <c r="I514" s="246"/>
      <c r="J514" s="242"/>
      <c r="K514" s="242"/>
      <c r="L514" s="247"/>
      <c r="M514" s="248"/>
      <c r="N514" s="249"/>
      <c r="O514" s="249"/>
      <c r="P514" s="249"/>
      <c r="Q514" s="249"/>
      <c r="R514" s="249"/>
      <c r="S514" s="249"/>
      <c r="T514" s="250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1" t="s">
        <v>197</v>
      </c>
      <c r="AU514" s="251" t="s">
        <v>86</v>
      </c>
      <c r="AV514" s="13" t="s">
        <v>84</v>
      </c>
      <c r="AW514" s="13" t="s">
        <v>32</v>
      </c>
      <c r="AX514" s="13" t="s">
        <v>77</v>
      </c>
      <c r="AY514" s="251" t="s">
        <v>188</v>
      </c>
    </row>
    <row r="515" spans="1:51" s="13" customFormat="1" ht="12">
      <c r="A515" s="13"/>
      <c r="B515" s="241"/>
      <c r="C515" s="242"/>
      <c r="D515" s="243" t="s">
        <v>197</v>
      </c>
      <c r="E515" s="244" t="s">
        <v>1</v>
      </c>
      <c r="F515" s="245" t="s">
        <v>236</v>
      </c>
      <c r="G515" s="242"/>
      <c r="H515" s="244" t="s">
        <v>1</v>
      </c>
      <c r="I515" s="246"/>
      <c r="J515" s="242"/>
      <c r="K515" s="242"/>
      <c r="L515" s="247"/>
      <c r="M515" s="248"/>
      <c r="N515" s="249"/>
      <c r="O515" s="249"/>
      <c r="P515" s="249"/>
      <c r="Q515" s="249"/>
      <c r="R515" s="249"/>
      <c r="S515" s="249"/>
      <c r="T515" s="250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1" t="s">
        <v>197</v>
      </c>
      <c r="AU515" s="251" t="s">
        <v>86</v>
      </c>
      <c r="AV515" s="13" t="s">
        <v>84</v>
      </c>
      <c r="AW515" s="13" t="s">
        <v>32</v>
      </c>
      <c r="AX515" s="13" t="s">
        <v>77</v>
      </c>
      <c r="AY515" s="251" t="s">
        <v>188</v>
      </c>
    </row>
    <row r="516" spans="1:51" s="14" customFormat="1" ht="12">
      <c r="A516" s="14"/>
      <c r="B516" s="252"/>
      <c r="C516" s="253"/>
      <c r="D516" s="243" t="s">
        <v>197</v>
      </c>
      <c r="E516" s="254" t="s">
        <v>1</v>
      </c>
      <c r="F516" s="255" t="s">
        <v>237</v>
      </c>
      <c r="G516" s="253"/>
      <c r="H516" s="256">
        <v>5.92</v>
      </c>
      <c r="I516" s="257"/>
      <c r="J516" s="253"/>
      <c r="K516" s="253"/>
      <c r="L516" s="258"/>
      <c r="M516" s="259"/>
      <c r="N516" s="260"/>
      <c r="O516" s="260"/>
      <c r="P516" s="260"/>
      <c r="Q516" s="260"/>
      <c r="R516" s="260"/>
      <c r="S516" s="260"/>
      <c r="T516" s="261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62" t="s">
        <v>197</v>
      </c>
      <c r="AU516" s="262" t="s">
        <v>86</v>
      </c>
      <c r="AV516" s="14" t="s">
        <v>86</v>
      </c>
      <c r="AW516" s="14" t="s">
        <v>32</v>
      </c>
      <c r="AX516" s="14" t="s">
        <v>77</v>
      </c>
      <c r="AY516" s="262" t="s">
        <v>188</v>
      </c>
    </row>
    <row r="517" spans="1:51" s="13" customFormat="1" ht="12">
      <c r="A517" s="13"/>
      <c r="B517" s="241"/>
      <c r="C517" s="242"/>
      <c r="D517" s="243" t="s">
        <v>197</v>
      </c>
      <c r="E517" s="244" t="s">
        <v>1</v>
      </c>
      <c r="F517" s="245" t="s">
        <v>242</v>
      </c>
      <c r="G517" s="242"/>
      <c r="H517" s="244" t="s">
        <v>1</v>
      </c>
      <c r="I517" s="246"/>
      <c r="J517" s="242"/>
      <c r="K517" s="242"/>
      <c r="L517" s="247"/>
      <c r="M517" s="248"/>
      <c r="N517" s="249"/>
      <c r="O517" s="249"/>
      <c r="P517" s="249"/>
      <c r="Q517" s="249"/>
      <c r="R517" s="249"/>
      <c r="S517" s="249"/>
      <c r="T517" s="250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1" t="s">
        <v>197</v>
      </c>
      <c r="AU517" s="251" t="s">
        <v>86</v>
      </c>
      <c r="AV517" s="13" t="s">
        <v>84</v>
      </c>
      <c r="AW517" s="13" t="s">
        <v>32</v>
      </c>
      <c r="AX517" s="13" t="s">
        <v>77</v>
      </c>
      <c r="AY517" s="251" t="s">
        <v>188</v>
      </c>
    </row>
    <row r="518" spans="1:51" s="14" customFormat="1" ht="12">
      <c r="A518" s="14"/>
      <c r="B518" s="252"/>
      <c r="C518" s="253"/>
      <c r="D518" s="243" t="s">
        <v>197</v>
      </c>
      <c r="E518" s="254" t="s">
        <v>1</v>
      </c>
      <c r="F518" s="255" t="s">
        <v>243</v>
      </c>
      <c r="G518" s="253"/>
      <c r="H518" s="256">
        <v>3.96</v>
      </c>
      <c r="I518" s="257"/>
      <c r="J518" s="253"/>
      <c r="K518" s="253"/>
      <c r="L518" s="258"/>
      <c r="M518" s="259"/>
      <c r="N518" s="260"/>
      <c r="O518" s="260"/>
      <c r="P518" s="260"/>
      <c r="Q518" s="260"/>
      <c r="R518" s="260"/>
      <c r="S518" s="260"/>
      <c r="T518" s="261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62" t="s">
        <v>197</v>
      </c>
      <c r="AU518" s="262" t="s">
        <v>86</v>
      </c>
      <c r="AV518" s="14" t="s">
        <v>86</v>
      </c>
      <c r="AW518" s="14" t="s">
        <v>32</v>
      </c>
      <c r="AX518" s="14" t="s">
        <v>77</v>
      </c>
      <c r="AY518" s="262" t="s">
        <v>188</v>
      </c>
    </row>
    <row r="519" spans="1:51" s="13" customFormat="1" ht="12">
      <c r="A519" s="13"/>
      <c r="B519" s="241"/>
      <c r="C519" s="242"/>
      <c r="D519" s="243" t="s">
        <v>197</v>
      </c>
      <c r="E519" s="244" t="s">
        <v>1</v>
      </c>
      <c r="F519" s="245" t="s">
        <v>244</v>
      </c>
      <c r="G519" s="242"/>
      <c r="H519" s="244" t="s">
        <v>1</v>
      </c>
      <c r="I519" s="246"/>
      <c r="J519" s="242"/>
      <c r="K519" s="242"/>
      <c r="L519" s="247"/>
      <c r="M519" s="248"/>
      <c r="N519" s="249"/>
      <c r="O519" s="249"/>
      <c r="P519" s="249"/>
      <c r="Q519" s="249"/>
      <c r="R519" s="249"/>
      <c r="S519" s="249"/>
      <c r="T519" s="250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1" t="s">
        <v>197</v>
      </c>
      <c r="AU519" s="251" t="s">
        <v>86</v>
      </c>
      <c r="AV519" s="13" t="s">
        <v>84</v>
      </c>
      <c r="AW519" s="13" t="s">
        <v>32</v>
      </c>
      <c r="AX519" s="13" t="s">
        <v>77</v>
      </c>
      <c r="AY519" s="251" t="s">
        <v>188</v>
      </c>
    </row>
    <row r="520" spans="1:51" s="14" customFormat="1" ht="12">
      <c r="A520" s="14"/>
      <c r="B520" s="252"/>
      <c r="C520" s="253"/>
      <c r="D520" s="243" t="s">
        <v>197</v>
      </c>
      <c r="E520" s="254" t="s">
        <v>1</v>
      </c>
      <c r="F520" s="255" t="s">
        <v>245</v>
      </c>
      <c r="G520" s="253"/>
      <c r="H520" s="256">
        <v>1.77</v>
      </c>
      <c r="I520" s="257"/>
      <c r="J520" s="253"/>
      <c r="K520" s="253"/>
      <c r="L520" s="258"/>
      <c r="M520" s="259"/>
      <c r="N520" s="260"/>
      <c r="O520" s="260"/>
      <c r="P520" s="260"/>
      <c r="Q520" s="260"/>
      <c r="R520" s="260"/>
      <c r="S520" s="260"/>
      <c r="T520" s="261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2" t="s">
        <v>197</v>
      </c>
      <c r="AU520" s="262" t="s">
        <v>86</v>
      </c>
      <c r="AV520" s="14" t="s">
        <v>86</v>
      </c>
      <c r="AW520" s="14" t="s">
        <v>32</v>
      </c>
      <c r="AX520" s="14" t="s">
        <v>77</v>
      </c>
      <c r="AY520" s="262" t="s">
        <v>188</v>
      </c>
    </row>
    <row r="521" spans="1:51" s="13" customFormat="1" ht="12">
      <c r="A521" s="13"/>
      <c r="B521" s="241"/>
      <c r="C521" s="242"/>
      <c r="D521" s="243" t="s">
        <v>197</v>
      </c>
      <c r="E521" s="244" t="s">
        <v>1</v>
      </c>
      <c r="F521" s="245" t="s">
        <v>252</v>
      </c>
      <c r="G521" s="242"/>
      <c r="H521" s="244" t="s">
        <v>1</v>
      </c>
      <c r="I521" s="246"/>
      <c r="J521" s="242"/>
      <c r="K521" s="242"/>
      <c r="L521" s="247"/>
      <c r="M521" s="248"/>
      <c r="N521" s="249"/>
      <c r="O521" s="249"/>
      <c r="P521" s="249"/>
      <c r="Q521" s="249"/>
      <c r="R521" s="249"/>
      <c r="S521" s="249"/>
      <c r="T521" s="250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1" t="s">
        <v>197</v>
      </c>
      <c r="AU521" s="251" t="s">
        <v>86</v>
      </c>
      <c r="AV521" s="13" t="s">
        <v>84</v>
      </c>
      <c r="AW521" s="13" t="s">
        <v>32</v>
      </c>
      <c r="AX521" s="13" t="s">
        <v>77</v>
      </c>
      <c r="AY521" s="251" t="s">
        <v>188</v>
      </c>
    </row>
    <row r="522" spans="1:51" s="14" customFormat="1" ht="12">
      <c r="A522" s="14"/>
      <c r="B522" s="252"/>
      <c r="C522" s="253"/>
      <c r="D522" s="243" t="s">
        <v>197</v>
      </c>
      <c r="E522" s="254" t="s">
        <v>1</v>
      </c>
      <c r="F522" s="255" t="s">
        <v>253</v>
      </c>
      <c r="G522" s="253"/>
      <c r="H522" s="256">
        <v>3.82</v>
      </c>
      <c r="I522" s="257"/>
      <c r="J522" s="253"/>
      <c r="K522" s="253"/>
      <c r="L522" s="258"/>
      <c r="M522" s="259"/>
      <c r="N522" s="260"/>
      <c r="O522" s="260"/>
      <c r="P522" s="260"/>
      <c r="Q522" s="260"/>
      <c r="R522" s="260"/>
      <c r="S522" s="260"/>
      <c r="T522" s="261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62" t="s">
        <v>197</v>
      </c>
      <c r="AU522" s="262" t="s">
        <v>86</v>
      </c>
      <c r="AV522" s="14" t="s">
        <v>86</v>
      </c>
      <c r="AW522" s="14" t="s">
        <v>32</v>
      </c>
      <c r="AX522" s="14" t="s">
        <v>77</v>
      </c>
      <c r="AY522" s="262" t="s">
        <v>188</v>
      </c>
    </row>
    <row r="523" spans="1:51" s="16" customFormat="1" ht="12">
      <c r="A523" s="16"/>
      <c r="B523" s="274"/>
      <c r="C523" s="275"/>
      <c r="D523" s="243" t="s">
        <v>197</v>
      </c>
      <c r="E523" s="276" t="s">
        <v>1</v>
      </c>
      <c r="F523" s="277" t="s">
        <v>232</v>
      </c>
      <c r="G523" s="275"/>
      <c r="H523" s="278">
        <v>15.469999999999999</v>
      </c>
      <c r="I523" s="279"/>
      <c r="J523" s="275"/>
      <c r="K523" s="275"/>
      <c r="L523" s="280"/>
      <c r="M523" s="281"/>
      <c r="N523" s="282"/>
      <c r="O523" s="282"/>
      <c r="P523" s="282"/>
      <c r="Q523" s="282"/>
      <c r="R523" s="282"/>
      <c r="S523" s="282"/>
      <c r="T523" s="283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T523" s="284" t="s">
        <v>197</v>
      </c>
      <c r="AU523" s="284" t="s">
        <v>86</v>
      </c>
      <c r="AV523" s="16" t="s">
        <v>112</v>
      </c>
      <c r="AW523" s="16" t="s">
        <v>32</v>
      </c>
      <c r="AX523" s="16" t="s">
        <v>77</v>
      </c>
      <c r="AY523" s="284" t="s">
        <v>188</v>
      </c>
    </row>
    <row r="524" spans="1:51" s="15" customFormat="1" ht="12">
      <c r="A524" s="15"/>
      <c r="B524" s="263"/>
      <c r="C524" s="264"/>
      <c r="D524" s="243" t="s">
        <v>197</v>
      </c>
      <c r="E524" s="265" t="s">
        <v>1</v>
      </c>
      <c r="F524" s="266" t="s">
        <v>215</v>
      </c>
      <c r="G524" s="264"/>
      <c r="H524" s="267">
        <v>490.71999999999997</v>
      </c>
      <c r="I524" s="268"/>
      <c r="J524" s="264"/>
      <c r="K524" s="264"/>
      <c r="L524" s="269"/>
      <c r="M524" s="270"/>
      <c r="N524" s="271"/>
      <c r="O524" s="271"/>
      <c r="P524" s="271"/>
      <c r="Q524" s="271"/>
      <c r="R524" s="271"/>
      <c r="S524" s="271"/>
      <c r="T524" s="272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73" t="s">
        <v>197</v>
      </c>
      <c r="AU524" s="273" t="s">
        <v>86</v>
      </c>
      <c r="AV524" s="15" t="s">
        <v>195</v>
      </c>
      <c r="AW524" s="15" t="s">
        <v>32</v>
      </c>
      <c r="AX524" s="15" t="s">
        <v>84</v>
      </c>
      <c r="AY524" s="273" t="s">
        <v>188</v>
      </c>
    </row>
    <row r="525" spans="1:65" s="2" customFormat="1" ht="21.75" customHeight="1">
      <c r="A525" s="39"/>
      <c r="B525" s="40"/>
      <c r="C525" s="228" t="s">
        <v>745</v>
      </c>
      <c r="D525" s="228" t="s">
        <v>190</v>
      </c>
      <c r="E525" s="229" t="s">
        <v>746</v>
      </c>
      <c r="F525" s="230" t="s">
        <v>747</v>
      </c>
      <c r="G525" s="231" t="s">
        <v>558</v>
      </c>
      <c r="H525" s="232">
        <v>1</v>
      </c>
      <c r="I525" s="233"/>
      <c r="J525" s="234">
        <f>ROUND(I525*H525,2)</f>
        <v>0</v>
      </c>
      <c r="K525" s="230" t="s">
        <v>440</v>
      </c>
      <c r="L525" s="45"/>
      <c r="M525" s="235" t="s">
        <v>1</v>
      </c>
      <c r="N525" s="236" t="s">
        <v>42</v>
      </c>
      <c r="O525" s="92"/>
      <c r="P525" s="237">
        <f>O525*H525</f>
        <v>0</v>
      </c>
      <c r="Q525" s="237">
        <v>0.0048</v>
      </c>
      <c r="R525" s="237">
        <f>Q525*H525</f>
        <v>0.0048</v>
      </c>
      <c r="S525" s="237">
        <v>0</v>
      </c>
      <c r="T525" s="238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9" t="s">
        <v>374</v>
      </c>
      <c r="AT525" s="239" t="s">
        <v>190</v>
      </c>
      <c r="AU525" s="239" t="s">
        <v>86</v>
      </c>
      <c r="AY525" s="18" t="s">
        <v>188</v>
      </c>
      <c r="BE525" s="240">
        <f>IF(N525="základní",J525,0)</f>
        <v>0</v>
      </c>
      <c r="BF525" s="240">
        <f>IF(N525="snížená",J525,0)</f>
        <v>0</v>
      </c>
      <c r="BG525" s="240">
        <f>IF(N525="zákl. přenesená",J525,0)</f>
        <v>0</v>
      </c>
      <c r="BH525" s="240">
        <f>IF(N525="sníž. přenesená",J525,0)</f>
        <v>0</v>
      </c>
      <c r="BI525" s="240">
        <f>IF(N525="nulová",J525,0)</f>
        <v>0</v>
      </c>
      <c r="BJ525" s="18" t="s">
        <v>84</v>
      </c>
      <c r="BK525" s="240">
        <f>ROUND(I525*H525,2)</f>
        <v>0</v>
      </c>
      <c r="BL525" s="18" t="s">
        <v>374</v>
      </c>
      <c r="BM525" s="239" t="s">
        <v>748</v>
      </c>
    </row>
    <row r="526" spans="1:51" s="13" customFormat="1" ht="12">
      <c r="A526" s="13"/>
      <c r="B526" s="241"/>
      <c r="C526" s="242"/>
      <c r="D526" s="243" t="s">
        <v>197</v>
      </c>
      <c r="E526" s="244" t="s">
        <v>1</v>
      </c>
      <c r="F526" s="245" t="s">
        <v>198</v>
      </c>
      <c r="G526" s="242"/>
      <c r="H526" s="244" t="s">
        <v>1</v>
      </c>
      <c r="I526" s="246"/>
      <c r="J526" s="242"/>
      <c r="K526" s="242"/>
      <c r="L526" s="247"/>
      <c r="M526" s="248"/>
      <c r="N526" s="249"/>
      <c r="O526" s="249"/>
      <c r="P526" s="249"/>
      <c r="Q526" s="249"/>
      <c r="R526" s="249"/>
      <c r="S526" s="249"/>
      <c r="T526" s="250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51" t="s">
        <v>197</v>
      </c>
      <c r="AU526" s="251" t="s">
        <v>86</v>
      </c>
      <c r="AV526" s="13" t="s">
        <v>84</v>
      </c>
      <c r="AW526" s="13" t="s">
        <v>32</v>
      </c>
      <c r="AX526" s="13" t="s">
        <v>77</v>
      </c>
      <c r="AY526" s="251" t="s">
        <v>188</v>
      </c>
    </row>
    <row r="527" spans="1:51" s="14" customFormat="1" ht="12">
      <c r="A527" s="14"/>
      <c r="B527" s="252"/>
      <c r="C527" s="253"/>
      <c r="D527" s="243" t="s">
        <v>197</v>
      </c>
      <c r="E527" s="254" t="s">
        <v>1</v>
      </c>
      <c r="F527" s="255" t="s">
        <v>84</v>
      </c>
      <c r="G527" s="253"/>
      <c r="H527" s="256">
        <v>1</v>
      </c>
      <c r="I527" s="257"/>
      <c r="J527" s="253"/>
      <c r="K527" s="253"/>
      <c r="L527" s="258"/>
      <c r="M527" s="259"/>
      <c r="N527" s="260"/>
      <c r="O527" s="260"/>
      <c r="P527" s="260"/>
      <c r="Q527" s="260"/>
      <c r="R527" s="260"/>
      <c r="S527" s="260"/>
      <c r="T527" s="261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62" t="s">
        <v>197</v>
      </c>
      <c r="AU527" s="262" t="s">
        <v>86</v>
      </c>
      <c r="AV527" s="14" t="s">
        <v>86</v>
      </c>
      <c r="AW527" s="14" t="s">
        <v>32</v>
      </c>
      <c r="AX527" s="14" t="s">
        <v>84</v>
      </c>
      <c r="AY527" s="262" t="s">
        <v>188</v>
      </c>
    </row>
    <row r="528" spans="1:65" s="2" customFormat="1" ht="24.15" customHeight="1">
      <c r="A528" s="39"/>
      <c r="B528" s="40"/>
      <c r="C528" s="228" t="s">
        <v>749</v>
      </c>
      <c r="D528" s="228" t="s">
        <v>190</v>
      </c>
      <c r="E528" s="229" t="s">
        <v>750</v>
      </c>
      <c r="F528" s="230" t="s">
        <v>751</v>
      </c>
      <c r="G528" s="231" t="s">
        <v>558</v>
      </c>
      <c r="H528" s="232">
        <v>1</v>
      </c>
      <c r="I528" s="233"/>
      <c r="J528" s="234">
        <f>ROUND(I528*H528,2)</f>
        <v>0</v>
      </c>
      <c r="K528" s="230" t="s">
        <v>440</v>
      </c>
      <c r="L528" s="45"/>
      <c r="M528" s="235" t="s">
        <v>1</v>
      </c>
      <c r="N528" s="236" t="s">
        <v>42</v>
      </c>
      <c r="O528" s="92"/>
      <c r="P528" s="237">
        <f>O528*H528</f>
        <v>0</v>
      </c>
      <c r="Q528" s="237">
        <v>0.0048</v>
      </c>
      <c r="R528" s="237">
        <f>Q528*H528</f>
        <v>0.0048</v>
      </c>
      <c r="S528" s="237">
        <v>0</v>
      </c>
      <c r="T528" s="238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9" t="s">
        <v>374</v>
      </c>
      <c r="AT528" s="239" t="s">
        <v>190</v>
      </c>
      <c r="AU528" s="239" t="s">
        <v>86</v>
      </c>
      <c r="AY528" s="18" t="s">
        <v>188</v>
      </c>
      <c r="BE528" s="240">
        <f>IF(N528="základní",J528,0)</f>
        <v>0</v>
      </c>
      <c r="BF528" s="240">
        <f>IF(N528="snížená",J528,0)</f>
        <v>0</v>
      </c>
      <c r="BG528" s="240">
        <f>IF(N528="zákl. přenesená",J528,0)</f>
        <v>0</v>
      </c>
      <c r="BH528" s="240">
        <f>IF(N528="sníž. přenesená",J528,0)</f>
        <v>0</v>
      </c>
      <c r="BI528" s="240">
        <f>IF(N528="nulová",J528,0)</f>
        <v>0</v>
      </c>
      <c r="BJ528" s="18" t="s">
        <v>84</v>
      </c>
      <c r="BK528" s="240">
        <f>ROUND(I528*H528,2)</f>
        <v>0</v>
      </c>
      <c r="BL528" s="18" t="s">
        <v>374</v>
      </c>
      <c r="BM528" s="239" t="s">
        <v>752</v>
      </c>
    </row>
    <row r="529" spans="1:51" s="13" customFormat="1" ht="12">
      <c r="A529" s="13"/>
      <c r="B529" s="241"/>
      <c r="C529" s="242"/>
      <c r="D529" s="243" t="s">
        <v>197</v>
      </c>
      <c r="E529" s="244" t="s">
        <v>1</v>
      </c>
      <c r="F529" s="245" t="s">
        <v>198</v>
      </c>
      <c r="G529" s="242"/>
      <c r="H529" s="244" t="s">
        <v>1</v>
      </c>
      <c r="I529" s="246"/>
      <c r="J529" s="242"/>
      <c r="K529" s="242"/>
      <c r="L529" s="247"/>
      <c r="M529" s="248"/>
      <c r="N529" s="249"/>
      <c r="O529" s="249"/>
      <c r="P529" s="249"/>
      <c r="Q529" s="249"/>
      <c r="R529" s="249"/>
      <c r="S529" s="249"/>
      <c r="T529" s="250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51" t="s">
        <v>197</v>
      </c>
      <c r="AU529" s="251" t="s">
        <v>86</v>
      </c>
      <c r="AV529" s="13" t="s">
        <v>84</v>
      </c>
      <c r="AW529" s="13" t="s">
        <v>32</v>
      </c>
      <c r="AX529" s="13" t="s">
        <v>77</v>
      </c>
      <c r="AY529" s="251" t="s">
        <v>188</v>
      </c>
    </row>
    <row r="530" spans="1:51" s="14" customFormat="1" ht="12">
      <c r="A530" s="14"/>
      <c r="B530" s="252"/>
      <c r="C530" s="253"/>
      <c r="D530" s="243" t="s">
        <v>197</v>
      </c>
      <c r="E530" s="254" t="s">
        <v>1</v>
      </c>
      <c r="F530" s="255" t="s">
        <v>84</v>
      </c>
      <c r="G530" s="253"/>
      <c r="H530" s="256">
        <v>1</v>
      </c>
      <c r="I530" s="257"/>
      <c r="J530" s="253"/>
      <c r="K530" s="253"/>
      <c r="L530" s="258"/>
      <c r="M530" s="259"/>
      <c r="N530" s="260"/>
      <c r="O530" s="260"/>
      <c r="P530" s="260"/>
      <c r="Q530" s="260"/>
      <c r="R530" s="260"/>
      <c r="S530" s="260"/>
      <c r="T530" s="261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62" t="s">
        <v>197</v>
      </c>
      <c r="AU530" s="262" t="s">
        <v>86</v>
      </c>
      <c r="AV530" s="14" t="s">
        <v>86</v>
      </c>
      <c r="AW530" s="14" t="s">
        <v>32</v>
      </c>
      <c r="AX530" s="14" t="s">
        <v>84</v>
      </c>
      <c r="AY530" s="262" t="s">
        <v>188</v>
      </c>
    </row>
    <row r="531" spans="1:65" s="2" customFormat="1" ht="24.15" customHeight="1">
      <c r="A531" s="39"/>
      <c r="B531" s="40"/>
      <c r="C531" s="228" t="s">
        <v>753</v>
      </c>
      <c r="D531" s="228" t="s">
        <v>190</v>
      </c>
      <c r="E531" s="229" t="s">
        <v>754</v>
      </c>
      <c r="F531" s="230" t="s">
        <v>755</v>
      </c>
      <c r="G531" s="231" t="s">
        <v>193</v>
      </c>
      <c r="H531" s="232">
        <v>150.74</v>
      </c>
      <c r="I531" s="233"/>
      <c r="J531" s="234">
        <f>ROUND(I531*H531,2)</f>
        <v>0</v>
      </c>
      <c r="K531" s="230" t="s">
        <v>194</v>
      </c>
      <c r="L531" s="45"/>
      <c r="M531" s="235" t="s">
        <v>1</v>
      </c>
      <c r="N531" s="236" t="s">
        <v>42</v>
      </c>
      <c r="O531" s="92"/>
      <c r="P531" s="237">
        <f>O531*H531</f>
        <v>0</v>
      </c>
      <c r="Q531" s="237">
        <v>0.11</v>
      </c>
      <c r="R531" s="237">
        <f>Q531*H531</f>
        <v>16.581400000000002</v>
      </c>
      <c r="S531" s="237">
        <v>0</v>
      </c>
      <c r="T531" s="238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9" t="s">
        <v>195</v>
      </c>
      <c r="AT531" s="239" t="s">
        <v>190</v>
      </c>
      <c r="AU531" s="239" t="s">
        <v>86</v>
      </c>
      <c r="AY531" s="18" t="s">
        <v>188</v>
      </c>
      <c r="BE531" s="240">
        <f>IF(N531="základní",J531,0)</f>
        <v>0</v>
      </c>
      <c r="BF531" s="240">
        <f>IF(N531="snížená",J531,0)</f>
        <v>0</v>
      </c>
      <c r="BG531" s="240">
        <f>IF(N531="zákl. přenesená",J531,0)</f>
        <v>0</v>
      </c>
      <c r="BH531" s="240">
        <f>IF(N531="sníž. přenesená",J531,0)</f>
        <v>0</v>
      </c>
      <c r="BI531" s="240">
        <f>IF(N531="nulová",J531,0)</f>
        <v>0</v>
      </c>
      <c r="BJ531" s="18" t="s">
        <v>84</v>
      </c>
      <c r="BK531" s="240">
        <f>ROUND(I531*H531,2)</f>
        <v>0</v>
      </c>
      <c r="BL531" s="18" t="s">
        <v>195</v>
      </c>
      <c r="BM531" s="239" t="s">
        <v>756</v>
      </c>
    </row>
    <row r="532" spans="1:51" s="13" customFormat="1" ht="12">
      <c r="A532" s="13"/>
      <c r="B532" s="241"/>
      <c r="C532" s="242"/>
      <c r="D532" s="243" t="s">
        <v>197</v>
      </c>
      <c r="E532" s="244" t="s">
        <v>1</v>
      </c>
      <c r="F532" s="245" t="s">
        <v>757</v>
      </c>
      <c r="G532" s="242"/>
      <c r="H532" s="244" t="s">
        <v>1</v>
      </c>
      <c r="I532" s="246"/>
      <c r="J532" s="242"/>
      <c r="K532" s="242"/>
      <c r="L532" s="247"/>
      <c r="M532" s="248"/>
      <c r="N532" s="249"/>
      <c r="O532" s="249"/>
      <c r="P532" s="249"/>
      <c r="Q532" s="249"/>
      <c r="R532" s="249"/>
      <c r="S532" s="249"/>
      <c r="T532" s="250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1" t="s">
        <v>197</v>
      </c>
      <c r="AU532" s="251" t="s">
        <v>86</v>
      </c>
      <c r="AV532" s="13" t="s">
        <v>84</v>
      </c>
      <c r="AW532" s="13" t="s">
        <v>32</v>
      </c>
      <c r="AX532" s="13" t="s">
        <v>77</v>
      </c>
      <c r="AY532" s="251" t="s">
        <v>188</v>
      </c>
    </row>
    <row r="533" spans="1:51" s="13" customFormat="1" ht="12">
      <c r="A533" s="13"/>
      <c r="B533" s="241"/>
      <c r="C533" s="242"/>
      <c r="D533" s="243" t="s">
        <v>197</v>
      </c>
      <c r="E533" s="244" t="s">
        <v>1</v>
      </c>
      <c r="F533" s="245" t="s">
        <v>758</v>
      </c>
      <c r="G533" s="242"/>
      <c r="H533" s="244" t="s">
        <v>1</v>
      </c>
      <c r="I533" s="246"/>
      <c r="J533" s="242"/>
      <c r="K533" s="242"/>
      <c r="L533" s="247"/>
      <c r="M533" s="248"/>
      <c r="N533" s="249"/>
      <c r="O533" s="249"/>
      <c r="P533" s="249"/>
      <c r="Q533" s="249"/>
      <c r="R533" s="249"/>
      <c r="S533" s="249"/>
      <c r="T533" s="250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51" t="s">
        <v>197</v>
      </c>
      <c r="AU533" s="251" t="s">
        <v>86</v>
      </c>
      <c r="AV533" s="13" t="s">
        <v>84</v>
      </c>
      <c r="AW533" s="13" t="s">
        <v>32</v>
      </c>
      <c r="AX533" s="13" t="s">
        <v>77</v>
      </c>
      <c r="AY533" s="251" t="s">
        <v>188</v>
      </c>
    </row>
    <row r="534" spans="1:51" s="13" customFormat="1" ht="12">
      <c r="A534" s="13"/>
      <c r="B534" s="241"/>
      <c r="C534" s="242"/>
      <c r="D534" s="243" t="s">
        <v>197</v>
      </c>
      <c r="E534" s="244" t="s">
        <v>1</v>
      </c>
      <c r="F534" s="245" t="s">
        <v>759</v>
      </c>
      <c r="G534" s="242"/>
      <c r="H534" s="244" t="s">
        <v>1</v>
      </c>
      <c r="I534" s="246"/>
      <c r="J534" s="242"/>
      <c r="K534" s="242"/>
      <c r="L534" s="247"/>
      <c r="M534" s="248"/>
      <c r="N534" s="249"/>
      <c r="O534" s="249"/>
      <c r="P534" s="249"/>
      <c r="Q534" s="249"/>
      <c r="R534" s="249"/>
      <c r="S534" s="249"/>
      <c r="T534" s="250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1" t="s">
        <v>197</v>
      </c>
      <c r="AU534" s="251" t="s">
        <v>86</v>
      </c>
      <c r="AV534" s="13" t="s">
        <v>84</v>
      </c>
      <c r="AW534" s="13" t="s">
        <v>32</v>
      </c>
      <c r="AX534" s="13" t="s">
        <v>77</v>
      </c>
      <c r="AY534" s="251" t="s">
        <v>188</v>
      </c>
    </row>
    <row r="535" spans="1:51" s="14" customFormat="1" ht="12">
      <c r="A535" s="14"/>
      <c r="B535" s="252"/>
      <c r="C535" s="253"/>
      <c r="D535" s="243" t="s">
        <v>197</v>
      </c>
      <c r="E535" s="254" t="s">
        <v>1</v>
      </c>
      <c r="F535" s="255" t="s">
        <v>760</v>
      </c>
      <c r="G535" s="253"/>
      <c r="H535" s="256">
        <v>10.01</v>
      </c>
      <c r="I535" s="257"/>
      <c r="J535" s="253"/>
      <c r="K535" s="253"/>
      <c r="L535" s="258"/>
      <c r="M535" s="259"/>
      <c r="N535" s="260"/>
      <c r="O535" s="260"/>
      <c r="P535" s="260"/>
      <c r="Q535" s="260"/>
      <c r="R535" s="260"/>
      <c r="S535" s="260"/>
      <c r="T535" s="261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62" t="s">
        <v>197</v>
      </c>
      <c r="AU535" s="262" t="s">
        <v>86</v>
      </c>
      <c r="AV535" s="14" t="s">
        <v>86</v>
      </c>
      <c r="AW535" s="14" t="s">
        <v>32</v>
      </c>
      <c r="AX535" s="14" t="s">
        <v>77</v>
      </c>
      <c r="AY535" s="262" t="s">
        <v>188</v>
      </c>
    </row>
    <row r="536" spans="1:51" s="13" customFormat="1" ht="12">
      <c r="A536" s="13"/>
      <c r="B536" s="241"/>
      <c r="C536" s="242"/>
      <c r="D536" s="243" t="s">
        <v>197</v>
      </c>
      <c r="E536" s="244" t="s">
        <v>1</v>
      </c>
      <c r="F536" s="245" t="s">
        <v>761</v>
      </c>
      <c r="G536" s="242"/>
      <c r="H536" s="244" t="s">
        <v>1</v>
      </c>
      <c r="I536" s="246"/>
      <c r="J536" s="242"/>
      <c r="K536" s="242"/>
      <c r="L536" s="247"/>
      <c r="M536" s="248"/>
      <c r="N536" s="249"/>
      <c r="O536" s="249"/>
      <c r="P536" s="249"/>
      <c r="Q536" s="249"/>
      <c r="R536" s="249"/>
      <c r="S536" s="249"/>
      <c r="T536" s="250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1" t="s">
        <v>197</v>
      </c>
      <c r="AU536" s="251" t="s">
        <v>86</v>
      </c>
      <c r="AV536" s="13" t="s">
        <v>84</v>
      </c>
      <c r="AW536" s="13" t="s">
        <v>32</v>
      </c>
      <c r="AX536" s="13" t="s">
        <v>77</v>
      </c>
      <c r="AY536" s="251" t="s">
        <v>188</v>
      </c>
    </row>
    <row r="537" spans="1:51" s="14" customFormat="1" ht="12">
      <c r="A537" s="14"/>
      <c r="B537" s="252"/>
      <c r="C537" s="253"/>
      <c r="D537" s="243" t="s">
        <v>197</v>
      </c>
      <c r="E537" s="254" t="s">
        <v>1</v>
      </c>
      <c r="F537" s="255" t="s">
        <v>762</v>
      </c>
      <c r="G537" s="253"/>
      <c r="H537" s="256">
        <v>12.64</v>
      </c>
      <c r="I537" s="257"/>
      <c r="J537" s="253"/>
      <c r="K537" s="253"/>
      <c r="L537" s="258"/>
      <c r="M537" s="259"/>
      <c r="N537" s="260"/>
      <c r="O537" s="260"/>
      <c r="P537" s="260"/>
      <c r="Q537" s="260"/>
      <c r="R537" s="260"/>
      <c r="S537" s="260"/>
      <c r="T537" s="261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62" t="s">
        <v>197</v>
      </c>
      <c r="AU537" s="262" t="s">
        <v>86</v>
      </c>
      <c r="AV537" s="14" t="s">
        <v>86</v>
      </c>
      <c r="AW537" s="14" t="s">
        <v>32</v>
      </c>
      <c r="AX537" s="14" t="s">
        <v>77</v>
      </c>
      <c r="AY537" s="262" t="s">
        <v>188</v>
      </c>
    </row>
    <row r="538" spans="1:51" s="13" customFormat="1" ht="12">
      <c r="A538" s="13"/>
      <c r="B538" s="241"/>
      <c r="C538" s="242"/>
      <c r="D538" s="243" t="s">
        <v>197</v>
      </c>
      <c r="E538" s="244" t="s">
        <v>1</v>
      </c>
      <c r="F538" s="245" t="s">
        <v>763</v>
      </c>
      <c r="G538" s="242"/>
      <c r="H538" s="244" t="s">
        <v>1</v>
      </c>
      <c r="I538" s="246"/>
      <c r="J538" s="242"/>
      <c r="K538" s="242"/>
      <c r="L538" s="247"/>
      <c r="M538" s="248"/>
      <c r="N538" s="249"/>
      <c r="O538" s="249"/>
      <c r="P538" s="249"/>
      <c r="Q538" s="249"/>
      <c r="R538" s="249"/>
      <c r="S538" s="249"/>
      <c r="T538" s="250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1" t="s">
        <v>197</v>
      </c>
      <c r="AU538" s="251" t="s">
        <v>86</v>
      </c>
      <c r="AV538" s="13" t="s">
        <v>84</v>
      </c>
      <c r="AW538" s="13" t="s">
        <v>32</v>
      </c>
      <c r="AX538" s="13" t="s">
        <v>77</v>
      </c>
      <c r="AY538" s="251" t="s">
        <v>188</v>
      </c>
    </row>
    <row r="539" spans="1:51" s="14" customFormat="1" ht="12">
      <c r="A539" s="14"/>
      <c r="B539" s="252"/>
      <c r="C539" s="253"/>
      <c r="D539" s="243" t="s">
        <v>197</v>
      </c>
      <c r="E539" s="254" t="s">
        <v>1</v>
      </c>
      <c r="F539" s="255" t="s">
        <v>764</v>
      </c>
      <c r="G539" s="253"/>
      <c r="H539" s="256">
        <v>2.53</v>
      </c>
      <c r="I539" s="257"/>
      <c r="J539" s="253"/>
      <c r="K539" s="253"/>
      <c r="L539" s="258"/>
      <c r="M539" s="259"/>
      <c r="N539" s="260"/>
      <c r="O539" s="260"/>
      <c r="P539" s="260"/>
      <c r="Q539" s="260"/>
      <c r="R539" s="260"/>
      <c r="S539" s="260"/>
      <c r="T539" s="261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62" t="s">
        <v>197</v>
      </c>
      <c r="AU539" s="262" t="s">
        <v>86</v>
      </c>
      <c r="AV539" s="14" t="s">
        <v>86</v>
      </c>
      <c r="AW539" s="14" t="s">
        <v>32</v>
      </c>
      <c r="AX539" s="14" t="s">
        <v>77</v>
      </c>
      <c r="AY539" s="262" t="s">
        <v>188</v>
      </c>
    </row>
    <row r="540" spans="1:51" s="16" customFormat="1" ht="12">
      <c r="A540" s="16"/>
      <c r="B540" s="274"/>
      <c r="C540" s="275"/>
      <c r="D540" s="243" t="s">
        <v>197</v>
      </c>
      <c r="E540" s="276" t="s">
        <v>1</v>
      </c>
      <c r="F540" s="277" t="s">
        <v>232</v>
      </c>
      <c r="G540" s="275"/>
      <c r="H540" s="278">
        <v>25.18</v>
      </c>
      <c r="I540" s="279"/>
      <c r="J540" s="275"/>
      <c r="K540" s="275"/>
      <c r="L540" s="280"/>
      <c r="M540" s="281"/>
      <c r="N540" s="282"/>
      <c r="O540" s="282"/>
      <c r="P540" s="282"/>
      <c r="Q540" s="282"/>
      <c r="R540" s="282"/>
      <c r="S540" s="282"/>
      <c r="T540" s="283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T540" s="284" t="s">
        <v>197</v>
      </c>
      <c r="AU540" s="284" t="s">
        <v>86</v>
      </c>
      <c r="AV540" s="16" t="s">
        <v>112</v>
      </c>
      <c r="AW540" s="16" t="s">
        <v>32</v>
      </c>
      <c r="AX540" s="16" t="s">
        <v>77</v>
      </c>
      <c r="AY540" s="284" t="s">
        <v>188</v>
      </c>
    </row>
    <row r="541" spans="1:51" s="13" customFormat="1" ht="12">
      <c r="A541" s="13"/>
      <c r="B541" s="241"/>
      <c r="C541" s="242"/>
      <c r="D541" s="243" t="s">
        <v>197</v>
      </c>
      <c r="E541" s="244" t="s">
        <v>1</v>
      </c>
      <c r="F541" s="245" t="s">
        <v>765</v>
      </c>
      <c r="G541" s="242"/>
      <c r="H541" s="244" t="s">
        <v>1</v>
      </c>
      <c r="I541" s="246"/>
      <c r="J541" s="242"/>
      <c r="K541" s="242"/>
      <c r="L541" s="247"/>
      <c r="M541" s="248"/>
      <c r="N541" s="249"/>
      <c r="O541" s="249"/>
      <c r="P541" s="249"/>
      <c r="Q541" s="249"/>
      <c r="R541" s="249"/>
      <c r="S541" s="249"/>
      <c r="T541" s="250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1" t="s">
        <v>197</v>
      </c>
      <c r="AU541" s="251" t="s">
        <v>86</v>
      </c>
      <c r="AV541" s="13" t="s">
        <v>84</v>
      </c>
      <c r="AW541" s="13" t="s">
        <v>32</v>
      </c>
      <c r="AX541" s="13" t="s">
        <v>77</v>
      </c>
      <c r="AY541" s="251" t="s">
        <v>188</v>
      </c>
    </row>
    <row r="542" spans="1:51" s="13" customFormat="1" ht="12">
      <c r="A542" s="13"/>
      <c r="B542" s="241"/>
      <c r="C542" s="242"/>
      <c r="D542" s="243" t="s">
        <v>197</v>
      </c>
      <c r="E542" s="244" t="s">
        <v>1</v>
      </c>
      <c r="F542" s="245" t="s">
        <v>766</v>
      </c>
      <c r="G542" s="242"/>
      <c r="H542" s="244" t="s">
        <v>1</v>
      </c>
      <c r="I542" s="246"/>
      <c r="J542" s="242"/>
      <c r="K542" s="242"/>
      <c r="L542" s="247"/>
      <c r="M542" s="248"/>
      <c r="N542" s="249"/>
      <c r="O542" s="249"/>
      <c r="P542" s="249"/>
      <c r="Q542" s="249"/>
      <c r="R542" s="249"/>
      <c r="S542" s="249"/>
      <c r="T542" s="250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1" t="s">
        <v>197</v>
      </c>
      <c r="AU542" s="251" t="s">
        <v>86</v>
      </c>
      <c r="AV542" s="13" t="s">
        <v>84</v>
      </c>
      <c r="AW542" s="13" t="s">
        <v>32</v>
      </c>
      <c r="AX542" s="13" t="s">
        <v>77</v>
      </c>
      <c r="AY542" s="251" t="s">
        <v>188</v>
      </c>
    </row>
    <row r="543" spans="1:51" s="14" customFormat="1" ht="12">
      <c r="A543" s="14"/>
      <c r="B543" s="252"/>
      <c r="C543" s="253"/>
      <c r="D543" s="243" t="s">
        <v>197</v>
      </c>
      <c r="E543" s="254" t="s">
        <v>1</v>
      </c>
      <c r="F543" s="255" t="s">
        <v>767</v>
      </c>
      <c r="G543" s="253"/>
      <c r="H543" s="256">
        <v>39.26</v>
      </c>
      <c r="I543" s="257"/>
      <c r="J543" s="253"/>
      <c r="K543" s="253"/>
      <c r="L543" s="258"/>
      <c r="M543" s="259"/>
      <c r="N543" s="260"/>
      <c r="O543" s="260"/>
      <c r="P543" s="260"/>
      <c r="Q543" s="260"/>
      <c r="R543" s="260"/>
      <c r="S543" s="260"/>
      <c r="T543" s="261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62" t="s">
        <v>197</v>
      </c>
      <c r="AU543" s="262" t="s">
        <v>86</v>
      </c>
      <c r="AV543" s="14" t="s">
        <v>86</v>
      </c>
      <c r="AW543" s="14" t="s">
        <v>32</v>
      </c>
      <c r="AX543" s="14" t="s">
        <v>77</v>
      </c>
      <c r="AY543" s="262" t="s">
        <v>188</v>
      </c>
    </row>
    <row r="544" spans="1:51" s="13" customFormat="1" ht="12">
      <c r="A544" s="13"/>
      <c r="B544" s="241"/>
      <c r="C544" s="242"/>
      <c r="D544" s="243" t="s">
        <v>197</v>
      </c>
      <c r="E544" s="244" t="s">
        <v>1</v>
      </c>
      <c r="F544" s="245" t="s">
        <v>768</v>
      </c>
      <c r="G544" s="242"/>
      <c r="H544" s="244" t="s">
        <v>1</v>
      </c>
      <c r="I544" s="246"/>
      <c r="J544" s="242"/>
      <c r="K544" s="242"/>
      <c r="L544" s="247"/>
      <c r="M544" s="248"/>
      <c r="N544" s="249"/>
      <c r="O544" s="249"/>
      <c r="P544" s="249"/>
      <c r="Q544" s="249"/>
      <c r="R544" s="249"/>
      <c r="S544" s="249"/>
      <c r="T544" s="250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51" t="s">
        <v>197</v>
      </c>
      <c r="AU544" s="251" t="s">
        <v>86</v>
      </c>
      <c r="AV544" s="13" t="s">
        <v>84</v>
      </c>
      <c r="AW544" s="13" t="s">
        <v>32</v>
      </c>
      <c r="AX544" s="13" t="s">
        <v>77</v>
      </c>
      <c r="AY544" s="251" t="s">
        <v>188</v>
      </c>
    </row>
    <row r="545" spans="1:51" s="14" customFormat="1" ht="12">
      <c r="A545" s="14"/>
      <c r="B545" s="252"/>
      <c r="C545" s="253"/>
      <c r="D545" s="243" t="s">
        <v>197</v>
      </c>
      <c r="E545" s="254" t="s">
        <v>1</v>
      </c>
      <c r="F545" s="255" t="s">
        <v>769</v>
      </c>
      <c r="G545" s="253"/>
      <c r="H545" s="256">
        <v>16.62</v>
      </c>
      <c r="I545" s="257"/>
      <c r="J545" s="253"/>
      <c r="K545" s="253"/>
      <c r="L545" s="258"/>
      <c r="M545" s="259"/>
      <c r="N545" s="260"/>
      <c r="O545" s="260"/>
      <c r="P545" s="260"/>
      <c r="Q545" s="260"/>
      <c r="R545" s="260"/>
      <c r="S545" s="260"/>
      <c r="T545" s="261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62" t="s">
        <v>197</v>
      </c>
      <c r="AU545" s="262" t="s">
        <v>86</v>
      </c>
      <c r="AV545" s="14" t="s">
        <v>86</v>
      </c>
      <c r="AW545" s="14" t="s">
        <v>32</v>
      </c>
      <c r="AX545" s="14" t="s">
        <v>77</v>
      </c>
      <c r="AY545" s="262" t="s">
        <v>188</v>
      </c>
    </row>
    <row r="546" spans="1:51" s="13" customFormat="1" ht="12">
      <c r="A546" s="13"/>
      <c r="B546" s="241"/>
      <c r="C546" s="242"/>
      <c r="D546" s="243" t="s">
        <v>197</v>
      </c>
      <c r="E546" s="244" t="s">
        <v>1</v>
      </c>
      <c r="F546" s="245" t="s">
        <v>770</v>
      </c>
      <c r="G546" s="242"/>
      <c r="H546" s="244" t="s">
        <v>1</v>
      </c>
      <c r="I546" s="246"/>
      <c r="J546" s="242"/>
      <c r="K546" s="242"/>
      <c r="L546" s="247"/>
      <c r="M546" s="248"/>
      <c r="N546" s="249"/>
      <c r="O546" s="249"/>
      <c r="P546" s="249"/>
      <c r="Q546" s="249"/>
      <c r="R546" s="249"/>
      <c r="S546" s="249"/>
      <c r="T546" s="250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1" t="s">
        <v>197</v>
      </c>
      <c r="AU546" s="251" t="s">
        <v>86</v>
      </c>
      <c r="AV546" s="13" t="s">
        <v>84</v>
      </c>
      <c r="AW546" s="13" t="s">
        <v>32</v>
      </c>
      <c r="AX546" s="13" t="s">
        <v>77</v>
      </c>
      <c r="AY546" s="251" t="s">
        <v>188</v>
      </c>
    </row>
    <row r="547" spans="1:51" s="14" customFormat="1" ht="12">
      <c r="A547" s="14"/>
      <c r="B547" s="252"/>
      <c r="C547" s="253"/>
      <c r="D547" s="243" t="s">
        <v>197</v>
      </c>
      <c r="E547" s="254" t="s">
        <v>1</v>
      </c>
      <c r="F547" s="255" t="s">
        <v>771</v>
      </c>
      <c r="G547" s="253"/>
      <c r="H547" s="256">
        <v>18.82</v>
      </c>
      <c r="I547" s="257"/>
      <c r="J547" s="253"/>
      <c r="K547" s="253"/>
      <c r="L547" s="258"/>
      <c r="M547" s="259"/>
      <c r="N547" s="260"/>
      <c r="O547" s="260"/>
      <c r="P547" s="260"/>
      <c r="Q547" s="260"/>
      <c r="R547" s="260"/>
      <c r="S547" s="260"/>
      <c r="T547" s="261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62" t="s">
        <v>197</v>
      </c>
      <c r="AU547" s="262" t="s">
        <v>86</v>
      </c>
      <c r="AV547" s="14" t="s">
        <v>86</v>
      </c>
      <c r="AW547" s="14" t="s">
        <v>32</v>
      </c>
      <c r="AX547" s="14" t="s">
        <v>77</v>
      </c>
      <c r="AY547" s="262" t="s">
        <v>188</v>
      </c>
    </row>
    <row r="548" spans="1:51" s="13" customFormat="1" ht="12">
      <c r="A548" s="13"/>
      <c r="B548" s="241"/>
      <c r="C548" s="242"/>
      <c r="D548" s="243" t="s">
        <v>197</v>
      </c>
      <c r="E548" s="244" t="s">
        <v>1</v>
      </c>
      <c r="F548" s="245" t="s">
        <v>772</v>
      </c>
      <c r="G548" s="242"/>
      <c r="H548" s="244" t="s">
        <v>1</v>
      </c>
      <c r="I548" s="246"/>
      <c r="J548" s="242"/>
      <c r="K548" s="242"/>
      <c r="L548" s="247"/>
      <c r="M548" s="248"/>
      <c r="N548" s="249"/>
      <c r="O548" s="249"/>
      <c r="P548" s="249"/>
      <c r="Q548" s="249"/>
      <c r="R548" s="249"/>
      <c r="S548" s="249"/>
      <c r="T548" s="250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51" t="s">
        <v>197</v>
      </c>
      <c r="AU548" s="251" t="s">
        <v>86</v>
      </c>
      <c r="AV548" s="13" t="s">
        <v>84</v>
      </c>
      <c r="AW548" s="13" t="s">
        <v>32</v>
      </c>
      <c r="AX548" s="13" t="s">
        <v>77</v>
      </c>
      <c r="AY548" s="251" t="s">
        <v>188</v>
      </c>
    </row>
    <row r="549" spans="1:51" s="14" customFormat="1" ht="12">
      <c r="A549" s="14"/>
      <c r="B549" s="252"/>
      <c r="C549" s="253"/>
      <c r="D549" s="243" t="s">
        <v>197</v>
      </c>
      <c r="E549" s="254" t="s">
        <v>1</v>
      </c>
      <c r="F549" s="255" t="s">
        <v>773</v>
      </c>
      <c r="G549" s="253"/>
      <c r="H549" s="256">
        <v>19.7</v>
      </c>
      <c r="I549" s="257"/>
      <c r="J549" s="253"/>
      <c r="K549" s="253"/>
      <c r="L549" s="258"/>
      <c r="M549" s="259"/>
      <c r="N549" s="260"/>
      <c r="O549" s="260"/>
      <c r="P549" s="260"/>
      <c r="Q549" s="260"/>
      <c r="R549" s="260"/>
      <c r="S549" s="260"/>
      <c r="T549" s="261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62" t="s">
        <v>197</v>
      </c>
      <c r="AU549" s="262" t="s">
        <v>86</v>
      </c>
      <c r="AV549" s="14" t="s">
        <v>86</v>
      </c>
      <c r="AW549" s="14" t="s">
        <v>32</v>
      </c>
      <c r="AX549" s="14" t="s">
        <v>77</v>
      </c>
      <c r="AY549" s="262" t="s">
        <v>188</v>
      </c>
    </row>
    <row r="550" spans="1:51" s="13" customFormat="1" ht="12">
      <c r="A550" s="13"/>
      <c r="B550" s="241"/>
      <c r="C550" s="242"/>
      <c r="D550" s="243" t="s">
        <v>197</v>
      </c>
      <c r="E550" s="244" t="s">
        <v>1</v>
      </c>
      <c r="F550" s="245" t="s">
        <v>774</v>
      </c>
      <c r="G550" s="242"/>
      <c r="H550" s="244" t="s">
        <v>1</v>
      </c>
      <c r="I550" s="246"/>
      <c r="J550" s="242"/>
      <c r="K550" s="242"/>
      <c r="L550" s="247"/>
      <c r="M550" s="248"/>
      <c r="N550" s="249"/>
      <c r="O550" s="249"/>
      <c r="P550" s="249"/>
      <c r="Q550" s="249"/>
      <c r="R550" s="249"/>
      <c r="S550" s="249"/>
      <c r="T550" s="250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51" t="s">
        <v>197</v>
      </c>
      <c r="AU550" s="251" t="s">
        <v>86</v>
      </c>
      <c r="AV550" s="13" t="s">
        <v>84</v>
      </c>
      <c r="AW550" s="13" t="s">
        <v>32</v>
      </c>
      <c r="AX550" s="13" t="s">
        <v>77</v>
      </c>
      <c r="AY550" s="251" t="s">
        <v>188</v>
      </c>
    </row>
    <row r="551" spans="1:51" s="14" customFormat="1" ht="12">
      <c r="A551" s="14"/>
      <c r="B551" s="252"/>
      <c r="C551" s="253"/>
      <c r="D551" s="243" t="s">
        <v>197</v>
      </c>
      <c r="E551" s="254" t="s">
        <v>1</v>
      </c>
      <c r="F551" s="255" t="s">
        <v>775</v>
      </c>
      <c r="G551" s="253"/>
      <c r="H551" s="256">
        <v>15.06</v>
      </c>
      <c r="I551" s="257"/>
      <c r="J551" s="253"/>
      <c r="K551" s="253"/>
      <c r="L551" s="258"/>
      <c r="M551" s="259"/>
      <c r="N551" s="260"/>
      <c r="O551" s="260"/>
      <c r="P551" s="260"/>
      <c r="Q551" s="260"/>
      <c r="R551" s="260"/>
      <c r="S551" s="260"/>
      <c r="T551" s="261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62" t="s">
        <v>197</v>
      </c>
      <c r="AU551" s="262" t="s">
        <v>86</v>
      </c>
      <c r="AV551" s="14" t="s">
        <v>86</v>
      </c>
      <c r="AW551" s="14" t="s">
        <v>32</v>
      </c>
      <c r="AX551" s="14" t="s">
        <v>77</v>
      </c>
      <c r="AY551" s="262" t="s">
        <v>188</v>
      </c>
    </row>
    <row r="552" spans="1:51" s="13" customFormat="1" ht="12">
      <c r="A552" s="13"/>
      <c r="B552" s="241"/>
      <c r="C552" s="242"/>
      <c r="D552" s="243" t="s">
        <v>197</v>
      </c>
      <c r="E552" s="244" t="s">
        <v>1</v>
      </c>
      <c r="F552" s="245" t="s">
        <v>776</v>
      </c>
      <c r="G552" s="242"/>
      <c r="H552" s="244" t="s">
        <v>1</v>
      </c>
      <c r="I552" s="246"/>
      <c r="J552" s="242"/>
      <c r="K552" s="242"/>
      <c r="L552" s="247"/>
      <c r="M552" s="248"/>
      <c r="N552" s="249"/>
      <c r="O552" s="249"/>
      <c r="P552" s="249"/>
      <c r="Q552" s="249"/>
      <c r="R552" s="249"/>
      <c r="S552" s="249"/>
      <c r="T552" s="250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1" t="s">
        <v>197</v>
      </c>
      <c r="AU552" s="251" t="s">
        <v>86</v>
      </c>
      <c r="AV552" s="13" t="s">
        <v>84</v>
      </c>
      <c r="AW552" s="13" t="s">
        <v>32</v>
      </c>
      <c r="AX552" s="13" t="s">
        <v>77</v>
      </c>
      <c r="AY552" s="251" t="s">
        <v>188</v>
      </c>
    </row>
    <row r="553" spans="1:51" s="14" customFormat="1" ht="12">
      <c r="A553" s="14"/>
      <c r="B553" s="252"/>
      <c r="C553" s="253"/>
      <c r="D553" s="243" t="s">
        <v>197</v>
      </c>
      <c r="E553" s="254" t="s">
        <v>1</v>
      </c>
      <c r="F553" s="255" t="s">
        <v>777</v>
      </c>
      <c r="G553" s="253"/>
      <c r="H553" s="256">
        <v>16.1</v>
      </c>
      <c r="I553" s="257"/>
      <c r="J553" s="253"/>
      <c r="K553" s="253"/>
      <c r="L553" s="258"/>
      <c r="M553" s="259"/>
      <c r="N553" s="260"/>
      <c r="O553" s="260"/>
      <c r="P553" s="260"/>
      <c r="Q553" s="260"/>
      <c r="R553" s="260"/>
      <c r="S553" s="260"/>
      <c r="T553" s="261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62" t="s">
        <v>197</v>
      </c>
      <c r="AU553" s="262" t="s">
        <v>86</v>
      </c>
      <c r="AV553" s="14" t="s">
        <v>86</v>
      </c>
      <c r="AW553" s="14" t="s">
        <v>32</v>
      </c>
      <c r="AX553" s="14" t="s">
        <v>77</v>
      </c>
      <c r="AY553" s="262" t="s">
        <v>188</v>
      </c>
    </row>
    <row r="554" spans="1:51" s="16" customFormat="1" ht="12">
      <c r="A554" s="16"/>
      <c r="B554" s="274"/>
      <c r="C554" s="275"/>
      <c r="D554" s="243" t="s">
        <v>197</v>
      </c>
      <c r="E554" s="276" t="s">
        <v>1</v>
      </c>
      <c r="F554" s="277" t="s">
        <v>232</v>
      </c>
      <c r="G554" s="275"/>
      <c r="H554" s="278">
        <v>125.56</v>
      </c>
      <c r="I554" s="279"/>
      <c r="J554" s="275"/>
      <c r="K554" s="275"/>
      <c r="L554" s="280"/>
      <c r="M554" s="281"/>
      <c r="N554" s="282"/>
      <c r="O554" s="282"/>
      <c r="P554" s="282"/>
      <c r="Q554" s="282"/>
      <c r="R554" s="282"/>
      <c r="S554" s="282"/>
      <c r="T554" s="283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T554" s="284" t="s">
        <v>197</v>
      </c>
      <c r="AU554" s="284" t="s">
        <v>86</v>
      </c>
      <c r="AV554" s="16" t="s">
        <v>112</v>
      </c>
      <c r="AW554" s="16" t="s">
        <v>32</v>
      </c>
      <c r="AX554" s="16" t="s">
        <v>77</v>
      </c>
      <c r="AY554" s="284" t="s">
        <v>188</v>
      </c>
    </row>
    <row r="555" spans="1:51" s="15" customFormat="1" ht="12">
      <c r="A555" s="15"/>
      <c r="B555" s="263"/>
      <c r="C555" s="264"/>
      <c r="D555" s="243" t="s">
        <v>197</v>
      </c>
      <c r="E555" s="265" t="s">
        <v>1</v>
      </c>
      <c r="F555" s="266" t="s">
        <v>215</v>
      </c>
      <c r="G555" s="264"/>
      <c r="H555" s="267">
        <v>150.73999999999998</v>
      </c>
      <c r="I555" s="268"/>
      <c r="J555" s="264"/>
      <c r="K555" s="264"/>
      <c r="L555" s="269"/>
      <c r="M555" s="270"/>
      <c r="N555" s="271"/>
      <c r="O555" s="271"/>
      <c r="P555" s="271"/>
      <c r="Q555" s="271"/>
      <c r="R555" s="271"/>
      <c r="S555" s="271"/>
      <c r="T555" s="272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73" t="s">
        <v>197</v>
      </c>
      <c r="AU555" s="273" t="s">
        <v>86</v>
      </c>
      <c r="AV555" s="15" t="s">
        <v>195</v>
      </c>
      <c r="AW555" s="15" t="s">
        <v>32</v>
      </c>
      <c r="AX555" s="15" t="s">
        <v>84</v>
      </c>
      <c r="AY555" s="273" t="s">
        <v>188</v>
      </c>
    </row>
    <row r="556" spans="1:65" s="2" customFormat="1" ht="24.15" customHeight="1">
      <c r="A556" s="39"/>
      <c r="B556" s="40"/>
      <c r="C556" s="228" t="s">
        <v>778</v>
      </c>
      <c r="D556" s="228" t="s">
        <v>190</v>
      </c>
      <c r="E556" s="229" t="s">
        <v>779</v>
      </c>
      <c r="F556" s="230" t="s">
        <v>780</v>
      </c>
      <c r="G556" s="231" t="s">
        <v>193</v>
      </c>
      <c r="H556" s="232">
        <v>301.48</v>
      </c>
      <c r="I556" s="233"/>
      <c r="J556" s="234">
        <f>ROUND(I556*H556,2)</f>
        <v>0</v>
      </c>
      <c r="K556" s="230" t="s">
        <v>194</v>
      </c>
      <c r="L556" s="45"/>
      <c r="M556" s="235" t="s">
        <v>1</v>
      </c>
      <c r="N556" s="236" t="s">
        <v>42</v>
      </c>
      <c r="O556" s="92"/>
      <c r="P556" s="237">
        <f>O556*H556</f>
        <v>0</v>
      </c>
      <c r="Q556" s="237">
        <v>0.011</v>
      </c>
      <c r="R556" s="237">
        <f>Q556*H556</f>
        <v>3.31628</v>
      </c>
      <c r="S556" s="237">
        <v>0</v>
      </c>
      <c r="T556" s="238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39" t="s">
        <v>195</v>
      </c>
      <c r="AT556" s="239" t="s">
        <v>190</v>
      </c>
      <c r="AU556" s="239" t="s">
        <v>86</v>
      </c>
      <c r="AY556" s="18" t="s">
        <v>188</v>
      </c>
      <c r="BE556" s="240">
        <f>IF(N556="základní",J556,0)</f>
        <v>0</v>
      </c>
      <c r="BF556" s="240">
        <f>IF(N556="snížená",J556,0)</f>
        <v>0</v>
      </c>
      <c r="BG556" s="240">
        <f>IF(N556="zákl. přenesená",J556,0)</f>
        <v>0</v>
      </c>
      <c r="BH556" s="240">
        <f>IF(N556="sníž. přenesená",J556,0)</f>
        <v>0</v>
      </c>
      <c r="BI556" s="240">
        <f>IF(N556="nulová",J556,0)</f>
        <v>0</v>
      </c>
      <c r="BJ556" s="18" t="s">
        <v>84</v>
      </c>
      <c r="BK556" s="240">
        <f>ROUND(I556*H556,2)</f>
        <v>0</v>
      </c>
      <c r="BL556" s="18" t="s">
        <v>195</v>
      </c>
      <c r="BM556" s="239" t="s">
        <v>781</v>
      </c>
    </row>
    <row r="557" spans="1:51" s="14" customFormat="1" ht="12">
      <c r="A557" s="14"/>
      <c r="B557" s="252"/>
      <c r="C557" s="253"/>
      <c r="D557" s="243" t="s">
        <v>197</v>
      </c>
      <c r="E557" s="254" t="s">
        <v>1</v>
      </c>
      <c r="F557" s="255" t="s">
        <v>782</v>
      </c>
      <c r="G557" s="253"/>
      <c r="H557" s="256">
        <v>301.48</v>
      </c>
      <c r="I557" s="257"/>
      <c r="J557" s="253"/>
      <c r="K557" s="253"/>
      <c r="L557" s="258"/>
      <c r="M557" s="259"/>
      <c r="N557" s="260"/>
      <c r="O557" s="260"/>
      <c r="P557" s="260"/>
      <c r="Q557" s="260"/>
      <c r="R557" s="260"/>
      <c r="S557" s="260"/>
      <c r="T557" s="261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62" t="s">
        <v>197</v>
      </c>
      <c r="AU557" s="262" t="s">
        <v>86</v>
      </c>
      <c r="AV557" s="14" t="s">
        <v>86</v>
      </c>
      <c r="AW557" s="14" t="s">
        <v>32</v>
      </c>
      <c r="AX557" s="14" t="s">
        <v>84</v>
      </c>
      <c r="AY557" s="262" t="s">
        <v>188</v>
      </c>
    </row>
    <row r="558" spans="1:65" s="2" customFormat="1" ht="33" customHeight="1">
      <c r="A558" s="39"/>
      <c r="B558" s="40"/>
      <c r="C558" s="228" t="s">
        <v>783</v>
      </c>
      <c r="D558" s="228" t="s">
        <v>190</v>
      </c>
      <c r="E558" s="229" t="s">
        <v>784</v>
      </c>
      <c r="F558" s="230" t="s">
        <v>785</v>
      </c>
      <c r="G558" s="231" t="s">
        <v>193</v>
      </c>
      <c r="H558" s="232">
        <v>490.72</v>
      </c>
      <c r="I558" s="233"/>
      <c r="J558" s="234">
        <f>ROUND(I558*H558,2)</f>
        <v>0</v>
      </c>
      <c r="K558" s="230" t="s">
        <v>194</v>
      </c>
      <c r="L558" s="45"/>
      <c r="M558" s="235" t="s">
        <v>1</v>
      </c>
      <c r="N558" s="236" t="s">
        <v>42</v>
      </c>
      <c r="O558" s="92"/>
      <c r="P558" s="237">
        <f>O558*H558</f>
        <v>0</v>
      </c>
      <c r="Q558" s="237">
        <v>0.0186</v>
      </c>
      <c r="R558" s="237">
        <f>Q558*H558</f>
        <v>9.127392</v>
      </c>
      <c r="S558" s="237">
        <v>0</v>
      </c>
      <c r="T558" s="238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39" t="s">
        <v>195</v>
      </c>
      <c r="AT558" s="239" t="s">
        <v>190</v>
      </c>
      <c r="AU558" s="239" t="s">
        <v>86</v>
      </c>
      <c r="AY558" s="18" t="s">
        <v>188</v>
      </c>
      <c r="BE558" s="240">
        <f>IF(N558="základní",J558,0)</f>
        <v>0</v>
      </c>
      <c r="BF558" s="240">
        <f>IF(N558="snížená",J558,0)</f>
        <v>0</v>
      </c>
      <c r="BG558" s="240">
        <f>IF(N558="zákl. přenesená",J558,0)</f>
        <v>0</v>
      </c>
      <c r="BH558" s="240">
        <f>IF(N558="sníž. přenesená",J558,0)</f>
        <v>0</v>
      </c>
      <c r="BI558" s="240">
        <f>IF(N558="nulová",J558,0)</f>
        <v>0</v>
      </c>
      <c r="BJ558" s="18" t="s">
        <v>84</v>
      </c>
      <c r="BK558" s="240">
        <f>ROUND(I558*H558,2)</f>
        <v>0</v>
      </c>
      <c r="BL558" s="18" t="s">
        <v>195</v>
      </c>
      <c r="BM558" s="239" t="s">
        <v>786</v>
      </c>
    </row>
    <row r="559" spans="1:51" s="14" customFormat="1" ht="12">
      <c r="A559" s="14"/>
      <c r="B559" s="252"/>
      <c r="C559" s="253"/>
      <c r="D559" s="243" t="s">
        <v>197</v>
      </c>
      <c r="E559" s="254" t="s">
        <v>1</v>
      </c>
      <c r="F559" s="255" t="s">
        <v>787</v>
      </c>
      <c r="G559" s="253"/>
      <c r="H559" s="256">
        <v>490.72</v>
      </c>
      <c r="I559" s="257"/>
      <c r="J559" s="253"/>
      <c r="K559" s="253"/>
      <c r="L559" s="258"/>
      <c r="M559" s="259"/>
      <c r="N559" s="260"/>
      <c r="O559" s="260"/>
      <c r="P559" s="260"/>
      <c r="Q559" s="260"/>
      <c r="R559" s="260"/>
      <c r="S559" s="260"/>
      <c r="T559" s="261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62" t="s">
        <v>197</v>
      </c>
      <c r="AU559" s="262" t="s">
        <v>86</v>
      </c>
      <c r="AV559" s="14" t="s">
        <v>86</v>
      </c>
      <c r="AW559" s="14" t="s">
        <v>32</v>
      </c>
      <c r="AX559" s="14" t="s">
        <v>84</v>
      </c>
      <c r="AY559" s="262" t="s">
        <v>188</v>
      </c>
    </row>
    <row r="560" spans="1:65" s="2" customFormat="1" ht="16.5" customHeight="1">
      <c r="A560" s="39"/>
      <c r="B560" s="40"/>
      <c r="C560" s="228" t="s">
        <v>788</v>
      </c>
      <c r="D560" s="228" t="s">
        <v>190</v>
      </c>
      <c r="E560" s="229" t="s">
        <v>789</v>
      </c>
      <c r="F560" s="230" t="s">
        <v>790</v>
      </c>
      <c r="G560" s="231" t="s">
        <v>193</v>
      </c>
      <c r="H560" s="232">
        <v>228.6</v>
      </c>
      <c r="I560" s="233"/>
      <c r="J560" s="234">
        <f>ROUND(I560*H560,2)</f>
        <v>0</v>
      </c>
      <c r="K560" s="230" t="s">
        <v>194</v>
      </c>
      <c r="L560" s="45"/>
      <c r="M560" s="235" t="s">
        <v>1</v>
      </c>
      <c r="N560" s="236" t="s">
        <v>42</v>
      </c>
      <c r="O560" s="92"/>
      <c r="P560" s="237">
        <f>O560*H560</f>
        <v>0</v>
      </c>
      <c r="Q560" s="237">
        <v>0.00013</v>
      </c>
      <c r="R560" s="237">
        <f>Q560*H560</f>
        <v>0.029717999999999998</v>
      </c>
      <c r="S560" s="237">
        <v>0</v>
      </c>
      <c r="T560" s="238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9" t="s">
        <v>195</v>
      </c>
      <c r="AT560" s="239" t="s">
        <v>190</v>
      </c>
      <c r="AU560" s="239" t="s">
        <v>86</v>
      </c>
      <c r="AY560" s="18" t="s">
        <v>188</v>
      </c>
      <c r="BE560" s="240">
        <f>IF(N560="základní",J560,0)</f>
        <v>0</v>
      </c>
      <c r="BF560" s="240">
        <f>IF(N560="snížená",J560,0)</f>
        <v>0</v>
      </c>
      <c r="BG560" s="240">
        <f>IF(N560="zákl. přenesená",J560,0)</f>
        <v>0</v>
      </c>
      <c r="BH560" s="240">
        <f>IF(N560="sníž. přenesená",J560,0)</f>
        <v>0</v>
      </c>
      <c r="BI560" s="240">
        <f>IF(N560="nulová",J560,0)</f>
        <v>0</v>
      </c>
      <c r="BJ560" s="18" t="s">
        <v>84</v>
      </c>
      <c r="BK560" s="240">
        <f>ROUND(I560*H560,2)</f>
        <v>0</v>
      </c>
      <c r="BL560" s="18" t="s">
        <v>195</v>
      </c>
      <c r="BM560" s="239" t="s">
        <v>791</v>
      </c>
    </row>
    <row r="561" spans="1:51" s="13" customFormat="1" ht="12">
      <c r="A561" s="13"/>
      <c r="B561" s="241"/>
      <c r="C561" s="242"/>
      <c r="D561" s="243" t="s">
        <v>197</v>
      </c>
      <c r="E561" s="244" t="s">
        <v>1</v>
      </c>
      <c r="F561" s="245" t="s">
        <v>757</v>
      </c>
      <c r="G561" s="242"/>
      <c r="H561" s="244" t="s">
        <v>1</v>
      </c>
      <c r="I561" s="246"/>
      <c r="J561" s="242"/>
      <c r="K561" s="242"/>
      <c r="L561" s="247"/>
      <c r="M561" s="248"/>
      <c r="N561" s="249"/>
      <c r="O561" s="249"/>
      <c r="P561" s="249"/>
      <c r="Q561" s="249"/>
      <c r="R561" s="249"/>
      <c r="S561" s="249"/>
      <c r="T561" s="250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1" t="s">
        <v>197</v>
      </c>
      <c r="AU561" s="251" t="s">
        <v>86</v>
      </c>
      <c r="AV561" s="13" t="s">
        <v>84</v>
      </c>
      <c r="AW561" s="13" t="s">
        <v>32</v>
      </c>
      <c r="AX561" s="13" t="s">
        <v>77</v>
      </c>
      <c r="AY561" s="251" t="s">
        <v>188</v>
      </c>
    </row>
    <row r="562" spans="1:51" s="13" customFormat="1" ht="12">
      <c r="A562" s="13"/>
      <c r="B562" s="241"/>
      <c r="C562" s="242"/>
      <c r="D562" s="243" t="s">
        <v>197</v>
      </c>
      <c r="E562" s="244" t="s">
        <v>1</v>
      </c>
      <c r="F562" s="245" t="s">
        <v>758</v>
      </c>
      <c r="G562" s="242"/>
      <c r="H562" s="244" t="s">
        <v>1</v>
      </c>
      <c r="I562" s="246"/>
      <c r="J562" s="242"/>
      <c r="K562" s="242"/>
      <c r="L562" s="247"/>
      <c r="M562" s="248"/>
      <c r="N562" s="249"/>
      <c r="O562" s="249"/>
      <c r="P562" s="249"/>
      <c r="Q562" s="249"/>
      <c r="R562" s="249"/>
      <c r="S562" s="249"/>
      <c r="T562" s="250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1" t="s">
        <v>197</v>
      </c>
      <c r="AU562" s="251" t="s">
        <v>86</v>
      </c>
      <c r="AV562" s="13" t="s">
        <v>84</v>
      </c>
      <c r="AW562" s="13" t="s">
        <v>32</v>
      </c>
      <c r="AX562" s="13" t="s">
        <v>77</v>
      </c>
      <c r="AY562" s="251" t="s">
        <v>188</v>
      </c>
    </row>
    <row r="563" spans="1:51" s="13" customFormat="1" ht="12">
      <c r="A563" s="13"/>
      <c r="B563" s="241"/>
      <c r="C563" s="242"/>
      <c r="D563" s="243" t="s">
        <v>197</v>
      </c>
      <c r="E563" s="244" t="s">
        <v>1</v>
      </c>
      <c r="F563" s="245" t="s">
        <v>759</v>
      </c>
      <c r="G563" s="242"/>
      <c r="H563" s="244" t="s">
        <v>1</v>
      </c>
      <c r="I563" s="246"/>
      <c r="J563" s="242"/>
      <c r="K563" s="242"/>
      <c r="L563" s="247"/>
      <c r="M563" s="248"/>
      <c r="N563" s="249"/>
      <c r="O563" s="249"/>
      <c r="P563" s="249"/>
      <c r="Q563" s="249"/>
      <c r="R563" s="249"/>
      <c r="S563" s="249"/>
      <c r="T563" s="250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51" t="s">
        <v>197</v>
      </c>
      <c r="AU563" s="251" t="s">
        <v>86</v>
      </c>
      <c r="AV563" s="13" t="s">
        <v>84</v>
      </c>
      <c r="AW563" s="13" t="s">
        <v>32</v>
      </c>
      <c r="AX563" s="13" t="s">
        <v>77</v>
      </c>
      <c r="AY563" s="251" t="s">
        <v>188</v>
      </c>
    </row>
    <row r="564" spans="1:51" s="14" customFormat="1" ht="12">
      <c r="A564" s="14"/>
      <c r="B564" s="252"/>
      <c r="C564" s="253"/>
      <c r="D564" s="243" t="s">
        <v>197</v>
      </c>
      <c r="E564" s="254" t="s">
        <v>1</v>
      </c>
      <c r="F564" s="255" t="s">
        <v>760</v>
      </c>
      <c r="G564" s="253"/>
      <c r="H564" s="256">
        <v>10.01</v>
      </c>
      <c r="I564" s="257"/>
      <c r="J564" s="253"/>
      <c r="K564" s="253"/>
      <c r="L564" s="258"/>
      <c r="M564" s="259"/>
      <c r="N564" s="260"/>
      <c r="O564" s="260"/>
      <c r="P564" s="260"/>
      <c r="Q564" s="260"/>
      <c r="R564" s="260"/>
      <c r="S564" s="260"/>
      <c r="T564" s="261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62" t="s">
        <v>197</v>
      </c>
      <c r="AU564" s="262" t="s">
        <v>86</v>
      </c>
      <c r="AV564" s="14" t="s">
        <v>86</v>
      </c>
      <c r="AW564" s="14" t="s">
        <v>32</v>
      </c>
      <c r="AX564" s="14" t="s">
        <v>77</v>
      </c>
      <c r="AY564" s="262" t="s">
        <v>188</v>
      </c>
    </row>
    <row r="565" spans="1:51" s="13" customFormat="1" ht="12">
      <c r="A565" s="13"/>
      <c r="B565" s="241"/>
      <c r="C565" s="242"/>
      <c r="D565" s="243" t="s">
        <v>197</v>
      </c>
      <c r="E565" s="244" t="s">
        <v>1</v>
      </c>
      <c r="F565" s="245" t="s">
        <v>761</v>
      </c>
      <c r="G565" s="242"/>
      <c r="H565" s="244" t="s">
        <v>1</v>
      </c>
      <c r="I565" s="246"/>
      <c r="J565" s="242"/>
      <c r="K565" s="242"/>
      <c r="L565" s="247"/>
      <c r="M565" s="248"/>
      <c r="N565" s="249"/>
      <c r="O565" s="249"/>
      <c r="P565" s="249"/>
      <c r="Q565" s="249"/>
      <c r="R565" s="249"/>
      <c r="S565" s="249"/>
      <c r="T565" s="250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51" t="s">
        <v>197</v>
      </c>
      <c r="AU565" s="251" t="s">
        <v>86</v>
      </c>
      <c r="AV565" s="13" t="s">
        <v>84</v>
      </c>
      <c r="AW565" s="13" t="s">
        <v>32</v>
      </c>
      <c r="AX565" s="13" t="s">
        <v>77</v>
      </c>
      <c r="AY565" s="251" t="s">
        <v>188</v>
      </c>
    </row>
    <row r="566" spans="1:51" s="14" customFormat="1" ht="12">
      <c r="A566" s="14"/>
      <c r="B566" s="252"/>
      <c r="C566" s="253"/>
      <c r="D566" s="243" t="s">
        <v>197</v>
      </c>
      <c r="E566" s="254" t="s">
        <v>1</v>
      </c>
      <c r="F566" s="255" t="s">
        <v>762</v>
      </c>
      <c r="G566" s="253"/>
      <c r="H566" s="256">
        <v>12.64</v>
      </c>
      <c r="I566" s="257"/>
      <c r="J566" s="253"/>
      <c r="K566" s="253"/>
      <c r="L566" s="258"/>
      <c r="M566" s="259"/>
      <c r="N566" s="260"/>
      <c r="O566" s="260"/>
      <c r="P566" s="260"/>
      <c r="Q566" s="260"/>
      <c r="R566" s="260"/>
      <c r="S566" s="260"/>
      <c r="T566" s="261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62" t="s">
        <v>197</v>
      </c>
      <c r="AU566" s="262" t="s">
        <v>86</v>
      </c>
      <c r="AV566" s="14" t="s">
        <v>86</v>
      </c>
      <c r="AW566" s="14" t="s">
        <v>32</v>
      </c>
      <c r="AX566" s="14" t="s">
        <v>77</v>
      </c>
      <c r="AY566" s="262" t="s">
        <v>188</v>
      </c>
    </row>
    <row r="567" spans="1:51" s="13" customFormat="1" ht="12">
      <c r="A567" s="13"/>
      <c r="B567" s="241"/>
      <c r="C567" s="242"/>
      <c r="D567" s="243" t="s">
        <v>197</v>
      </c>
      <c r="E567" s="244" t="s">
        <v>1</v>
      </c>
      <c r="F567" s="245" t="s">
        <v>763</v>
      </c>
      <c r="G567" s="242"/>
      <c r="H567" s="244" t="s">
        <v>1</v>
      </c>
      <c r="I567" s="246"/>
      <c r="J567" s="242"/>
      <c r="K567" s="242"/>
      <c r="L567" s="247"/>
      <c r="M567" s="248"/>
      <c r="N567" s="249"/>
      <c r="O567" s="249"/>
      <c r="P567" s="249"/>
      <c r="Q567" s="249"/>
      <c r="R567" s="249"/>
      <c r="S567" s="249"/>
      <c r="T567" s="250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51" t="s">
        <v>197</v>
      </c>
      <c r="AU567" s="251" t="s">
        <v>86</v>
      </c>
      <c r="AV567" s="13" t="s">
        <v>84</v>
      </c>
      <c r="AW567" s="13" t="s">
        <v>32</v>
      </c>
      <c r="AX567" s="13" t="s">
        <v>77</v>
      </c>
      <c r="AY567" s="251" t="s">
        <v>188</v>
      </c>
    </row>
    <row r="568" spans="1:51" s="14" customFormat="1" ht="12">
      <c r="A568" s="14"/>
      <c r="B568" s="252"/>
      <c r="C568" s="253"/>
      <c r="D568" s="243" t="s">
        <v>197</v>
      </c>
      <c r="E568" s="254" t="s">
        <v>1</v>
      </c>
      <c r="F568" s="255" t="s">
        <v>764</v>
      </c>
      <c r="G568" s="253"/>
      <c r="H568" s="256">
        <v>2.53</v>
      </c>
      <c r="I568" s="257"/>
      <c r="J568" s="253"/>
      <c r="K568" s="253"/>
      <c r="L568" s="258"/>
      <c r="M568" s="259"/>
      <c r="N568" s="260"/>
      <c r="O568" s="260"/>
      <c r="P568" s="260"/>
      <c r="Q568" s="260"/>
      <c r="R568" s="260"/>
      <c r="S568" s="260"/>
      <c r="T568" s="261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2" t="s">
        <v>197</v>
      </c>
      <c r="AU568" s="262" t="s">
        <v>86</v>
      </c>
      <c r="AV568" s="14" t="s">
        <v>86</v>
      </c>
      <c r="AW568" s="14" t="s">
        <v>32</v>
      </c>
      <c r="AX568" s="14" t="s">
        <v>77</v>
      </c>
      <c r="AY568" s="262" t="s">
        <v>188</v>
      </c>
    </row>
    <row r="569" spans="1:51" s="16" customFormat="1" ht="12">
      <c r="A569" s="16"/>
      <c r="B569" s="274"/>
      <c r="C569" s="275"/>
      <c r="D569" s="243" t="s">
        <v>197</v>
      </c>
      <c r="E569" s="276" t="s">
        <v>1</v>
      </c>
      <c r="F569" s="277" t="s">
        <v>232</v>
      </c>
      <c r="G569" s="275"/>
      <c r="H569" s="278">
        <v>25.18</v>
      </c>
      <c r="I569" s="279"/>
      <c r="J569" s="275"/>
      <c r="K569" s="275"/>
      <c r="L569" s="280"/>
      <c r="M569" s="281"/>
      <c r="N569" s="282"/>
      <c r="O569" s="282"/>
      <c r="P569" s="282"/>
      <c r="Q569" s="282"/>
      <c r="R569" s="282"/>
      <c r="S569" s="282"/>
      <c r="T569" s="283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T569" s="284" t="s">
        <v>197</v>
      </c>
      <c r="AU569" s="284" t="s">
        <v>86</v>
      </c>
      <c r="AV569" s="16" t="s">
        <v>112</v>
      </c>
      <c r="AW569" s="16" t="s">
        <v>32</v>
      </c>
      <c r="AX569" s="16" t="s">
        <v>77</v>
      </c>
      <c r="AY569" s="284" t="s">
        <v>188</v>
      </c>
    </row>
    <row r="570" spans="1:51" s="13" customFormat="1" ht="12">
      <c r="A570" s="13"/>
      <c r="B570" s="241"/>
      <c r="C570" s="242"/>
      <c r="D570" s="243" t="s">
        <v>197</v>
      </c>
      <c r="E570" s="244" t="s">
        <v>1</v>
      </c>
      <c r="F570" s="245" t="s">
        <v>765</v>
      </c>
      <c r="G570" s="242"/>
      <c r="H570" s="244" t="s">
        <v>1</v>
      </c>
      <c r="I570" s="246"/>
      <c r="J570" s="242"/>
      <c r="K570" s="242"/>
      <c r="L570" s="247"/>
      <c r="M570" s="248"/>
      <c r="N570" s="249"/>
      <c r="O570" s="249"/>
      <c r="P570" s="249"/>
      <c r="Q570" s="249"/>
      <c r="R570" s="249"/>
      <c r="S570" s="249"/>
      <c r="T570" s="250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1" t="s">
        <v>197</v>
      </c>
      <c r="AU570" s="251" t="s">
        <v>86</v>
      </c>
      <c r="AV570" s="13" t="s">
        <v>84</v>
      </c>
      <c r="AW570" s="13" t="s">
        <v>32</v>
      </c>
      <c r="AX570" s="13" t="s">
        <v>77</v>
      </c>
      <c r="AY570" s="251" t="s">
        <v>188</v>
      </c>
    </row>
    <row r="571" spans="1:51" s="13" customFormat="1" ht="12">
      <c r="A571" s="13"/>
      <c r="B571" s="241"/>
      <c r="C571" s="242"/>
      <c r="D571" s="243" t="s">
        <v>197</v>
      </c>
      <c r="E571" s="244" t="s">
        <v>1</v>
      </c>
      <c r="F571" s="245" t="s">
        <v>766</v>
      </c>
      <c r="G571" s="242"/>
      <c r="H571" s="244" t="s">
        <v>1</v>
      </c>
      <c r="I571" s="246"/>
      <c r="J571" s="242"/>
      <c r="K571" s="242"/>
      <c r="L571" s="247"/>
      <c r="M571" s="248"/>
      <c r="N571" s="249"/>
      <c r="O571" s="249"/>
      <c r="P571" s="249"/>
      <c r="Q571" s="249"/>
      <c r="R571" s="249"/>
      <c r="S571" s="249"/>
      <c r="T571" s="250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51" t="s">
        <v>197</v>
      </c>
      <c r="AU571" s="251" t="s">
        <v>86</v>
      </c>
      <c r="AV571" s="13" t="s">
        <v>84</v>
      </c>
      <c r="AW571" s="13" t="s">
        <v>32</v>
      </c>
      <c r="AX571" s="13" t="s">
        <v>77</v>
      </c>
      <c r="AY571" s="251" t="s">
        <v>188</v>
      </c>
    </row>
    <row r="572" spans="1:51" s="14" customFormat="1" ht="12">
      <c r="A572" s="14"/>
      <c r="B572" s="252"/>
      <c r="C572" s="253"/>
      <c r="D572" s="243" t="s">
        <v>197</v>
      </c>
      <c r="E572" s="254" t="s">
        <v>1</v>
      </c>
      <c r="F572" s="255" t="s">
        <v>767</v>
      </c>
      <c r="G572" s="253"/>
      <c r="H572" s="256">
        <v>39.26</v>
      </c>
      <c r="I572" s="257"/>
      <c r="J572" s="253"/>
      <c r="K572" s="253"/>
      <c r="L572" s="258"/>
      <c r="M572" s="259"/>
      <c r="N572" s="260"/>
      <c r="O572" s="260"/>
      <c r="P572" s="260"/>
      <c r="Q572" s="260"/>
      <c r="R572" s="260"/>
      <c r="S572" s="260"/>
      <c r="T572" s="261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62" t="s">
        <v>197</v>
      </c>
      <c r="AU572" s="262" t="s">
        <v>86</v>
      </c>
      <c r="AV572" s="14" t="s">
        <v>86</v>
      </c>
      <c r="AW572" s="14" t="s">
        <v>32</v>
      </c>
      <c r="AX572" s="14" t="s">
        <v>77</v>
      </c>
      <c r="AY572" s="262" t="s">
        <v>188</v>
      </c>
    </row>
    <row r="573" spans="1:51" s="13" customFormat="1" ht="12">
      <c r="A573" s="13"/>
      <c r="B573" s="241"/>
      <c r="C573" s="242"/>
      <c r="D573" s="243" t="s">
        <v>197</v>
      </c>
      <c r="E573" s="244" t="s">
        <v>1</v>
      </c>
      <c r="F573" s="245" t="s">
        <v>768</v>
      </c>
      <c r="G573" s="242"/>
      <c r="H573" s="244" t="s">
        <v>1</v>
      </c>
      <c r="I573" s="246"/>
      <c r="J573" s="242"/>
      <c r="K573" s="242"/>
      <c r="L573" s="247"/>
      <c r="M573" s="248"/>
      <c r="N573" s="249"/>
      <c r="O573" s="249"/>
      <c r="P573" s="249"/>
      <c r="Q573" s="249"/>
      <c r="R573" s="249"/>
      <c r="S573" s="249"/>
      <c r="T573" s="250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51" t="s">
        <v>197</v>
      </c>
      <c r="AU573" s="251" t="s">
        <v>86</v>
      </c>
      <c r="AV573" s="13" t="s">
        <v>84</v>
      </c>
      <c r="AW573" s="13" t="s">
        <v>32</v>
      </c>
      <c r="AX573" s="13" t="s">
        <v>77</v>
      </c>
      <c r="AY573" s="251" t="s">
        <v>188</v>
      </c>
    </row>
    <row r="574" spans="1:51" s="14" customFormat="1" ht="12">
      <c r="A574" s="14"/>
      <c r="B574" s="252"/>
      <c r="C574" s="253"/>
      <c r="D574" s="243" t="s">
        <v>197</v>
      </c>
      <c r="E574" s="254" t="s">
        <v>1</v>
      </c>
      <c r="F574" s="255" t="s">
        <v>769</v>
      </c>
      <c r="G574" s="253"/>
      <c r="H574" s="256">
        <v>16.62</v>
      </c>
      <c r="I574" s="257"/>
      <c r="J574" s="253"/>
      <c r="K574" s="253"/>
      <c r="L574" s="258"/>
      <c r="M574" s="259"/>
      <c r="N574" s="260"/>
      <c r="O574" s="260"/>
      <c r="P574" s="260"/>
      <c r="Q574" s="260"/>
      <c r="R574" s="260"/>
      <c r="S574" s="260"/>
      <c r="T574" s="261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62" t="s">
        <v>197</v>
      </c>
      <c r="AU574" s="262" t="s">
        <v>86</v>
      </c>
      <c r="AV574" s="14" t="s">
        <v>86</v>
      </c>
      <c r="AW574" s="14" t="s">
        <v>32</v>
      </c>
      <c r="AX574" s="14" t="s">
        <v>77</v>
      </c>
      <c r="AY574" s="262" t="s">
        <v>188</v>
      </c>
    </row>
    <row r="575" spans="1:51" s="13" customFormat="1" ht="12">
      <c r="A575" s="13"/>
      <c r="B575" s="241"/>
      <c r="C575" s="242"/>
      <c r="D575" s="243" t="s">
        <v>197</v>
      </c>
      <c r="E575" s="244" t="s">
        <v>1</v>
      </c>
      <c r="F575" s="245" t="s">
        <v>770</v>
      </c>
      <c r="G575" s="242"/>
      <c r="H575" s="244" t="s">
        <v>1</v>
      </c>
      <c r="I575" s="246"/>
      <c r="J575" s="242"/>
      <c r="K575" s="242"/>
      <c r="L575" s="247"/>
      <c r="M575" s="248"/>
      <c r="N575" s="249"/>
      <c r="O575" s="249"/>
      <c r="P575" s="249"/>
      <c r="Q575" s="249"/>
      <c r="R575" s="249"/>
      <c r="S575" s="249"/>
      <c r="T575" s="250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51" t="s">
        <v>197</v>
      </c>
      <c r="AU575" s="251" t="s">
        <v>86</v>
      </c>
      <c r="AV575" s="13" t="s">
        <v>84</v>
      </c>
      <c r="AW575" s="13" t="s">
        <v>32</v>
      </c>
      <c r="AX575" s="13" t="s">
        <v>77</v>
      </c>
      <c r="AY575" s="251" t="s">
        <v>188</v>
      </c>
    </row>
    <row r="576" spans="1:51" s="14" customFormat="1" ht="12">
      <c r="A576" s="14"/>
      <c r="B576" s="252"/>
      <c r="C576" s="253"/>
      <c r="D576" s="243" t="s">
        <v>197</v>
      </c>
      <c r="E576" s="254" t="s">
        <v>1</v>
      </c>
      <c r="F576" s="255" t="s">
        <v>771</v>
      </c>
      <c r="G576" s="253"/>
      <c r="H576" s="256">
        <v>18.82</v>
      </c>
      <c r="I576" s="257"/>
      <c r="J576" s="253"/>
      <c r="K576" s="253"/>
      <c r="L576" s="258"/>
      <c r="M576" s="259"/>
      <c r="N576" s="260"/>
      <c r="O576" s="260"/>
      <c r="P576" s="260"/>
      <c r="Q576" s="260"/>
      <c r="R576" s="260"/>
      <c r="S576" s="260"/>
      <c r="T576" s="261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62" t="s">
        <v>197</v>
      </c>
      <c r="AU576" s="262" t="s">
        <v>86</v>
      </c>
      <c r="AV576" s="14" t="s">
        <v>86</v>
      </c>
      <c r="AW576" s="14" t="s">
        <v>32</v>
      </c>
      <c r="AX576" s="14" t="s">
        <v>77</v>
      </c>
      <c r="AY576" s="262" t="s">
        <v>188</v>
      </c>
    </row>
    <row r="577" spans="1:51" s="13" customFormat="1" ht="12">
      <c r="A577" s="13"/>
      <c r="B577" s="241"/>
      <c r="C577" s="242"/>
      <c r="D577" s="243" t="s">
        <v>197</v>
      </c>
      <c r="E577" s="244" t="s">
        <v>1</v>
      </c>
      <c r="F577" s="245" t="s">
        <v>772</v>
      </c>
      <c r="G577" s="242"/>
      <c r="H577" s="244" t="s">
        <v>1</v>
      </c>
      <c r="I577" s="246"/>
      <c r="J577" s="242"/>
      <c r="K577" s="242"/>
      <c r="L577" s="247"/>
      <c r="M577" s="248"/>
      <c r="N577" s="249"/>
      <c r="O577" s="249"/>
      <c r="P577" s="249"/>
      <c r="Q577" s="249"/>
      <c r="R577" s="249"/>
      <c r="S577" s="249"/>
      <c r="T577" s="250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1" t="s">
        <v>197</v>
      </c>
      <c r="AU577" s="251" t="s">
        <v>86</v>
      </c>
      <c r="AV577" s="13" t="s">
        <v>84</v>
      </c>
      <c r="AW577" s="13" t="s">
        <v>32</v>
      </c>
      <c r="AX577" s="13" t="s">
        <v>77</v>
      </c>
      <c r="AY577" s="251" t="s">
        <v>188</v>
      </c>
    </row>
    <row r="578" spans="1:51" s="14" customFormat="1" ht="12">
      <c r="A578" s="14"/>
      <c r="B578" s="252"/>
      <c r="C578" s="253"/>
      <c r="D578" s="243" t="s">
        <v>197</v>
      </c>
      <c r="E578" s="254" t="s">
        <v>1</v>
      </c>
      <c r="F578" s="255" t="s">
        <v>773</v>
      </c>
      <c r="G578" s="253"/>
      <c r="H578" s="256">
        <v>19.7</v>
      </c>
      <c r="I578" s="257"/>
      <c r="J578" s="253"/>
      <c r="K578" s="253"/>
      <c r="L578" s="258"/>
      <c r="M578" s="259"/>
      <c r="N578" s="260"/>
      <c r="O578" s="260"/>
      <c r="P578" s="260"/>
      <c r="Q578" s="260"/>
      <c r="R578" s="260"/>
      <c r="S578" s="260"/>
      <c r="T578" s="261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2" t="s">
        <v>197</v>
      </c>
      <c r="AU578" s="262" t="s">
        <v>86</v>
      </c>
      <c r="AV578" s="14" t="s">
        <v>86</v>
      </c>
      <c r="AW578" s="14" t="s">
        <v>32</v>
      </c>
      <c r="AX578" s="14" t="s">
        <v>77</v>
      </c>
      <c r="AY578" s="262" t="s">
        <v>188</v>
      </c>
    </row>
    <row r="579" spans="1:51" s="13" customFormat="1" ht="12">
      <c r="A579" s="13"/>
      <c r="B579" s="241"/>
      <c r="C579" s="242"/>
      <c r="D579" s="243" t="s">
        <v>197</v>
      </c>
      <c r="E579" s="244" t="s">
        <v>1</v>
      </c>
      <c r="F579" s="245" t="s">
        <v>774</v>
      </c>
      <c r="G579" s="242"/>
      <c r="H579" s="244" t="s">
        <v>1</v>
      </c>
      <c r="I579" s="246"/>
      <c r="J579" s="242"/>
      <c r="K579" s="242"/>
      <c r="L579" s="247"/>
      <c r="M579" s="248"/>
      <c r="N579" s="249"/>
      <c r="O579" s="249"/>
      <c r="P579" s="249"/>
      <c r="Q579" s="249"/>
      <c r="R579" s="249"/>
      <c r="S579" s="249"/>
      <c r="T579" s="250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1" t="s">
        <v>197</v>
      </c>
      <c r="AU579" s="251" t="s">
        <v>86</v>
      </c>
      <c r="AV579" s="13" t="s">
        <v>84</v>
      </c>
      <c r="AW579" s="13" t="s">
        <v>32</v>
      </c>
      <c r="AX579" s="13" t="s">
        <v>77</v>
      </c>
      <c r="AY579" s="251" t="s">
        <v>188</v>
      </c>
    </row>
    <row r="580" spans="1:51" s="14" customFormat="1" ht="12">
      <c r="A580" s="14"/>
      <c r="B580" s="252"/>
      <c r="C580" s="253"/>
      <c r="D580" s="243" t="s">
        <v>197</v>
      </c>
      <c r="E580" s="254" t="s">
        <v>1</v>
      </c>
      <c r="F580" s="255" t="s">
        <v>775</v>
      </c>
      <c r="G580" s="253"/>
      <c r="H580" s="256">
        <v>15.06</v>
      </c>
      <c r="I580" s="257"/>
      <c r="J580" s="253"/>
      <c r="K580" s="253"/>
      <c r="L580" s="258"/>
      <c r="M580" s="259"/>
      <c r="N580" s="260"/>
      <c r="O580" s="260"/>
      <c r="P580" s="260"/>
      <c r="Q580" s="260"/>
      <c r="R580" s="260"/>
      <c r="S580" s="260"/>
      <c r="T580" s="261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62" t="s">
        <v>197</v>
      </c>
      <c r="AU580" s="262" t="s">
        <v>86</v>
      </c>
      <c r="AV580" s="14" t="s">
        <v>86</v>
      </c>
      <c r="AW580" s="14" t="s">
        <v>32</v>
      </c>
      <c r="AX580" s="14" t="s">
        <v>77</v>
      </c>
      <c r="AY580" s="262" t="s">
        <v>188</v>
      </c>
    </row>
    <row r="581" spans="1:51" s="13" customFormat="1" ht="12">
      <c r="A581" s="13"/>
      <c r="B581" s="241"/>
      <c r="C581" s="242"/>
      <c r="D581" s="243" t="s">
        <v>197</v>
      </c>
      <c r="E581" s="244" t="s">
        <v>1</v>
      </c>
      <c r="F581" s="245" t="s">
        <v>776</v>
      </c>
      <c r="G581" s="242"/>
      <c r="H581" s="244" t="s">
        <v>1</v>
      </c>
      <c r="I581" s="246"/>
      <c r="J581" s="242"/>
      <c r="K581" s="242"/>
      <c r="L581" s="247"/>
      <c r="M581" s="248"/>
      <c r="N581" s="249"/>
      <c r="O581" s="249"/>
      <c r="P581" s="249"/>
      <c r="Q581" s="249"/>
      <c r="R581" s="249"/>
      <c r="S581" s="249"/>
      <c r="T581" s="250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1" t="s">
        <v>197</v>
      </c>
      <c r="AU581" s="251" t="s">
        <v>86</v>
      </c>
      <c r="AV581" s="13" t="s">
        <v>84</v>
      </c>
      <c r="AW581" s="13" t="s">
        <v>32</v>
      </c>
      <c r="AX581" s="13" t="s">
        <v>77</v>
      </c>
      <c r="AY581" s="251" t="s">
        <v>188</v>
      </c>
    </row>
    <row r="582" spans="1:51" s="14" customFormat="1" ht="12">
      <c r="A582" s="14"/>
      <c r="B582" s="252"/>
      <c r="C582" s="253"/>
      <c r="D582" s="243" t="s">
        <v>197</v>
      </c>
      <c r="E582" s="254" t="s">
        <v>1</v>
      </c>
      <c r="F582" s="255" t="s">
        <v>777</v>
      </c>
      <c r="G582" s="253"/>
      <c r="H582" s="256">
        <v>16.1</v>
      </c>
      <c r="I582" s="257"/>
      <c r="J582" s="253"/>
      <c r="K582" s="253"/>
      <c r="L582" s="258"/>
      <c r="M582" s="259"/>
      <c r="N582" s="260"/>
      <c r="O582" s="260"/>
      <c r="P582" s="260"/>
      <c r="Q582" s="260"/>
      <c r="R582" s="260"/>
      <c r="S582" s="260"/>
      <c r="T582" s="261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2" t="s">
        <v>197</v>
      </c>
      <c r="AU582" s="262" t="s">
        <v>86</v>
      </c>
      <c r="AV582" s="14" t="s">
        <v>86</v>
      </c>
      <c r="AW582" s="14" t="s">
        <v>32</v>
      </c>
      <c r="AX582" s="14" t="s">
        <v>77</v>
      </c>
      <c r="AY582" s="262" t="s">
        <v>188</v>
      </c>
    </row>
    <row r="583" spans="1:51" s="16" customFormat="1" ht="12">
      <c r="A583" s="16"/>
      <c r="B583" s="274"/>
      <c r="C583" s="275"/>
      <c r="D583" s="243" t="s">
        <v>197</v>
      </c>
      <c r="E583" s="276" t="s">
        <v>1</v>
      </c>
      <c r="F583" s="277" t="s">
        <v>232</v>
      </c>
      <c r="G583" s="275"/>
      <c r="H583" s="278">
        <v>125.56</v>
      </c>
      <c r="I583" s="279"/>
      <c r="J583" s="275"/>
      <c r="K583" s="275"/>
      <c r="L583" s="280"/>
      <c r="M583" s="281"/>
      <c r="N583" s="282"/>
      <c r="O583" s="282"/>
      <c r="P583" s="282"/>
      <c r="Q583" s="282"/>
      <c r="R583" s="282"/>
      <c r="S583" s="282"/>
      <c r="T583" s="283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T583" s="284" t="s">
        <v>197</v>
      </c>
      <c r="AU583" s="284" t="s">
        <v>86</v>
      </c>
      <c r="AV583" s="16" t="s">
        <v>112</v>
      </c>
      <c r="AW583" s="16" t="s">
        <v>32</v>
      </c>
      <c r="AX583" s="16" t="s">
        <v>77</v>
      </c>
      <c r="AY583" s="284" t="s">
        <v>188</v>
      </c>
    </row>
    <row r="584" spans="1:51" s="13" customFormat="1" ht="12">
      <c r="A584" s="13"/>
      <c r="B584" s="241"/>
      <c r="C584" s="242"/>
      <c r="D584" s="243" t="s">
        <v>197</v>
      </c>
      <c r="E584" s="244" t="s">
        <v>1</v>
      </c>
      <c r="F584" s="245" t="s">
        <v>792</v>
      </c>
      <c r="G584" s="242"/>
      <c r="H584" s="244" t="s">
        <v>1</v>
      </c>
      <c r="I584" s="246"/>
      <c r="J584" s="242"/>
      <c r="K584" s="242"/>
      <c r="L584" s="247"/>
      <c r="M584" s="248"/>
      <c r="N584" s="249"/>
      <c r="O584" s="249"/>
      <c r="P584" s="249"/>
      <c r="Q584" s="249"/>
      <c r="R584" s="249"/>
      <c r="S584" s="249"/>
      <c r="T584" s="250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1" t="s">
        <v>197</v>
      </c>
      <c r="AU584" s="251" t="s">
        <v>86</v>
      </c>
      <c r="AV584" s="13" t="s">
        <v>84</v>
      </c>
      <c r="AW584" s="13" t="s">
        <v>32</v>
      </c>
      <c r="AX584" s="13" t="s">
        <v>77</v>
      </c>
      <c r="AY584" s="251" t="s">
        <v>188</v>
      </c>
    </row>
    <row r="585" spans="1:51" s="14" customFormat="1" ht="12">
      <c r="A585" s="14"/>
      <c r="B585" s="252"/>
      <c r="C585" s="253"/>
      <c r="D585" s="243" t="s">
        <v>197</v>
      </c>
      <c r="E585" s="254" t="s">
        <v>1</v>
      </c>
      <c r="F585" s="255" t="s">
        <v>793</v>
      </c>
      <c r="G585" s="253"/>
      <c r="H585" s="256">
        <v>40.56</v>
      </c>
      <c r="I585" s="257"/>
      <c r="J585" s="253"/>
      <c r="K585" s="253"/>
      <c r="L585" s="258"/>
      <c r="M585" s="259"/>
      <c r="N585" s="260"/>
      <c r="O585" s="260"/>
      <c r="P585" s="260"/>
      <c r="Q585" s="260"/>
      <c r="R585" s="260"/>
      <c r="S585" s="260"/>
      <c r="T585" s="261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62" t="s">
        <v>197</v>
      </c>
      <c r="AU585" s="262" t="s">
        <v>86</v>
      </c>
      <c r="AV585" s="14" t="s">
        <v>86</v>
      </c>
      <c r="AW585" s="14" t="s">
        <v>32</v>
      </c>
      <c r="AX585" s="14" t="s">
        <v>77</v>
      </c>
      <c r="AY585" s="262" t="s">
        <v>188</v>
      </c>
    </row>
    <row r="586" spans="1:51" s="14" customFormat="1" ht="12">
      <c r="A586" s="14"/>
      <c r="B586" s="252"/>
      <c r="C586" s="253"/>
      <c r="D586" s="243" t="s">
        <v>197</v>
      </c>
      <c r="E586" s="254" t="s">
        <v>1</v>
      </c>
      <c r="F586" s="255" t="s">
        <v>794</v>
      </c>
      <c r="G586" s="253"/>
      <c r="H586" s="256">
        <v>5</v>
      </c>
      <c r="I586" s="257"/>
      <c r="J586" s="253"/>
      <c r="K586" s="253"/>
      <c r="L586" s="258"/>
      <c r="M586" s="259"/>
      <c r="N586" s="260"/>
      <c r="O586" s="260"/>
      <c r="P586" s="260"/>
      <c r="Q586" s="260"/>
      <c r="R586" s="260"/>
      <c r="S586" s="260"/>
      <c r="T586" s="261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2" t="s">
        <v>197</v>
      </c>
      <c r="AU586" s="262" t="s">
        <v>86</v>
      </c>
      <c r="AV586" s="14" t="s">
        <v>86</v>
      </c>
      <c r="AW586" s="14" t="s">
        <v>32</v>
      </c>
      <c r="AX586" s="14" t="s">
        <v>77</v>
      </c>
      <c r="AY586" s="262" t="s">
        <v>188</v>
      </c>
    </row>
    <row r="587" spans="1:51" s="14" customFormat="1" ht="12">
      <c r="A587" s="14"/>
      <c r="B587" s="252"/>
      <c r="C587" s="253"/>
      <c r="D587" s="243" t="s">
        <v>197</v>
      </c>
      <c r="E587" s="254" t="s">
        <v>1</v>
      </c>
      <c r="F587" s="255" t="s">
        <v>795</v>
      </c>
      <c r="G587" s="253"/>
      <c r="H587" s="256">
        <v>32.3</v>
      </c>
      <c r="I587" s="257"/>
      <c r="J587" s="253"/>
      <c r="K587" s="253"/>
      <c r="L587" s="258"/>
      <c r="M587" s="259"/>
      <c r="N587" s="260"/>
      <c r="O587" s="260"/>
      <c r="P587" s="260"/>
      <c r="Q587" s="260"/>
      <c r="R587" s="260"/>
      <c r="S587" s="260"/>
      <c r="T587" s="261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2" t="s">
        <v>197</v>
      </c>
      <c r="AU587" s="262" t="s">
        <v>86</v>
      </c>
      <c r="AV587" s="14" t="s">
        <v>86</v>
      </c>
      <c r="AW587" s="14" t="s">
        <v>32</v>
      </c>
      <c r="AX587" s="14" t="s">
        <v>77</v>
      </c>
      <c r="AY587" s="262" t="s">
        <v>188</v>
      </c>
    </row>
    <row r="588" spans="1:51" s="16" customFormat="1" ht="12">
      <c r="A588" s="16"/>
      <c r="B588" s="274"/>
      <c r="C588" s="275"/>
      <c r="D588" s="243" t="s">
        <v>197</v>
      </c>
      <c r="E588" s="276" t="s">
        <v>1</v>
      </c>
      <c r="F588" s="277" t="s">
        <v>232</v>
      </c>
      <c r="G588" s="275"/>
      <c r="H588" s="278">
        <v>77.86</v>
      </c>
      <c r="I588" s="279"/>
      <c r="J588" s="275"/>
      <c r="K588" s="275"/>
      <c r="L588" s="280"/>
      <c r="M588" s="281"/>
      <c r="N588" s="282"/>
      <c r="O588" s="282"/>
      <c r="P588" s="282"/>
      <c r="Q588" s="282"/>
      <c r="R588" s="282"/>
      <c r="S588" s="282"/>
      <c r="T588" s="283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T588" s="284" t="s">
        <v>197</v>
      </c>
      <c r="AU588" s="284" t="s">
        <v>86</v>
      </c>
      <c r="AV588" s="16" t="s">
        <v>112</v>
      </c>
      <c r="AW588" s="16" t="s">
        <v>32</v>
      </c>
      <c r="AX588" s="16" t="s">
        <v>77</v>
      </c>
      <c r="AY588" s="284" t="s">
        <v>188</v>
      </c>
    </row>
    <row r="589" spans="1:51" s="15" customFormat="1" ht="12">
      <c r="A589" s="15"/>
      <c r="B589" s="263"/>
      <c r="C589" s="264"/>
      <c r="D589" s="243" t="s">
        <v>197</v>
      </c>
      <c r="E589" s="265" t="s">
        <v>1</v>
      </c>
      <c r="F589" s="266" t="s">
        <v>215</v>
      </c>
      <c r="G589" s="264"/>
      <c r="H589" s="267">
        <v>228.59999999999997</v>
      </c>
      <c r="I589" s="268"/>
      <c r="J589" s="264"/>
      <c r="K589" s="264"/>
      <c r="L589" s="269"/>
      <c r="M589" s="270"/>
      <c r="N589" s="271"/>
      <c r="O589" s="271"/>
      <c r="P589" s="271"/>
      <c r="Q589" s="271"/>
      <c r="R589" s="271"/>
      <c r="S589" s="271"/>
      <c r="T589" s="272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73" t="s">
        <v>197</v>
      </c>
      <c r="AU589" s="273" t="s">
        <v>86</v>
      </c>
      <c r="AV589" s="15" t="s">
        <v>195</v>
      </c>
      <c r="AW589" s="15" t="s">
        <v>32</v>
      </c>
      <c r="AX589" s="15" t="s">
        <v>84</v>
      </c>
      <c r="AY589" s="273" t="s">
        <v>188</v>
      </c>
    </row>
    <row r="590" spans="1:65" s="2" customFormat="1" ht="16.5" customHeight="1">
      <c r="A590" s="39"/>
      <c r="B590" s="40"/>
      <c r="C590" s="228" t="s">
        <v>796</v>
      </c>
      <c r="D590" s="228" t="s">
        <v>190</v>
      </c>
      <c r="E590" s="229" t="s">
        <v>797</v>
      </c>
      <c r="F590" s="230" t="s">
        <v>798</v>
      </c>
      <c r="G590" s="231" t="s">
        <v>193</v>
      </c>
      <c r="H590" s="232">
        <v>154.128</v>
      </c>
      <c r="I590" s="233"/>
      <c r="J590" s="234">
        <f>ROUND(I590*H590,2)</f>
        <v>0</v>
      </c>
      <c r="K590" s="230" t="s">
        <v>194</v>
      </c>
      <c r="L590" s="45"/>
      <c r="M590" s="235" t="s">
        <v>1</v>
      </c>
      <c r="N590" s="236" t="s">
        <v>42</v>
      </c>
      <c r="O590" s="92"/>
      <c r="P590" s="237">
        <f>O590*H590</f>
        <v>0</v>
      </c>
      <c r="Q590" s="237">
        <v>0.00033</v>
      </c>
      <c r="R590" s="237">
        <f>Q590*H590</f>
        <v>0.050862239999999996</v>
      </c>
      <c r="S590" s="237">
        <v>0</v>
      </c>
      <c r="T590" s="238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39" t="s">
        <v>195</v>
      </c>
      <c r="AT590" s="239" t="s">
        <v>190</v>
      </c>
      <c r="AU590" s="239" t="s">
        <v>86</v>
      </c>
      <c r="AY590" s="18" t="s">
        <v>188</v>
      </c>
      <c r="BE590" s="240">
        <f>IF(N590="základní",J590,0)</f>
        <v>0</v>
      </c>
      <c r="BF590" s="240">
        <f>IF(N590="snížená",J590,0)</f>
        <v>0</v>
      </c>
      <c r="BG590" s="240">
        <f>IF(N590="zákl. přenesená",J590,0)</f>
        <v>0</v>
      </c>
      <c r="BH590" s="240">
        <f>IF(N590="sníž. přenesená",J590,0)</f>
        <v>0</v>
      </c>
      <c r="BI590" s="240">
        <f>IF(N590="nulová",J590,0)</f>
        <v>0</v>
      </c>
      <c r="BJ590" s="18" t="s">
        <v>84</v>
      </c>
      <c r="BK590" s="240">
        <f>ROUND(I590*H590,2)</f>
        <v>0</v>
      </c>
      <c r="BL590" s="18" t="s">
        <v>195</v>
      </c>
      <c r="BM590" s="239" t="s">
        <v>799</v>
      </c>
    </row>
    <row r="591" spans="1:51" s="13" customFormat="1" ht="12">
      <c r="A591" s="13"/>
      <c r="B591" s="241"/>
      <c r="C591" s="242"/>
      <c r="D591" s="243" t="s">
        <v>197</v>
      </c>
      <c r="E591" s="244" t="s">
        <v>1</v>
      </c>
      <c r="F591" s="245" t="s">
        <v>757</v>
      </c>
      <c r="G591" s="242"/>
      <c r="H591" s="244" t="s">
        <v>1</v>
      </c>
      <c r="I591" s="246"/>
      <c r="J591" s="242"/>
      <c r="K591" s="242"/>
      <c r="L591" s="247"/>
      <c r="M591" s="248"/>
      <c r="N591" s="249"/>
      <c r="O591" s="249"/>
      <c r="P591" s="249"/>
      <c r="Q591" s="249"/>
      <c r="R591" s="249"/>
      <c r="S591" s="249"/>
      <c r="T591" s="250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1" t="s">
        <v>197</v>
      </c>
      <c r="AU591" s="251" t="s">
        <v>86</v>
      </c>
      <c r="AV591" s="13" t="s">
        <v>84</v>
      </c>
      <c r="AW591" s="13" t="s">
        <v>32</v>
      </c>
      <c r="AX591" s="13" t="s">
        <v>77</v>
      </c>
      <c r="AY591" s="251" t="s">
        <v>188</v>
      </c>
    </row>
    <row r="592" spans="1:51" s="14" customFormat="1" ht="12">
      <c r="A592" s="14"/>
      <c r="B592" s="252"/>
      <c r="C592" s="253"/>
      <c r="D592" s="243" t="s">
        <v>197</v>
      </c>
      <c r="E592" s="254" t="s">
        <v>1</v>
      </c>
      <c r="F592" s="255" t="s">
        <v>800</v>
      </c>
      <c r="G592" s="253"/>
      <c r="H592" s="256">
        <v>154.128</v>
      </c>
      <c r="I592" s="257"/>
      <c r="J592" s="253"/>
      <c r="K592" s="253"/>
      <c r="L592" s="258"/>
      <c r="M592" s="259"/>
      <c r="N592" s="260"/>
      <c r="O592" s="260"/>
      <c r="P592" s="260"/>
      <c r="Q592" s="260"/>
      <c r="R592" s="260"/>
      <c r="S592" s="260"/>
      <c r="T592" s="261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2" t="s">
        <v>197</v>
      </c>
      <c r="AU592" s="262" t="s">
        <v>86</v>
      </c>
      <c r="AV592" s="14" t="s">
        <v>86</v>
      </c>
      <c r="AW592" s="14" t="s">
        <v>32</v>
      </c>
      <c r="AX592" s="14" t="s">
        <v>84</v>
      </c>
      <c r="AY592" s="262" t="s">
        <v>188</v>
      </c>
    </row>
    <row r="593" spans="1:65" s="2" customFormat="1" ht="24.15" customHeight="1">
      <c r="A593" s="39"/>
      <c r="B593" s="40"/>
      <c r="C593" s="228" t="s">
        <v>801</v>
      </c>
      <c r="D593" s="228" t="s">
        <v>190</v>
      </c>
      <c r="E593" s="229" t="s">
        <v>802</v>
      </c>
      <c r="F593" s="230" t="s">
        <v>803</v>
      </c>
      <c r="G593" s="231" t="s">
        <v>360</v>
      </c>
      <c r="H593" s="232">
        <v>4</v>
      </c>
      <c r="I593" s="233"/>
      <c r="J593" s="234">
        <f>ROUND(I593*H593,2)</f>
        <v>0</v>
      </c>
      <c r="K593" s="230" t="s">
        <v>194</v>
      </c>
      <c r="L593" s="45"/>
      <c r="M593" s="235" t="s">
        <v>1</v>
      </c>
      <c r="N593" s="236" t="s">
        <v>42</v>
      </c>
      <c r="O593" s="92"/>
      <c r="P593" s="237">
        <f>O593*H593</f>
        <v>0</v>
      </c>
      <c r="Q593" s="237">
        <v>0</v>
      </c>
      <c r="R593" s="237">
        <f>Q593*H593</f>
        <v>0</v>
      </c>
      <c r="S593" s="237">
        <v>0</v>
      </c>
      <c r="T593" s="238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9" t="s">
        <v>195</v>
      </c>
      <c r="AT593" s="239" t="s">
        <v>190</v>
      </c>
      <c r="AU593" s="239" t="s">
        <v>86</v>
      </c>
      <c r="AY593" s="18" t="s">
        <v>188</v>
      </c>
      <c r="BE593" s="240">
        <f>IF(N593="základní",J593,0)</f>
        <v>0</v>
      </c>
      <c r="BF593" s="240">
        <f>IF(N593="snížená",J593,0)</f>
        <v>0</v>
      </c>
      <c r="BG593" s="240">
        <f>IF(N593="zákl. přenesená",J593,0)</f>
        <v>0</v>
      </c>
      <c r="BH593" s="240">
        <f>IF(N593="sníž. přenesená",J593,0)</f>
        <v>0</v>
      </c>
      <c r="BI593" s="240">
        <f>IF(N593="nulová",J593,0)</f>
        <v>0</v>
      </c>
      <c r="BJ593" s="18" t="s">
        <v>84</v>
      </c>
      <c r="BK593" s="240">
        <f>ROUND(I593*H593,2)</f>
        <v>0</v>
      </c>
      <c r="BL593" s="18" t="s">
        <v>195</v>
      </c>
      <c r="BM593" s="239" t="s">
        <v>804</v>
      </c>
    </row>
    <row r="594" spans="1:51" s="13" customFormat="1" ht="12">
      <c r="A594" s="13"/>
      <c r="B594" s="241"/>
      <c r="C594" s="242"/>
      <c r="D594" s="243" t="s">
        <v>197</v>
      </c>
      <c r="E594" s="244" t="s">
        <v>1</v>
      </c>
      <c r="F594" s="245" t="s">
        <v>805</v>
      </c>
      <c r="G594" s="242"/>
      <c r="H594" s="244" t="s">
        <v>1</v>
      </c>
      <c r="I594" s="246"/>
      <c r="J594" s="242"/>
      <c r="K594" s="242"/>
      <c r="L594" s="247"/>
      <c r="M594" s="248"/>
      <c r="N594" s="249"/>
      <c r="O594" s="249"/>
      <c r="P594" s="249"/>
      <c r="Q594" s="249"/>
      <c r="R594" s="249"/>
      <c r="S594" s="249"/>
      <c r="T594" s="250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51" t="s">
        <v>197</v>
      </c>
      <c r="AU594" s="251" t="s">
        <v>86</v>
      </c>
      <c r="AV594" s="13" t="s">
        <v>84</v>
      </c>
      <c r="AW594" s="13" t="s">
        <v>32</v>
      </c>
      <c r="AX594" s="13" t="s">
        <v>77</v>
      </c>
      <c r="AY594" s="251" t="s">
        <v>188</v>
      </c>
    </row>
    <row r="595" spans="1:51" s="14" customFormat="1" ht="12">
      <c r="A595" s="14"/>
      <c r="B595" s="252"/>
      <c r="C595" s="253"/>
      <c r="D595" s="243" t="s">
        <v>197</v>
      </c>
      <c r="E595" s="254" t="s">
        <v>1</v>
      </c>
      <c r="F595" s="255" t="s">
        <v>195</v>
      </c>
      <c r="G595" s="253"/>
      <c r="H595" s="256">
        <v>4</v>
      </c>
      <c r="I595" s="257"/>
      <c r="J595" s="253"/>
      <c r="K595" s="253"/>
      <c r="L595" s="258"/>
      <c r="M595" s="259"/>
      <c r="N595" s="260"/>
      <c r="O595" s="260"/>
      <c r="P595" s="260"/>
      <c r="Q595" s="260"/>
      <c r="R595" s="260"/>
      <c r="S595" s="260"/>
      <c r="T595" s="261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2" t="s">
        <v>197</v>
      </c>
      <c r="AU595" s="262" t="s">
        <v>86</v>
      </c>
      <c r="AV595" s="14" t="s">
        <v>86</v>
      </c>
      <c r="AW595" s="14" t="s">
        <v>32</v>
      </c>
      <c r="AX595" s="14" t="s">
        <v>84</v>
      </c>
      <c r="AY595" s="262" t="s">
        <v>188</v>
      </c>
    </row>
    <row r="596" spans="1:65" s="2" customFormat="1" ht="16.5" customHeight="1">
      <c r="A596" s="39"/>
      <c r="B596" s="40"/>
      <c r="C596" s="292" t="s">
        <v>806</v>
      </c>
      <c r="D596" s="292" t="s">
        <v>807</v>
      </c>
      <c r="E596" s="293" t="s">
        <v>808</v>
      </c>
      <c r="F596" s="294" t="s">
        <v>809</v>
      </c>
      <c r="G596" s="295" t="s">
        <v>360</v>
      </c>
      <c r="H596" s="296">
        <v>4</v>
      </c>
      <c r="I596" s="297"/>
      <c r="J596" s="298">
        <f>ROUND(I596*H596,2)</f>
        <v>0</v>
      </c>
      <c r="K596" s="294" t="s">
        <v>194</v>
      </c>
      <c r="L596" s="299"/>
      <c r="M596" s="300" t="s">
        <v>1</v>
      </c>
      <c r="N596" s="301" t="s">
        <v>42</v>
      </c>
      <c r="O596" s="92"/>
      <c r="P596" s="237">
        <f>O596*H596</f>
        <v>0</v>
      </c>
      <c r="Q596" s="237">
        <v>0.0003</v>
      </c>
      <c r="R596" s="237">
        <f>Q596*H596</f>
        <v>0.0012</v>
      </c>
      <c r="S596" s="237">
        <v>0</v>
      </c>
      <c r="T596" s="238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39" t="s">
        <v>297</v>
      </c>
      <c r="AT596" s="239" t="s">
        <v>807</v>
      </c>
      <c r="AU596" s="239" t="s">
        <v>86</v>
      </c>
      <c r="AY596" s="18" t="s">
        <v>188</v>
      </c>
      <c r="BE596" s="240">
        <f>IF(N596="základní",J596,0)</f>
        <v>0</v>
      </c>
      <c r="BF596" s="240">
        <f>IF(N596="snížená",J596,0)</f>
        <v>0</v>
      </c>
      <c r="BG596" s="240">
        <f>IF(N596="zákl. přenesená",J596,0)</f>
        <v>0</v>
      </c>
      <c r="BH596" s="240">
        <f>IF(N596="sníž. přenesená",J596,0)</f>
        <v>0</v>
      </c>
      <c r="BI596" s="240">
        <f>IF(N596="nulová",J596,0)</f>
        <v>0</v>
      </c>
      <c r="BJ596" s="18" t="s">
        <v>84</v>
      </c>
      <c r="BK596" s="240">
        <f>ROUND(I596*H596,2)</f>
        <v>0</v>
      </c>
      <c r="BL596" s="18" t="s">
        <v>195</v>
      </c>
      <c r="BM596" s="239" t="s">
        <v>810</v>
      </c>
    </row>
    <row r="597" spans="1:51" s="14" customFormat="1" ht="12">
      <c r="A597" s="14"/>
      <c r="B597" s="252"/>
      <c r="C597" s="253"/>
      <c r="D597" s="243" t="s">
        <v>197</v>
      </c>
      <c r="E597" s="254" t="s">
        <v>1</v>
      </c>
      <c r="F597" s="255" t="s">
        <v>195</v>
      </c>
      <c r="G597" s="253"/>
      <c r="H597" s="256">
        <v>4</v>
      </c>
      <c r="I597" s="257"/>
      <c r="J597" s="253"/>
      <c r="K597" s="253"/>
      <c r="L597" s="258"/>
      <c r="M597" s="259"/>
      <c r="N597" s="260"/>
      <c r="O597" s="260"/>
      <c r="P597" s="260"/>
      <c r="Q597" s="260"/>
      <c r="R597" s="260"/>
      <c r="S597" s="260"/>
      <c r="T597" s="261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62" t="s">
        <v>197</v>
      </c>
      <c r="AU597" s="262" t="s">
        <v>86</v>
      </c>
      <c r="AV597" s="14" t="s">
        <v>86</v>
      </c>
      <c r="AW597" s="14" t="s">
        <v>32</v>
      </c>
      <c r="AX597" s="14" t="s">
        <v>84</v>
      </c>
      <c r="AY597" s="262" t="s">
        <v>188</v>
      </c>
    </row>
    <row r="598" spans="1:65" s="2" customFormat="1" ht="16.5" customHeight="1">
      <c r="A598" s="39"/>
      <c r="B598" s="40"/>
      <c r="C598" s="228" t="s">
        <v>811</v>
      </c>
      <c r="D598" s="228" t="s">
        <v>190</v>
      </c>
      <c r="E598" s="229" t="s">
        <v>812</v>
      </c>
      <c r="F598" s="230" t="s">
        <v>813</v>
      </c>
      <c r="G598" s="231" t="s">
        <v>360</v>
      </c>
      <c r="H598" s="232">
        <v>4</v>
      </c>
      <c r="I598" s="233"/>
      <c r="J598" s="234">
        <f>ROUND(I598*H598,2)</f>
        <v>0</v>
      </c>
      <c r="K598" s="230" t="s">
        <v>194</v>
      </c>
      <c r="L598" s="45"/>
      <c r="M598" s="235" t="s">
        <v>1</v>
      </c>
      <c r="N598" s="236" t="s">
        <v>42</v>
      </c>
      <c r="O598" s="92"/>
      <c r="P598" s="237">
        <f>O598*H598</f>
        <v>0</v>
      </c>
      <c r="Q598" s="237">
        <v>0</v>
      </c>
      <c r="R598" s="237">
        <f>Q598*H598</f>
        <v>0</v>
      </c>
      <c r="S598" s="237">
        <v>0</v>
      </c>
      <c r="T598" s="238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39" t="s">
        <v>195</v>
      </c>
      <c r="AT598" s="239" t="s">
        <v>190</v>
      </c>
      <c r="AU598" s="239" t="s">
        <v>86</v>
      </c>
      <c r="AY598" s="18" t="s">
        <v>188</v>
      </c>
      <c r="BE598" s="240">
        <f>IF(N598="základní",J598,0)</f>
        <v>0</v>
      </c>
      <c r="BF598" s="240">
        <f>IF(N598="snížená",J598,0)</f>
        <v>0</v>
      </c>
      <c r="BG598" s="240">
        <f>IF(N598="zákl. přenesená",J598,0)</f>
        <v>0</v>
      </c>
      <c r="BH598" s="240">
        <f>IF(N598="sníž. přenesená",J598,0)</f>
        <v>0</v>
      </c>
      <c r="BI598" s="240">
        <f>IF(N598="nulová",J598,0)</f>
        <v>0</v>
      </c>
      <c r="BJ598" s="18" t="s">
        <v>84</v>
      </c>
      <c r="BK598" s="240">
        <f>ROUND(I598*H598,2)</f>
        <v>0</v>
      </c>
      <c r="BL598" s="18" t="s">
        <v>195</v>
      </c>
      <c r="BM598" s="239" t="s">
        <v>814</v>
      </c>
    </row>
    <row r="599" spans="1:51" s="14" customFormat="1" ht="12">
      <c r="A599" s="14"/>
      <c r="B599" s="252"/>
      <c r="C599" s="253"/>
      <c r="D599" s="243" t="s">
        <v>197</v>
      </c>
      <c r="E599" s="254" t="s">
        <v>1</v>
      </c>
      <c r="F599" s="255" t="s">
        <v>195</v>
      </c>
      <c r="G599" s="253"/>
      <c r="H599" s="256">
        <v>4</v>
      </c>
      <c r="I599" s="257"/>
      <c r="J599" s="253"/>
      <c r="K599" s="253"/>
      <c r="L599" s="258"/>
      <c r="M599" s="259"/>
      <c r="N599" s="260"/>
      <c r="O599" s="260"/>
      <c r="P599" s="260"/>
      <c r="Q599" s="260"/>
      <c r="R599" s="260"/>
      <c r="S599" s="260"/>
      <c r="T599" s="261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62" t="s">
        <v>197</v>
      </c>
      <c r="AU599" s="262" t="s">
        <v>86</v>
      </c>
      <c r="AV599" s="14" t="s">
        <v>86</v>
      </c>
      <c r="AW599" s="14" t="s">
        <v>32</v>
      </c>
      <c r="AX599" s="14" t="s">
        <v>77</v>
      </c>
      <c r="AY599" s="262" t="s">
        <v>188</v>
      </c>
    </row>
    <row r="600" spans="1:51" s="15" customFormat="1" ht="12">
      <c r="A600" s="15"/>
      <c r="B600" s="263"/>
      <c r="C600" s="264"/>
      <c r="D600" s="243" t="s">
        <v>197</v>
      </c>
      <c r="E600" s="265" t="s">
        <v>1</v>
      </c>
      <c r="F600" s="266" t="s">
        <v>215</v>
      </c>
      <c r="G600" s="264"/>
      <c r="H600" s="267">
        <v>4</v>
      </c>
      <c r="I600" s="268"/>
      <c r="J600" s="264"/>
      <c r="K600" s="264"/>
      <c r="L600" s="269"/>
      <c r="M600" s="270"/>
      <c r="N600" s="271"/>
      <c r="O600" s="271"/>
      <c r="P600" s="271"/>
      <c r="Q600" s="271"/>
      <c r="R600" s="271"/>
      <c r="S600" s="271"/>
      <c r="T600" s="272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73" t="s">
        <v>197</v>
      </c>
      <c r="AU600" s="273" t="s">
        <v>86</v>
      </c>
      <c r="AV600" s="15" t="s">
        <v>195</v>
      </c>
      <c r="AW600" s="15" t="s">
        <v>32</v>
      </c>
      <c r="AX600" s="15" t="s">
        <v>84</v>
      </c>
      <c r="AY600" s="273" t="s">
        <v>188</v>
      </c>
    </row>
    <row r="601" spans="1:65" s="2" customFormat="1" ht="16.5" customHeight="1">
      <c r="A601" s="39"/>
      <c r="B601" s="40"/>
      <c r="C601" s="292" t="s">
        <v>815</v>
      </c>
      <c r="D601" s="292" t="s">
        <v>807</v>
      </c>
      <c r="E601" s="293" t="s">
        <v>816</v>
      </c>
      <c r="F601" s="294" t="s">
        <v>817</v>
      </c>
      <c r="G601" s="295" t="s">
        <v>360</v>
      </c>
      <c r="H601" s="296">
        <v>4</v>
      </c>
      <c r="I601" s="297"/>
      <c r="J601" s="298">
        <f>ROUND(I601*H601,2)</f>
        <v>0</v>
      </c>
      <c r="K601" s="294" t="s">
        <v>194</v>
      </c>
      <c r="L601" s="299"/>
      <c r="M601" s="300" t="s">
        <v>1</v>
      </c>
      <c r="N601" s="301" t="s">
        <v>42</v>
      </c>
      <c r="O601" s="92"/>
      <c r="P601" s="237">
        <f>O601*H601</f>
        <v>0</v>
      </c>
      <c r="Q601" s="237">
        <v>5E-05</v>
      </c>
      <c r="R601" s="237">
        <f>Q601*H601</f>
        <v>0.0002</v>
      </c>
      <c r="S601" s="237">
        <v>0</v>
      </c>
      <c r="T601" s="238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39" t="s">
        <v>297</v>
      </c>
      <c r="AT601" s="239" t="s">
        <v>807</v>
      </c>
      <c r="AU601" s="239" t="s">
        <v>86</v>
      </c>
      <c r="AY601" s="18" t="s">
        <v>188</v>
      </c>
      <c r="BE601" s="240">
        <f>IF(N601="základní",J601,0)</f>
        <v>0</v>
      </c>
      <c r="BF601" s="240">
        <f>IF(N601="snížená",J601,0)</f>
        <v>0</v>
      </c>
      <c r="BG601" s="240">
        <f>IF(N601="zákl. přenesená",J601,0)</f>
        <v>0</v>
      </c>
      <c r="BH601" s="240">
        <f>IF(N601="sníž. přenesená",J601,0)</f>
        <v>0</v>
      </c>
      <c r="BI601" s="240">
        <f>IF(N601="nulová",J601,0)</f>
        <v>0</v>
      </c>
      <c r="BJ601" s="18" t="s">
        <v>84</v>
      </c>
      <c r="BK601" s="240">
        <f>ROUND(I601*H601,2)</f>
        <v>0</v>
      </c>
      <c r="BL601" s="18" t="s">
        <v>195</v>
      </c>
      <c r="BM601" s="239" t="s">
        <v>818</v>
      </c>
    </row>
    <row r="602" spans="1:51" s="14" customFormat="1" ht="12">
      <c r="A602" s="14"/>
      <c r="B602" s="252"/>
      <c r="C602" s="253"/>
      <c r="D602" s="243" t="s">
        <v>197</v>
      </c>
      <c r="E602" s="254" t="s">
        <v>1</v>
      </c>
      <c r="F602" s="255" t="s">
        <v>195</v>
      </c>
      <c r="G602" s="253"/>
      <c r="H602" s="256">
        <v>4</v>
      </c>
      <c r="I602" s="257"/>
      <c r="J602" s="253"/>
      <c r="K602" s="253"/>
      <c r="L602" s="258"/>
      <c r="M602" s="259"/>
      <c r="N602" s="260"/>
      <c r="O602" s="260"/>
      <c r="P602" s="260"/>
      <c r="Q602" s="260"/>
      <c r="R602" s="260"/>
      <c r="S602" s="260"/>
      <c r="T602" s="261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2" t="s">
        <v>197</v>
      </c>
      <c r="AU602" s="262" t="s">
        <v>86</v>
      </c>
      <c r="AV602" s="14" t="s">
        <v>86</v>
      </c>
      <c r="AW602" s="14" t="s">
        <v>32</v>
      </c>
      <c r="AX602" s="14" t="s">
        <v>77</v>
      </c>
      <c r="AY602" s="262" t="s">
        <v>188</v>
      </c>
    </row>
    <row r="603" spans="1:51" s="15" customFormat="1" ht="12">
      <c r="A603" s="15"/>
      <c r="B603" s="263"/>
      <c r="C603" s="264"/>
      <c r="D603" s="243" t="s">
        <v>197</v>
      </c>
      <c r="E603" s="265" t="s">
        <v>1</v>
      </c>
      <c r="F603" s="266" t="s">
        <v>215</v>
      </c>
      <c r="G603" s="264"/>
      <c r="H603" s="267">
        <v>4</v>
      </c>
      <c r="I603" s="268"/>
      <c r="J603" s="264"/>
      <c r="K603" s="264"/>
      <c r="L603" s="269"/>
      <c r="M603" s="270"/>
      <c r="N603" s="271"/>
      <c r="O603" s="271"/>
      <c r="P603" s="271"/>
      <c r="Q603" s="271"/>
      <c r="R603" s="271"/>
      <c r="S603" s="271"/>
      <c r="T603" s="272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73" t="s">
        <v>197</v>
      </c>
      <c r="AU603" s="273" t="s">
        <v>86</v>
      </c>
      <c r="AV603" s="15" t="s">
        <v>195</v>
      </c>
      <c r="AW603" s="15" t="s">
        <v>32</v>
      </c>
      <c r="AX603" s="15" t="s">
        <v>84</v>
      </c>
      <c r="AY603" s="273" t="s">
        <v>188</v>
      </c>
    </row>
    <row r="604" spans="1:63" s="12" customFormat="1" ht="22.8" customHeight="1">
      <c r="A604" s="12"/>
      <c r="B604" s="212"/>
      <c r="C604" s="213"/>
      <c r="D604" s="214" t="s">
        <v>76</v>
      </c>
      <c r="E604" s="226" t="s">
        <v>200</v>
      </c>
      <c r="F604" s="226" t="s">
        <v>201</v>
      </c>
      <c r="G604" s="213"/>
      <c r="H604" s="213"/>
      <c r="I604" s="216"/>
      <c r="J604" s="227">
        <f>BK604</f>
        <v>0</v>
      </c>
      <c r="K604" s="213"/>
      <c r="L604" s="218"/>
      <c r="M604" s="219"/>
      <c r="N604" s="220"/>
      <c r="O604" s="220"/>
      <c r="P604" s="221">
        <f>SUM(P605:P650)</f>
        <v>0</v>
      </c>
      <c r="Q604" s="220"/>
      <c r="R604" s="221">
        <f>SUM(R605:R650)</f>
        <v>0.11497170000000001</v>
      </c>
      <c r="S604" s="220"/>
      <c r="T604" s="222">
        <f>SUM(T605:T650)</f>
        <v>1.877</v>
      </c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R604" s="223" t="s">
        <v>84</v>
      </c>
      <c r="AT604" s="224" t="s">
        <v>76</v>
      </c>
      <c r="AU604" s="224" t="s">
        <v>84</v>
      </c>
      <c r="AY604" s="223" t="s">
        <v>188</v>
      </c>
      <c r="BK604" s="225">
        <f>SUM(BK605:BK650)</f>
        <v>0</v>
      </c>
    </row>
    <row r="605" spans="1:65" s="2" customFormat="1" ht="33" customHeight="1">
      <c r="A605" s="39"/>
      <c r="B605" s="40"/>
      <c r="C605" s="228" t="s">
        <v>819</v>
      </c>
      <c r="D605" s="228" t="s">
        <v>190</v>
      </c>
      <c r="E605" s="229" t="s">
        <v>820</v>
      </c>
      <c r="F605" s="230" t="s">
        <v>821</v>
      </c>
      <c r="G605" s="231" t="s">
        <v>193</v>
      </c>
      <c r="H605" s="232">
        <v>676.09</v>
      </c>
      <c r="I605" s="233"/>
      <c r="J605" s="234">
        <f>ROUND(I605*H605,2)</f>
        <v>0</v>
      </c>
      <c r="K605" s="230" t="s">
        <v>194</v>
      </c>
      <c r="L605" s="45"/>
      <c r="M605" s="235" t="s">
        <v>1</v>
      </c>
      <c r="N605" s="236" t="s">
        <v>42</v>
      </c>
      <c r="O605" s="92"/>
      <c r="P605" s="237">
        <f>O605*H605</f>
        <v>0</v>
      </c>
      <c r="Q605" s="237">
        <v>0.00013</v>
      </c>
      <c r="R605" s="237">
        <f>Q605*H605</f>
        <v>0.0878917</v>
      </c>
      <c r="S605" s="237">
        <v>0</v>
      </c>
      <c r="T605" s="238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39" t="s">
        <v>195</v>
      </c>
      <c r="AT605" s="239" t="s">
        <v>190</v>
      </c>
      <c r="AU605" s="239" t="s">
        <v>86</v>
      </c>
      <c r="AY605" s="18" t="s">
        <v>188</v>
      </c>
      <c r="BE605" s="240">
        <f>IF(N605="základní",J605,0)</f>
        <v>0</v>
      </c>
      <c r="BF605" s="240">
        <f>IF(N605="snížená",J605,0)</f>
        <v>0</v>
      </c>
      <c r="BG605" s="240">
        <f>IF(N605="zákl. přenesená",J605,0)</f>
        <v>0</v>
      </c>
      <c r="BH605" s="240">
        <f>IF(N605="sníž. přenesená",J605,0)</f>
        <v>0</v>
      </c>
      <c r="BI605" s="240">
        <f>IF(N605="nulová",J605,0)</f>
        <v>0</v>
      </c>
      <c r="BJ605" s="18" t="s">
        <v>84</v>
      </c>
      <c r="BK605" s="240">
        <f>ROUND(I605*H605,2)</f>
        <v>0</v>
      </c>
      <c r="BL605" s="18" t="s">
        <v>195</v>
      </c>
      <c r="BM605" s="239" t="s">
        <v>822</v>
      </c>
    </row>
    <row r="606" spans="1:51" s="13" customFormat="1" ht="12">
      <c r="A606" s="13"/>
      <c r="B606" s="241"/>
      <c r="C606" s="242"/>
      <c r="D606" s="243" t="s">
        <v>197</v>
      </c>
      <c r="E606" s="244" t="s">
        <v>1</v>
      </c>
      <c r="F606" s="245" t="s">
        <v>198</v>
      </c>
      <c r="G606" s="242"/>
      <c r="H606" s="244" t="s">
        <v>1</v>
      </c>
      <c r="I606" s="246"/>
      <c r="J606" s="242"/>
      <c r="K606" s="242"/>
      <c r="L606" s="247"/>
      <c r="M606" s="248"/>
      <c r="N606" s="249"/>
      <c r="O606" s="249"/>
      <c r="P606" s="249"/>
      <c r="Q606" s="249"/>
      <c r="R606" s="249"/>
      <c r="S606" s="249"/>
      <c r="T606" s="250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51" t="s">
        <v>197</v>
      </c>
      <c r="AU606" s="251" t="s">
        <v>86</v>
      </c>
      <c r="AV606" s="13" t="s">
        <v>84</v>
      </c>
      <c r="AW606" s="13" t="s">
        <v>32</v>
      </c>
      <c r="AX606" s="13" t="s">
        <v>77</v>
      </c>
      <c r="AY606" s="251" t="s">
        <v>188</v>
      </c>
    </row>
    <row r="607" spans="1:51" s="14" customFormat="1" ht="12">
      <c r="A607" s="14"/>
      <c r="B607" s="252"/>
      <c r="C607" s="253"/>
      <c r="D607" s="243" t="s">
        <v>197</v>
      </c>
      <c r="E607" s="254" t="s">
        <v>1</v>
      </c>
      <c r="F607" s="255" t="s">
        <v>823</v>
      </c>
      <c r="G607" s="253"/>
      <c r="H607" s="256">
        <v>317.61</v>
      </c>
      <c r="I607" s="257"/>
      <c r="J607" s="253"/>
      <c r="K607" s="253"/>
      <c r="L607" s="258"/>
      <c r="M607" s="259"/>
      <c r="N607" s="260"/>
      <c r="O607" s="260"/>
      <c r="P607" s="260"/>
      <c r="Q607" s="260"/>
      <c r="R607" s="260"/>
      <c r="S607" s="260"/>
      <c r="T607" s="261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2" t="s">
        <v>197</v>
      </c>
      <c r="AU607" s="262" t="s">
        <v>86</v>
      </c>
      <c r="AV607" s="14" t="s">
        <v>86</v>
      </c>
      <c r="AW607" s="14" t="s">
        <v>32</v>
      </c>
      <c r="AX607" s="14" t="s">
        <v>77</v>
      </c>
      <c r="AY607" s="262" t="s">
        <v>188</v>
      </c>
    </row>
    <row r="608" spans="1:51" s="14" customFormat="1" ht="12">
      <c r="A608" s="14"/>
      <c r="B608" s="252"/>
      <c r="C608" s="253"/>
      <c r="D608" s="243" t="s">
        <v>197</v>
      </c>
      <c r="E608" s="254" t="s">
        <v>1</v>
      </c>
      <c r="F608" s="255" t="s">
        <v>824</v>
      </c>
      <c r="G608" s="253"/>
      <c r="H608" s="256">
        <v>358.48</v>
      </c>
      <c r="I608" s="257"/>
      <c r="J608" s="253"/>
      <c r="K608" s="253"/>
      <c r="L608" s="258"/>
      <c r="M608" s="259"/>
      <c r="N608" s="260"/>
      <c r="O608" s="260"/>
      <c r="P608" s="260"/>
      <c r="Q608" s="260"/>
      <c r="R608" s="260"/>
      <c r="S608" s="260"/>
      <c r="T608" s="261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2" t="s">
        <v>197</v>
      </c>
      <c r="AU608" s="262" t="s">
        <v>86</v>
      </c>
      <c r="AV608" s="14" t="s">
        <v>86</v>
      </c>
      <c r="AW608" s="14" t="s">
        <v>32</v>
      </c>
      <c r="AX608" s="14" t="s">
        <v>77</v>
      </c>
      <c r="AY608" s="262" t="s">
        <v>188</v>
      </c>
    </row>
    <row r="609" spans="1:51" s="15" customFormat="1" ht="12">
      <c r="A609" s="15"/>
      <c r="B609" s="263"/>
      <c r="C609" s="264"/>
      <c r="D609" s="243" t="s">
        <v>197</v>
      </c>
      <c r="E609" s="265" t="s">
        <v>1</v>
      </c>
      <c r="F609" s="266" t="s">
        <v>215</v>
      </c>
      <c r="G609" s="264"/>
      <c r="H609" s="267">
        <v>676.09</v>
      </c>
      <c r="I609" s="268"/>
      <c r="J609" s="264"/>
      <c r="K609" s="264"/>
      <c r="L609" s="269"/>
      <c r="M609" s="270"/>
      <c r="N609" s="271"/>
      <c r="O609" s="271"/>
      <c r="P609" s="271"/>
      <c r="Q609" s="271"/>
      <c r="R609" s="271"/>
      <c r="S609" s="271"/>
      <c r="T609" s="272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73" t="s">
        <v>197</v>
      </c>
      <c r="AU609" s="273" t="s">
        <v>86</v>
      </c>
      <c r="AV609" s="15" t="s">
        <v>195</v>
      </c>
      <c r="AW609" s="15" t="s">
        <v>32</v>
      </c>
      <c r="AX609" s="15" t="s">
        <v>84</v>
      </c>
      <c r="AY609" s="273" t="s">
        <v>188</v>
      </c>
    </row>
    <row r="610" spans="1:65" s="2" customFormat="1" ht="24.15" customHeight="1">
      <c r="A610" s="39"/>
      <c r="B610" s="40"/>
      <c r="C610" s="228" t="s">
        <v>825</v>
      </c>
      <c r="D610" s="228" t="s">
        <v>190</v>
      </c>
      <c r="E610" s="229" t="s">
        <v>826</v>
      </c>
      <c r="F610" s="230" t="s">
        <v>827</v>
      </c>
      <c r="G610" s="231" t="s">
        <v>193</v>
      </c>
      <c r="H610" s="232">
        <v>677</v>
      </c>
      <c r="I610" s="233"/>
      <c r="J610" s="234">
        <f>ROUND(I610*H610,2)</f>
        <v>0</v>
      </c>
      <c r="K610" s="230" t="s">
        <v>194</v>
      </c>
      <c r="L610" s="45"/>
      <c r="M610" s="235" t="s">
        <v>1</v>
      </c>
      <c r="N610" s="236" t="s">
        <v>42</v>
      </c>
      <c r="O610" s="92"/>
      <c r="P610" s="237">
        <f>O610*H610</f>
        <v>0</v>
      </c>
      <c r="Q610" s="237">
        <v>4E-05</v>
      </c>
      <c r="R610" s="237">
        <f>Q610*H610</f>
        <v>0.027080000000000003</v>
      </c>
      <c r="S610" s="237">
        <v>0</v>
      </c>
      <c r="T610" s="238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39" t="s">
        <v>195</v>
      </c>
      <c r="AT610" s="239" t="s">
        <v>190</v>
      </c>
      <c r="AU610" s="239" t="s">
        <v>86</v>
      </c>
      <c r="AY610" s="18" t="s">
        <v>188</v>
      </c>
      <c r="BE610" s="240">
        <f>IF(N610="základní",J610,0)</f>
        <v>0</v>
      </c>
      <c r="BF610" s="240">
        <f>IF(N610="snížená",J610,0)</f>
        <v>0</v>
      </c>
      <c r="BG610" s="240">
        <f>IF(N610="zákl. přenesená",J610,0)</f>
        <v>0</v>
      </c>
      <c r="BH610" s="240">
        <f>IF(N610="sníž. přenesená",J610,0)</f>
        <v>0</v>
      </c>
      <c r="BI610" s="240">
        <f>IF(N610="nulová",J610,0)</f>
        <v>0</v>
      </c>
      <c r="BJ610" s="18" t="s">
        <v>84</v>
      </c>
      <c r="BK610" s="240">
        <f>ROUND(I610*H610,2)</f>
        <v>0</v>
      </c>
      <c r="BL610" s="18" t="s">
        <v>195</v>
      </c>
      <c r="BM610" s="239" t="s">
        <v>828</v>
      </c>
    </row>
    <row r="611" spans="1:51" s="13" customFormat="1" ht="12">
      <c r="A611" s="13"/>
      <c r="B611" s="241"/>
      <c r="C611" s="242"/>
      <c r="D611" s="243" t="s">
        <v>197</v>
      </c>
      <c r="E611" s="244" t="s">
        <v>1</v>
      </c>
      <c r="F611" s="245" t="s">
        <v>829</v>
      </c>
      <c r="G611" s="242"/>
      <c r="H611" s="244" t="s">
        <v>1</v>
      </c>
      <c r="I611" s="246"/>
      <c r="J611" s="242"/>
      <c r="K611" s="242"/>
      <c r="L611" s="247"/>
      <c r="M611" s="248"/>
      <c r="N611" s="249"/>
      <c r="O611" s="249"/>
      <c r="P611" s="249"/>
      <c r="Q611" s="249"/>
      <c r="R611" s="249"/>
      <c r="S611" s="249"/>
      <c r="T611" s="250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51" t="s">
        <v>197</v>
      </c>
      <c r="AU611" s="251" t="s">
        <v>86</v>
      </c>
      <c r="AV611" s="13" t="s">
        <v>84</v>
      </c>
      <c r="AW611" s="13" t="s">
        <v>32</v>
      </c>
      <c r="AX611" s="13" t="s">
        <v>77</v>
      </c>
      <c r="AY611" s="251" t="s">
        <v>188</v>
      </c>
    </row>
    <row r="612" spans="1:51" s="14" customFormat="1" ht="12">
      <c r="A612" s="14"/>
      <c r="B612" s="252"/>
      <c r="C612" s="253"/>
      <c r="D612" s="243" t="s">
        <v>197</v>
      </c>
      <c r="E612" s="254" t="s">
        <v>1</v>
      </c>
      <c r="F612" s="255" t="s">
        <v>830</v>
      </c>
      <c r="G612" s="253"/>
      <c r="H612" s="256">
        <v>677</v>
      </c>
      <c r="I612" s="257"/>
      <c r="J612" s="253"/>
      <c r="K612" s="253"/>
      <c r="L612" s="258"/>
      <c r="M612" s="259"/>
      <c r="N612" s="260"/>
      <c r="O612" s="260"/>
      <c r="P612" s="260"/>
      <c r="Q612" s="260"/>
      <c r="R612" s="260"/>
      <c r="S612" s="260"/>
      <c r="T612" s="261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2" t="s">
        <v>197</v>
      </c>
      <c r="AU612" s="262" t="s">
        <v>86</v>
      </c>
      <c r="AV612" s="14" t="s">
        <v>86</v>
      </c>
      <c r="AW612" s="14" t="s">
        <v>32</v>
      </c>
      <c r="AX612" s="14" t="s">
        <v>84</v>
      </c>
      <c r="AY612" s="262" t="s">
        <v>188</v>
      </c>
    </row>
    <row r="613" spans="1:65" s="2" customFormat="1" ht="33" customHeight="1">
      <c r="A613" s="39"/>
      <c r="B613" s="40"/>
      <c r="C613" s="228" t="s">
        <v>831</v>
      </c>
      <c r="D613" s="228" t="s">
        <v>190</v>
      </c>
      <c r="E613" s="229" t="s">
        <v>832</v>
      </c>
      <c r="F613" s="230" t="s">
        <v>833</v>
      </c>
      <c r="G613" s="231" t="s">
        <v>204</v>
      </c>
      <c r="H613" s="232">
        <v>1.015</v>
      </c>
      <c r="I613" s="233"/>
      <c r="J613" s="234">
        <f>ROUND(I613*H613,2)</f>
        <v>0</v>
      </c>
      <c r="K613" s="230" t="s">
        <v>194</v>
      </c>
      <c r="L613" s="45"/>
      <c r="M613" s="235" t="s">
        <v>1</v>
      </c>
      <c r="N613" s="236" t="s">
        <v>42</v>
      </c>
      <c r="O613" s="92"/>
      <c r="P613" s="237">
        <f>O613*H613</f>
        <v>0</v>
      </c>
      <c r="Q613" s="237">
        <v>0</v>
      </c>
      <c r="R613" s="237">
        <f>Q613*H613</f>
        <v>0</v>
      </c>
      <c r="S613" s="237">
        <v>1.8</v>
      </c>
      <c r="T613" s="238">
        <f>S613*H613</f>
        <v>1.827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39" t="s">
        <v>195</v>
      </c>
      <c r="AT613" s="239" t="s">
        <v>190</v>
      </c>
      <c r="AU613" s="239" t="s">
        <v>86</v>
      </c>
      <c r="AY613" s="18" t="s">
        <v>188</v>
      </c>
      <c r="BE613" s="240">
        <f>IF(N613="základní",J613,0)</f>
        <v>0</v>
      </c>
      <c r="BF613" s="240">
        <f>IF(N613="snížená",J613,0)</f>
        <v>0</v>
      </c>
      <c r="BG613" s="240">
        <f>IF(N613="zákl. přenesená",J613,0)</f>
        <v>0</v>
      </c>
      <c r="BH613" s="240">
        <f>IF(N613="sníž. přenesená",J613,0)</f>
        <v>0</v>
      </c>
      <c r="BI613" s="240">
        <f>IF(N613="nulová",J613,0)</f>
        <v>0</v>
      </c>
      <c r="BJ613" s="18" t="s">
        <v>84</v>
      </c>
      <c r="BK613" s="240">
        <f>ROUND(I613*H613,2)</f>
        <v>0</v>
      </c>
      <c r="BL613" s="18" t="s">
        <v>195</v>
      </c>
      <c r="BM613" s="239" t="s">
        <v>834</v>
      </c>
    </row>
    <row r="614" spans="1:51" s="13" customFormat="1" ht="12">
      <c r="A614" s="13"/>
      <c r="B614" s="241"/>
      <c r="C614" s="242"/>
      <c r="D614" s="243" t="s">
        <v>197</v>
      </c>
      <c r="E614" s="244" t="s">
        <v>1</v>
      </c>
      <c r="F614" s="245" t="s">
        <v>835</v>
      </c>
      <c r="G614" s="242"/>
      <c r="H614" s="244" t="s">
        <v>1</v>
      </c>
      <c r="I614" s="246"/>
      <c r="J614" s="242"/>
      <c r="K614" s="242"/>
      <c r="L614" s="247"/>
      <c r="M614" s="248"/>
      <c r="N614" s="249"/>
      <c r="O614" s="249"/>
      <c r="P614" s="249"/>
      <c r="Q614" s="249"/>
      <c r="R614" s="249"/>
      <c r="S614" s="249"/>
      <c r="T614" s="250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1" t="s">
        <v>197</v>
      </c>
      <c r="AU614" s="251" t="s">
        <v>86</v>
      </c>
      <c r="AV614" s="13" t="s">
        <v>84</v>
      </c>
      <c r="AW614" s="13" t="s">
        <v>32</v>
      </c>
      <c r="AX614" s="13" t="s">
        <v>77</v>
      </c>
      <c r="AY614" s="251" t="s">
        <v>188</v>
      </c>
    </row>
    <row r="615" spans="1:51" s="13" customFormat="1" ht="12">
      <c r="A615" s="13"/>
      <c r="B615" s="241"/>
      <c r="C615" s="242"/>
      <c r="D615" s="243" t="s">
        <v>197</v>
      </c>
      <c r="E615" s="244" t="s">
        <v>1</v>
      </c>
      <c r="F615" s="245" t="s">
        <v>836</v>
      </c>
      <c r="G615" s="242"/>
      <c r="H615" s="244" t="s">
        <v>1</v>
      </c>
      <c r="I615" s="246"/>
      <c r="J615" s="242"/>
      <c r="K615" s="242"/>
      <c r="L615" s="247"/>
      <c r="M615" s="248"/>
      <c r="N615" s="249"/>
      <c r="O615" s="249"/>
      <c r="P615" s="249"/>
      <c r="Q615" s="249"/>
      <c r="R615" s="249"/>
      <c r="S615" s="249"/>
      <c r="T615" s="250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51" t="s">
        <v>197</v>
      </c>
      <c r="AU615" s="251" t="s">
        <v>86</v>
      </c>
      <c r="AV615" s="13" t="s">
        <v>84</v>
      </c>
      <c r="AW615" s="13" t="s">
        <v>32</v>
      </c>
      <c r="AX615" s="13" t="s">
        <v>77</v>
      </c>
      <c r="AY615" s="251" t="s">
        <v>188</v>
      </c>
    </row>
    <row r="616" spans="1:51" s="14" customFormat="1" ht="12">
      <c r="A616" s="14"/>
      <c r="B616" s="252"/>
      <c r="C616" s="253"/>
      <c r="D616" s="243" t="s">
        <v>197</v>
      </c>
      <c r="E616" s="254" t="s">
        <v>1</v>
      </c>
      <c r="F616" s="255" t="s">
        <v>837</v>
      </c>
      <c r="G616" s="253"/>
      <c r="H616" s="256">
        <v>0.119</v>
      </c>
      <c r="I616" s="257"/>
      <c r="J616" s="253"/>
      <c r="K616" s="253"/>
      <c r="L616" s="258"/>
      <c r="M616" s="259"/>
      <c r="N616" s="260"/>
      <c r="O616" s="260"/>
      <c r="P616" s="260"/>
      <c r="Q616" s="260"/>
      <c r="R616" s="260"/>
      <c r="S616" s="260"/>
      <c r="T616" s="261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2" t="s">
        <v>197</v>
      </c>
      <c r="AU616" s="262" t="s">
        <v>86</v>
      </c>
      <c r="AV616" s="14" t="s">
        <v>86</v>
      </c>
      <c r="AW616" s="14" t="s">
        <v>32</v>
      </c>
      <c r="AX616" s="14" t="s">
        <v>77</v>
      </c>
      <c r="AY616" s="262" t="s">
        <v>188</v>
      </c>
    </row>
    <row r="617" spans="1:51" s="13" customFormat="1" ht="12">
      <c r="A617" s="13"/>
      <c r="B617" s="241"/>
      <c r="C617" s="242"/>
      <c r="D617" s="243" t="s">
        <v>197</v>
      </c>
      <c r="E617" s="244" t="s">
        <v>1</v>
      </c>
      <c r="F617" s="245" t="s">
        <v>838</v>
      </c>
      <c r="G617" s="242"/>
      <c r="H617" s="244" t="s">
        <v>1</v>
      </c>
      <c r="I617" s="246"/>
      <c r="J617" s="242"/>
      <c r="K617" s="242"/>
      <c r="L617" s="247"/>
      <c r="M617" s="248"/>
      <c r="N617" s="249"/>
      <c r="O617" s="249"/>
      <c r="P617" s="249"/>
      <c r="Q617" s="249"/>
      <c r="R617" s="249"/>
      <c r="S617" s="249"/>
      <c r="T617" s="250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51" t="s">
        <v>197</v>
      </c>
      <c r="AU617" s="251" t="s">
        <v>86</v>
      </c>
      <c r="AV617" s="13" t="s">
        <v>84</v>
      </c>
      <c r="AW617" s="13" t="s">
        <v>32</v>
      </c>
      <c r="AX617" s="13" t="s">
        <v>77</v>
      </c>
      <c r="AY617" s="251" t="s">
        <v>188</v>
      </c>
    </row>
    <row r="618" spans="1:51" s="14" customFormat="1" ht="12">
      <c r="A618" s="14"/>
      <c r="B618" s="252"/>
      <c r="C618" s="253"/>
      <c r="D618" s="243" t="s">
        <v>197</v>
      </c>
      <c r="E618" s="254" t="s">
        <v>1</v>
      </c>
      <c r="F618" s="255" t="s">
        <v>839</v>
      </c>
      <c r="G618" s="253"/>
      <c r="H618" s="256">
        <v>0.062</v>
      </c>
      <c r="I618" s="257"/>
      <c r="J618" s="253"/>
      <c r="K618" s="253"/>
      <c r="L618" s="258"/>
      <c r="M618" s="259"/>
      <c r="N618" s="260"/>
      <c r="O618" s="260"/>
      <c r="P618" s="260"/>
      <c r="Q618" s="260"/>
      <c r="R618" s="260"/>
      <c r="S618" s="260"/>
      <c r="T618" s="261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2" t="s">
        <v>197</v>
      </c>
      <c r="AU618" s="262" t="s">
        <v>86</v>
      </c>
      <c r="AV618" s="14" t="s">
        <v>86</v>
      </c>
      <c r="AW618" s="14" t="s">
        <v>32</v>
      </c>
      <c r="AX618" s="14" t="s">
        <v>77</v>
      </c>
      <c r="AY618" s="262" t="s">
        <v>188</v>
      </c>
    </row>
    <row r="619" spans="1:51" s="13" customFormat="1" ht="12">
      <c r="A619" s="13"/>
      <c r="B619" s="241"/>
      <c r="C619" s="242"/>
      <c r="D619" s="243" t="s">
        <v>197</v>
      </c>
      <c r="E619" s="244" t="s">
        <v>1</v>
      </c>
      <c r="F619" s="245" t="s">
        <v>840</v>
      </c>
      <c r="G619" s="242"/>
      <c r="H619" s="244" t="s">
        <v>1</v>
      </c>
      <c r="I619" s="246"/>
      <c r="J619" s="242"/>
      <c r="K619" s="242"/>
      <c r="L619" s="247"/>
      <c r="M619" s="248"/>
      <c r="N619" s="249"/>
      <c r="O619" s="249"/>
      <c r="P619" s="249"/>
      <c r="Q619" s="249"/>
      <c r="R619" s="249"/>
      <c r="S619" s="249"/>
      <c r="T619" s="250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51" t="s">
        <v>197</v>
      </c>
      <c r="AU619" s="251" t="s">
        <v>86</v>
      </c>
      <c r="AV619" s="13" t="s">
        <v>84</v>
      </c>
      <c r="AW619" s="13" t="s">
        <v>32</v>
      </c>
      <c r="AX619" s="13" t="s">
        <v>77</v>
      </c>
      <c r="AY619" s="251" t="s">
        <v>188</v>
      </c>
    </row>
    <row r="620" spans="1:51" s="14" customFormat="1" ht="12">
      <c r="A620" s="14"/>
      <c r="B620" s="252"/>
      <c r="C620" s="253"/>
      <c r="D620" s="243" t="s">
        <v>197</v>
      </c>
      <c r="E620" s="254" t="s">
        <v>1</v>
      </c>
      <c r="F620" s="255" t="s">
        <v>841</v>
      </c>
      <c r="G620" s="253"/>
      <c r="H620" s="256">
        <v>0.128</v>
      </c>
      <c r="I620" s="257"/>
      <c r="J620" s="253"/>
      <c r="K620" s="253"/>
      <c r="L620" s="258"/>
      <c r="M620" s="259"/>
      <c r="N620" s="260"/>
      <c r="O620" s="260"/>
      <c r="P620" s="260"/>
      <c r="Q620" s="260"/>
      <c r="R620" s="260"/>
      <c r="S620" s="260"/>
      <c r="T620" s="261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62" t="s">
        <v>197</v>
      </c>
      <c r="AU620" s="262" t="s">
        <v>86</v>
      </c>
      <c r="AV620" s="14" t="s">
        <v>86</v>
      </c>
      <c r="AW620" s="14" t="s">
        <v>32</v>
      </c>
      <c r="AX620" s="14" t="s">
        <v>77</v>
      </c>
      <c r="AY620" s="262" t="s">
        <v>188</v>
      </c>
    </row>
    <row r="621" spans="1:51" s="13" customFormat="1" ht="12">
      <c r="A621" s="13"/>
      <c r="B621" s="241"/>
      <c r="C621" s="242"/>
      <c r="D621" s="243" t="s">
        <v>197</v>
      </c>
      <c r="E621" s="244" t="s">
        <v>1</v>
      </c>
      <c r="F621" s="245" t="s">
        <v>842</v>
      </c>
      <c r="G621" s="242"/>
      <c r="H621" s="244" t="s">
        <v>1</v>
      </c>
      <c r="I621" s="246"/>
      <c r="J621" s="242"/>
      <c r="K621" s="242"/>
      <c r="L621" s="247"/>
      <c r="M621" s="248"/>
      <c r="N621" s="249"/>
      <c r="O621" s="249"/>
      <c r="P621" s="249"/>
      <c r="Q621" s="249"/>
      <c r="R621" s="249"/>
      <c r="S621" s="249"/>
      <c r="T621" s="250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51" t="s">
        <v>197</v>
      </c>
      <c r="AU621" s="251" t="s">
        <v>86</v>
      </c>
      <c r="AV621" s="13" t="s">
        <v>84</v>
      </c>
      <c r="AW621" s="13" t="s">
        <v>32</v>
      </c>
      <c r="AX621" s="13" t="s">
        <v>77</v>
      </c>
      <c r="AY621" s="251" t="s">
        <v>188</v>
      </c>
    </row>
    <row r="622" spans="1:51" s="14" customFormat="1" ht="12">
      <c r="A622" s="14"/>
      <c r="B622" s="252"/>
      <c r="C622" s="253"/>
      <c r="D622" s="243" t="s">
        <v>197</v>
      </c>
      <c r="E622" s="254" t="s">
        <v>1</v>
      </c>
      <c r="F622" s="255" t="s">
        <v>841</v>
      </c>
      <c r="G622" s="253"/>
      <c r="H622" s="256">
        <v>0.128</v>
      </c>
      <c r="I622" s="257"/>
      <c r="J622" s="253"/>
      <c r="K622" s="253"/>
      <c r="L622" s="258"/>
      <c r="M622" s="259"/>
      <c r="N622" s="260"/>
      <c r="O622" s="260"/>
      <c r="P622" s="260"/>
      <c r="Q622" s="260"/>
      <c r="R622" s="260"/>
      <c r="S622" s="260"/>
      <c r="T622" s="261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62" t="s">
        <v>197</v>
      </c>
      <c r="AU622" s="262" t="s">
        <v>86</v>
      </c>
      <c r="AV622" s="14" t="s">
        <v>86</v>
      </c>
      <c r="AW622" s="14" t="s">
        <v>32</v>
      </c>
      <c r="AX622" s="14" t="s">
        <v>77</v>
      </c>
      <c r="AY622" s="262" t="s">
        <v>188</v>
      </c>
    </row>
    <row r="623" spans="1:51" s="13" customFormat="1" ht="12">
      <c r="A623" s="13"/>
      <c r="B623" s="241"/>
      <c r="C623" s="242"/>
      <c r="D623" s="243" t="s">
        <v>197</v>
      </c>
      <c r="E623" s="244" t="s">
        <v>1</v>
      </c>
      <c r="F623" s="245" t="s">
        <v>843</v>
      </c>
      <c r="G623" s="242"/>
      <c r="H623" s="244" t="s">
        <v>1</v>
      </c>
      <c r="I623" s="246"/>
      <c r="J623" s="242"/>
      <c r="K623" s="242"/>
      <c r="L623" s="247"/>
      <c r="M623" s="248"/>
      <c r="N623" s="249"/>
      <c r="O623" s="249"/>
      <c r="P623" s="249"/>
      <c r="Q623" s="249"/>
      <c r="R623" s="249"/>
      <c r="S623" s="249"/>
      <c r="T623" s="250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51" t="s">
        <v>197</v>
      </c>
      <c r="AU623" s="251" t="s">
        <v>86</v>
      </c>
      <c r="AV623" s="13" t="s">
        <v>84</v>
      </c>
      <c r="AW623" s="13" t="s">
        <v>32</v>
      </c>
      <c r="AX623" s="13" t="s">
        <v>77</v>
      </c>
      <c r="AY623" s="251" t="s">
        <v>188</v>
      </c>
    </row>
    <row r="624" spans="1:51" s="14" customFormat="1" ht="12">
      <c r="A624" s="14"/>
      <c r="B624" s="252"/>
      <c r="C624" s="253"/>
      <c r="D624" s="243" t="s">
        <v>197</v>
      </c>
      <c r="E624" s="254" t="s">
        <v>1</v>
      </c>
      <c r="F624" s="255" t="s">
        <v>841</v>
      </c>
      <c r="G624" s="253"/>
      <c r="H624" s="256">
        <v>0.128</v>
      </c>
      <c r="I624" s="257"/>
      <c r="J624" s="253"/>
      <c r="K624" s="253"/>
      <c r="L624" s="258"/>
      <c r="M624" s="259"/>
      <c r="N624" s="260"/>
      <c r="O624" s="260"/>
      <c r="P624" s="260"/>
      <c r="Q624" s="260"/>
      <c r="R624" s="260"/>
      <c r="S624" s="260"/>
      <c r="T624" s="261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62" t="s">
        <v>197</v>
      </c>
      <c r="AU624" s="262" t="s">
        <v>86</v>
      </c>
      <c r="AV624" s="14" t="s">
        <v>86</v>
      </c>
      <c r="AW624" s="14" t="s">
        <v>32</v>
      </c>
      <c r="AX624" s="14" t="s">
        <v>77</v>
      </c>
      <c r="AY624" s="262" t="s">
        <v>188</v>
      </c>
    </row>
    <row r="625" spans="1:51" s="13" customFormat="1" ht="12">
      <c r="A625" s="13"/>
      <c r="B625" s="241"/>
      <c r="C625" s="242"/>
      <c r="D625" s="243" t="s">
        <v>197</v>
      </c>
      <c r="E625" s="244" t="s">
        <v>1</v>
      </c>
      <c r="F625" s="245" t="s">
        <v>844</v>
      </c>
      <c r="G625" s="242"/>
      <c r="H625" s="244" t="s">
        <v>1</v>
      </c>
      <c r="I625" s="246"/>
      <c r="J625" s="242"/>
      <c r="K625" s="242"/>
      <c r="L625" s="247"/>
      <c r="M625" s="248"/>
      <c r="N625" s="249"/>
      <c r="O625" s="249"/>
      <c r="P625" s="249"/>
      <c r="Q625" s="249"/>
      <c r="R625" s="249"/>
      <c r="S625" s="249"/>
      <c r="T625" s="250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1" t="s">
        <v>197</v>
      </c>
      <c r="AU625" s="251" t="s">
        <v>86</v>
      </c>
      <c r="AV625" s="13" t="s">
        <v>84</v>
      </c>
      <c r="AW625" s="13" t="s">
        <v>32</v>
      </c>
      <c r="AX625" s="13" t="s">
        <v>77</v>
      </c>
      <c r="AY625" s="251" t="s">
        <v>188</v>
      </c>
    </row>
    <row r="626" spans="1:51" s="14" customFormat="1" ht="12">
      <c r="A626" s="14"/>
      <c r="B626" s="252"/>
      <c r="C626" s="253"/>
      <c r="D626" s="243" t="s">
        <v>197</v>
      </c>
      <c r="E626" s="254" t="s">
        <v>1</v>
      </c>
      <c r="F626" s="255" t="s">
        <v>845</v>
      </c>
      <c r="G626" s="253"/>
      <c r="H626" s="256">
        <v>0.061</v>
      </c>
      <c r="I626" s="257"/>
      <c r="J626" s="253"/>
      <c r="K626" s="253"/>
      <c r="L626" s="258"/>
      <c r="M626" s="259"/>
      <c r="N626" s="260"/>
      <c r="O626" s="260"/>
      <c r="P626" s="260"/>
      <c r="Q626" s="260"/>
      <c r="R626" s="260"/>
      <c r="S626" s="260"/>
      <c r="T626" s="261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2" t="s">
        <v>197</v>
      </c>
      <c r="AU626" s="262" t="s">
        <v>86</v>
      </c>
      <c r="AV626" s="14" t="s">
        <v>86</v>
      </c>
      <c r="AW626" s="14" t="s">
        <v>32</v>
      </c>
      <c r="AX626" s="14" t="s">
        <v>77</v>
      </c>
      <c r="AY626" s="262" t="s">
        <v>188</v>
      </c>
    </row>
    <row r="627" spans="1:51" s="13" customFormat="1" ht="12">
      <c r="A627" s="13"/>
      <c r="B627" s="241"/>
      <c r="C627" s="242"/>
      <c r="D627" s="243" t="s">
        <v>197</v>
      </c>
      <c r="E627" s="244" t="s">
        <v>1</v>
      </c>
      <c r="F627" s="245" t="s">
        <v>846</v>
      </c>
      <c r="G627" s="242"/>
      <c r="H627" s="244" t="s">
        <v>1</v>
      </c>
      <c r="I627" s="246"/>
      <c r="J627" s="242"/>
      <c r="K627" s="242"/>
      <c r="L627" s="247"/>
      <c r="M627" s="248"/>
      <c r="N627" s="249"/>
      <c r="O627" s="249"/>
      <c r="P627" s="249"/>
      <c r="Q627" s="249"/>
      <c r="R627" s="249"/>
      <c r="S627" s="249"/>
      <c r="T627" s="250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51" t="s">
        <v>197</v>
      </c>
      <c r="AU627" s="251" t="s">
        <v>86</v>
      </c>
      <c r="AV627" s="13" t="s">
        <v>84</v>
      </c>
      <c r="AW627" s="13" t="s">
        <v>32</v>
      </c>
      <c r="AX627" s="13" t="s">
        <v>77</v>
      </c>
      <c r="AY627" s="251" t="s">
        <v>188</v>
      </c>
    </row>
    <row r="628" spans="1:51" s="14" customFormat="1" ht="12">
      <c r="A628" s="14"/>
      <c r="B628" s="252"/>
      <c r="C628" s="253"/>
      <c r="D628" s="243" t="s">
        <v>197</v>
      </c>
      <c r="E628" s="254" t="s">
        <v>1</v>
      </c>
      <c r="F628" s="255" t="s">
        <v>847</v>
      </c>
      <c r="G628" s="253"/>
      <c r="H628" s="256">
        <v>0.027</v>
      </c>
      <c r="I628" s="257"/>
      <c r="J628" s="253"/>
      <c r="K628" s="253"/>
      <c r="L628" s="258"/>
      <c r="M628" s="259"/>
      <c r="N628" s="260"/>
      <c r="O628" s="260"/>
      <c r="P628" s="260"/>
      <c r="Q628" s="260"/>
      <c r="R628" s="260"/>
      <c r="S628" s="260"/>
      <c r="T628" s="261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62" t="s">
        <v>197</v>
      </c>
      <c r="AU628" s="262" t="s">
        <v>86</v>
      </c>
      <c r="AV628" s="14" t="s">
        <v>86</v>
      </c>
      <c r="AW628" s="14" t="s">
        <v>32</v>
      </c>
      <c r="AX628" s="14" t="s">
        <v>77</v>
      </c>
      <c r="AY628" s="262" t="s">
        <v>188</v>
      </c>
    </row>
    <row r="629" spans="1:51" s="13" customFormat="1" ht="12">
      <c r="A629" s="13"/>
      <c r="B629" s="241"/>
      <c r="C629" s="242"/>
      <c r="D629" s="243" t="s">
        <v>197</v>
      </c>
      <c r="E629" s="244" t="s">
        <v>1</v>
      </c>
      <c r="F629" s="245" t="s">
        <v>848</v>
      </c>
      <c r="G629" s="242"/>
      <c r="H629" s="244" t="s">
        <v>1</v>
      </c>
      <c r="I629" s="246"/>
      <c r="J629" s="242"/>
      <c r="K629" s="242"/>
      <c r="L629" s="247"/>
      <c r="M629" s="248"/>
      <c r="N629" s="249"/>
      <c r="O629" s="249"/>
      <c r="P629" s="249"/>
      <c r="Q629" s="249"/>
      <c r="R629" s="249"/>
      <c r="S629" s="249"/>
      <c r="T629" s="250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51" t="s">
        <v>197</v>
      </c>
      <c r="AU629" s="251" t="s">
        <v>86</v>
      </c>
      <c r="AV629" s="13" t="s">
        <v>84</v>
      </c>
      <c r="AW629" s="13" t="s">
        <v>32</v>
      </c>
      <c r="AX629" s="13" t="s">
        <v>77</v>
      </c>
      <c r="AY629" s="251" t="s">
        <v>188</v>
      </c>
    </row>
    <row r="630" spans="1:51" s="14" customFormat="1" ht="12">
      <c r="A630" s="14"/>
      <c r="B630" s="252"/>
      <c r="C630" s="253"/>
      <c r="D630" s="243" t="s">
        <v>197</v>
      </c>
      <c r="E630" s="254" t="s">
        <v>1</v>
      </c>
      <c r="F630" s="255" t="s">
        <v>837</v>
      </c>
      <c r="G630" s="253"/>
      <c r="H630" s="256">
        <v>0.119</v>
      </c>
      <c r="I630" s="257"/>
      <c r="J630" s="253"/>
      <c r="K630" s="253"/>
      <c r="L630" s="258"/>
      <c r="M630" s="259"/>
      <c r="N630" s="260"/>
      <c r="O630" s="260"/>
      <c r="P630" s="260"/>
      <c r="Q630" s="260"/>
      <c r="R630" s="260"/>
      <c r="S630" s="260"/>
      <c r="T630" s="261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62" t="s">
        <v>197</v>
      </c>
      <c r="AU630" s="262" t="s">
        <v>86</v>
      </c>
      <c r="AV630" s="14" t="s">
        <v>86</v>
      </c>
      <c r="AW630" s="14" t="s">
        <v>32</v>
      </c>
      <c r="AX630" s="14" t="s">
        <v>77</v>
      </c>
      <c r="AY630" s="262" t="s">
        <v>188</v>
      </c>
    </row>
    <row r="631" spans="1:51" s="13" customFormat="1" ht="12">
      <c r="A631" s="13"/>
      <c r="B631" s="241"/>
      <c r="C631" s="242"/>
      <c r="D631" s="243" t="s">
        <v>197</v>
      </c>
      <c r="E631" s="244" t="s">
        <v>1</v>
      </c>
      <c r="F631" s="245" t="s">
        <v>849</v>
      </c>
      <c r="G631" s="242"/>
      <c r="H631" s="244" t="s">
        <v>1</v>
      </c>
      <c r="I631" s="246"/>
      <c r="J631" s="242"/>
      <c r="K631" s="242"/>
      <c r="L631" s="247"/>
      <c r="M631" s="248"/>
      <c r="N631" s="249"/>
      <c r="O631" s="249"/>
      <c r="P631" s="249"/>
      <c r="Q631" s="249"/>
      <c r="R631" s="249"/>
      <c r="S631" s="249"/>
      <c r="T631" s="250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51" t="s">
        <v>197</v>
      </c>
      <c r="AU631" s="251" t="s">
        <v>86</v>
      </c>
      <c r="AV631" s="13" t="s">
        <v>84</v>
      </c>
      <c r="AW631" s="13" t="s">
        <v>32</v>
      </c>
      <c r="AX631" s="13" t="s">
        <v>77</v>
      </c>
      <c r="AY631" s="251" t="s">
        <v>188</v>
      </c>
    </row>
    <row r="632" spans="1:51" s="14" customFormat="1" ht="12">
      <c r="A632" s="14"/>
      <c r="B632" s="252"/>
      <c r="C632" s="253"/>
      <c r="D632" s="243" t="s">
        <v>197</v>
      </c>
      <c r="E632" s="254" t="s">
        <v>1</v>
      </c>
      <c r="F632" s="255" t="s">
        <v>837</v>
      </c>
      <c r="G632" s="253"/>
      <c r="H632" s="256">
        <v>0.119</v>
      </c>
      <c r="I632" s="257"/>
      <c r="J632" s="253"/>
      <c r="K632" s="253"/>
      <c r="L632" s="258"/>
      <c r="M632" s="259"/>
      <c r="N632" s="260"/>
      <c r="O632" s="260"/>
      <c r="P632" s="260"/>
      <c r="Q632" s="260"/>
      <c r="R632" s="260"/>
      <c r="S632" s="260"/>
      <c r="T632" s="261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2" t="s">
        <v>197</v>
      </c>
      <c r="AU632" s="262" t="s">
        <v>86</v>
      </c>
      <c r="AV632" s="14" t="s">
        <v>86</v>
      </c>
      <c r="AW632" s="14" t="s">
        <v>32</v>
      </c>
      <c r="AX632" s="14" t="s">
        <v>77</v>
      </c>
      <c r="AY632" s="262" t="s">
        <v>188</v>
      </c>
    </row>
    <row r="633" spans="1:51" s="13" customFormat="1" ht="12">
      <c r="A633" s="13"/>
      <c r="B633" s="241"/>
      <c r="C633" s="242"/>
      <c r="D633" s="243" t="s">
        <v>197</v>
      </c>
      <c r="E633" s="244" t="s">
        <v>1</v>
      </c>
      <c r="F633" s="245" t="s">
        <v>233</v>
      </c>
      <c r="G633" s="242"/>
      <c r="H633" s="244" t="s">
        <v>1</v>
      </c>
      <c r="I633" s="246"/>
      <c r="J633" s="242"/>
      <c r="K633" s="242"/>
      <c r="L633" s="247"/>
      <c r="M633" s="248"/>
      <c r="N633" s="249"/>
      <c r="O633" s="249"/>
      <c r="P633" s="249"/>
      <c r="Q633" s="249"/>
      <c r="R633" s="249"/>
      <c r="S633" s="249"/>
      <c r="T633" s="250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51" t="s">
        <v>197</v>
      </c>
      <c r="AU633" s="251" t="s">
        <v>86</v>
      </c>
      <c r="AV633" s="13" t="s">
        <v>84</v>
      </c>
      <c r="AW633" s="13" t="s">
        <v>32</v>
      </c>
      <c r="AX633" s="13" t="s">
        <v>77</v>
      </c>
      <c r="AY633" s="251" t="s">
        <v>188</v>
      </c>
    </row>
    <row r="634" spans="1:51" s="13" customFormat="1" ht="12">
      <c r="A634" s="13"/>
      <c r="B634" s="241"/>
      <c r="C634" s="242"/>
      <c r="D634" s="243" t="s">
        <v>197</v>
      </c>
      <c r="E634" s="244" t="s">
        <v>1</v>
      </c>
      <c r="F634" s="245" t="s">
        <v>850</v>
      </c>
      <c r="G634" s="242"/>
      <c r="H634" s="244" t="s">
        <v>1</v>
      </c>
      <c r="I634" s="246"/>
      <c r="J634" s="242"/>
      <c r="K634" s="242"/>
      <c r="L634" s="247"/>
      <c r="M634" s="248"/>
      <c r="N634" s="249"/>
      <c r="O634" s="249"/>
      <c r="P634" s="249"/>
      <c r="Q634" s="249"/>
      <c r="R634" s="249"/>
      <c r="S634" s="249"/>
      <c r="T634" s="250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51" t="s">
        <v>197</v>
      </c>
      <c r="AU634" s="251" t="s">
        <v>86</v>
      </c>
      <c r="AV634" s="13" t="s">
        <v>84</v>
      </c>
      <c r="AW634" s="13" t="s">
        <v>32</v>
      </c>
      <c r="AX634" s="13" t="s">
        <v>77</v>
      </c>
      <c r="AY634" s="251" t="s">
        <v>188</v>
      </c>
    </row>
    <row r="635" spans="1:51" s="14" customFormat="1" ht="12">
      <c r="A635" s="14"/>
      <c r="B635" s="252"/>
      <c r="C635" s="253"/>
      <c r="D635" s="243" t="s">
        <v>197</v>
      </c>
      <c r="E635" s="254" t="s">
        <v>1</v>
      </c>
      <c r="F635" s="255" t="s">
        <v>851</v>
      </c>
      <c r="G635" s="253"/>
      <c r="H635" s="256">
        <v>0.034</v>
      </c>
      <c r="I635" s="257"/>
      <c r="J635" s="253"/>
      <c r="K635" s="253"/>
      <c r="L635" s="258"/>
      <c r="M635" s="259"/>
      <c r="N635" s="260"/>
      <c r="O635" s="260"/>
      <c r="P635" s="260"/>
      <c r="Q635" s="260"/>
      <c r="R635" s="260"/>
      <c r="S635" s="260"/>
      <c r="T635" s="261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62" t="s">
        <v>197</v>
      </c>
      <c r="AU635" s="262" t="s">
        <v>86</v>
      </c>
      <c r="AV635" s="14" t="s">
        <v>86</v>
      </c>
      <c r="AW635" s="14" t="s">
        <v>32</v>
      </c>
      <c r="AX635" s="14" t="s">
        <v>77</v>
      </c>
      <c r="AY635" s="262" t="s">
        <v>188</v>
      </c>
    </row>
    <row r="636" spans="1:51" s="13" customFormat="1" ht="12">
      <c r="A636" s="13"/>
      <c r="B636" s="241"/>
      <c r="C636" s="242"/>
      <c r="D636" s="243" t="s">
        <v>197</v>
      </c>
      <c r="E636" s="244" t="s">
        <v>1</v>
      </c>
      <c r="F636" s="245" t="s">
        <v>852</v>
      </c>
      <c r="G636" s="242"/>
      <c r="H636" s="244" t="s">
        <v>1</v>
      </c>
      <c r="I636" s="246"/>
      <c r="J636" s="242"/>
      <c r="K636" s="242"/>
      <c r="L636" s="247"/>
      <c r="M636" s="248"/>
      <c r="N636" s="249"/>
      <c r="O636" s="249"/>
      <c r="P636" s="249"/>
      <c r="Q636" s="249"/>
      <c r="R636" s="249"/>
      <c r="S636" s="249"/>
      <c r="T636" s="250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51" t="s">
        <v>197</v>
      </c>
      <c r="AU636" s="251" t="s">
        <v>86</v>
      </c>
      <c r="AV636" s="13" t="s">
        <v>84</v>
      </c>
      <c r="AW636" s="13" t="s">
        <v>32</v>
      </c>
      <c r="AX636" s="13" t="s">
        <v>77</v>
      </c>
      <c r="AY636" s="251" t="s">
        <v>188</v>
      </c>
    </row>
    <row r="637" spans="1:51" s="14" customFormat="1" ht="12">
      <c r="A637" s="14"/>
      <c r="B637" s="252"/>
      <c r="C637" s="253"/>
      <c r="D637" s="243" t="s">
        <v>197</v>
      </c>
      <c r="E637" s="254" t="s">
        <v>1</v>
      </c>
      <c r="F637" s="255" t="s">
        <v>853</v>
      </c>
      <c r="G637" s="253"/>
      <c r="H637" s="256">
        <v>0.045</v>
      </c>
      <c r="I637" s="257"/>
      <c r="J637" s="253"/>
      <c r="K637" s="253"/>
      <c r="L637" s="258"/>
      <c r="M637" s="259"/>
      <c r="N637" s="260"/>
      <c r="O637" s="260"/>
      <c r="P637" s="260"/>
      <c r="Q637" s="260"/>
      <c r="R637" s="260"/>
      <c r="S637" s="260"/>
      <c r="T637" s="261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62" t="s">
        <v>197</v>
      </c>
      <c r="AU637" s="262" t="s">
        <v>86</v>
      </c>
      <c r="AV637" s="14" t="s">
        <v>86</v>
      </c>
      <c r="AW637" s="14" t="s">
        <v>32</v>
      </c>
      <c r="AX637" s="14" t="s">
        <v>77</v>
      </c>
      <c r="AY637" s="262" t="s">
        <v>188</v>
      </c>
    </row>
    <row r="638" spans="1:51" s="13" customFormat="1" ht="12">
      <c r="A638" s="13"/>
      <c r="B638" s="241"/>
      <c r="C638" s="242"/>
      <c r="D638" s="243" t="s">
        <v>197</v>
      </c>
      <c r="E638" s="244" t="s">
        <v>1</v>
      </c>
      <c r="F638" s="245" t="s">
        <v>854</v>
      </c>
      <c r="G638" s="242"/>
      <c r="H638" s="244" t="s">
        <v>1</v>
      </c>
      <c r="I638" s="246"/>
      <c r="J638" s="242"/>
      <c r="K638" s="242"/>
      <c r="L638" s="247"/>
      <c r="M638" s="248"/>
      <c r="N638" s="249"/>
      <c r="O638" s="249"/>
      <c r="P638" s="249"/>
      <c r="Q638" s="249"/>
      <c r="R638" s="249"/>
      <c r="S638" s="249"/>
      <c r="T638" s="250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51" t="s">
        <v>197</v>
      </c>
      <c r="AU638" s="251" t="s">
        <v>86</v>
      </c>
      <c r="AV638" s="13" t="s">
        <v>84</v>
      </c>
      <c r="AW638" s="13" t="s">
        <v>32</v>
      </c>
      <c r="AX638" s="13" t="s">
        <v>77</v>
      </c>
      <c r="AY638" s="251" t="s">
        <v>188</v>
      </c>
    </row>
    <row r="639" spans="1:51" s="14" customFormat="1" ht="12">
      <c r="A639" s="14"/>
      <c r="B639" s="252"/>
      <c r="C639" s="253"/>
      <c r="D639" s="243" t="s">
        <v>197</v>
      </c>
      <c r="E639" s="254" t="s">
        <v>1</v>
      </c>
      <c r="F639" s="255" t="s">
        <v>853</v>
      </c>
      <c r="G639" s="253"/>
      <c r="H639" s="256">
        <v>0.045</v>
      </c>
      <c r="I639" s="257"/>
      <c r="J639" s="253"/>
      <c r="K639" s="253"/>
      <c r="L639" s="258"/>
      <c r="M639" s="259"/>
      <c r="N639" s="260"/>
      <c r="O639" s="260"/>
      <c r="P639" s="260"/>
      <c r="Q639" s="260"/>
      <c r="R639" s="260"/>
      <c r="S639" s="260"/>
      <c r="T639" s="261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2" t="s">
        <v>197</v>
      </c>
      <c r="AU639" s="262" t="s">
        <v>86</v>
      </c>
      <c r="AV639" s="14" t="s">
        <v>86</v>
      </c>
      <c r="AW639" s="14" t="s">
        <v>32</v>
      </c>
      <c r="AX639" s="14" t="s">
        <v>77</v>
      </c>
      <c r="AY639" s="262" t="s">
        <v>188</v>
      </c>
    </row>
    <row r="640" spans="1:51" s="15" customFormat="1" ht="12">
      <c r="A640" s="15"/>
      <c r="B640" s="263"/>
      <c r="C640" s="264"/>
      <c r="D640" s="243" t="s">
        <v>197</v>
      </c>
      <c r="E640" s="265" t="s">
        <v>1</v>
      </c>
      <c r="F640" s="266" t="s">
        <v>215</v>
      </c>
      <c r="G640" s="264"/>
      <c r="H640" s="267">
        <v>1.015</v>
      </c>
      <c r="I640" s="268"/>
      <c r="J640" s="264"/>
      <c r="K640" s="264"/>
      <c r="L640" s="269"/>
      <c r="M640" s="270"/>
      <c r="N640" s="271"/>
      <c r="O640" s="271"/>
      <c r="P640" s="271"/>
      <c r="Q640" s="271"/>
      <c r="R640" s="271"/>
      <c r="S640" s="271"/>
      <c r="T640" s="272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73" t="s">
        <v>197</v>
      </c>
      <c r="AU640" s="273" t="s">
        <v>86</v>
      </c>
      <c r="AV640" s="15" t="s">
        <v>195</v>
      </c>
      <c r="AW640" s="15" t="s">
        <v>32</v>
      </c>
      <c r="AX640" s="15" t="s">
        <v>84</v>
      </c>
      <c r="AY640" s="273" t="s">
        <v>188</v>
      </c>
    </row>
    <row r="641" spans="1:65" s="2" customFormat="1" ht="16.5" customHeight="1">
      <c r="A641" s="39"/>
      <c r="B641" s="40"/>
      <c r="C641" s="228" t="s">
        <v>855</v>
      </c>
      <c r="D641" s="228" t="s">
        <v>190</v>
      </c>
      <c r="E641" s="229" t="s">
        <v>856</v>
      </c>
      <c r="F641" s="230" t="s">
        <v>857</v>
      </c>
      <c r="G641" s="231" t="s">
        <v>558</v>
      </c>
      <c r="H641" s="232">
        <v>1</v>
      </c>
      <c r="I641" s="233"/>
      <c r="J641" s="234">
        <f>ROUND(I641*H641,2)</f>
        <v>0</v>
      </c>
      <c r="K641" s="230" t="s">
        <v>440</v>
      </c>
      <c r="L641" s="45"/>
      <c r="M641" s="235" t="s">
        <v>1</v>
      </c>
      <c r="N641" s="236" t="s">
        <v>42</v>
      </c>
      <c r="O641" s="92"/>
      <c r="P641" s="237">
        <f>O641*H641</f>
        <v>0</v>
      </c>
      <c r="Q641" s="237">
        <v>0</v>
      </c>
      <c r="R641" s="237">
        <f>Q641*H641</f>
        <v>0</v>
      </c>
      <c r="S641" s="237">
        <v>0.01</v>
      </c>
      <c r="T641" s="238">
        <f>S641*H641</f>
        <v>0.01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39" t="s">
        <v>195</v>
      </c>
      <c r="AT641" s="239" t="s">
        <v>190</v>
      </c>
      <c r="AU641" s="239" t="s">
        <v>86</v>
      </c>
      <c r="AY641" s="18" t="s">
        <v>188</v>
      </c>
      <c r="BE641" s="240">
        <f>IF(N641="základní",J641,0)</f>
        <v>0</v>
      </c>
      <c r="BF641" s="240">
        <f>IF(N641="snížená",J641,0)</f>
        <v>0</v>
      </c>
      <c r="BG641" s="240">
        <f>IF(N641="zákl. přenesená",J641,0)</f>
        <v>0</v>
      </c>
      <c r="BH641" s="240">
        <f>IF(N641="sníž. přenesená",J641,0)</f>
        <v>0</v>
      </c>
      <c r="BI641" s="240">
        <f>IF(N641="nulová",J641,0)</f>
        <v>0</v>
      </c>
      <c r="BJ641" s="18" t="s">
        <v>84</v>
      </c>
      <c r="BK641" s="240">
        <f>ROUND(I641*H641,2)</f>
        <v>0</v>
      </c>
      <c r="BL641" s="18" t="s">
        <v>195</v>
      </c>
      <c r="BM641" s="239" t="s">
        <v>858</v>
      </c>
    </row>
    <row r="642" spans="1:51" s="14" customFormat="1" ht="12">
      <c r="A642" s="14"/>
      <c r="B642" s="252"/>
      <c r="C642" s="253"/>
      <c r="D642" s="243" t="s">
        <v>197</v>
      </c>
      <c r="E642" s="254" t="s">
        <v>1</v>
      </c>
      <c r="F642" s="255" t="s">
        <v>84</v>
      </c>
      <c r="G642" s="253"/>
      <c r="H642" s="256">
        <v>1</v>
      </c>
      <c r="I642" s="257"/>
      <c r="J642" s="253"/>
      <c r="K642" s="253"/>
      <c r="L642" s="258"/>
      <c r="M642" s="259"/>
      <c r="N642" s="260"/>
      <c r="O642" s="260"/>
      <c r="P642" s="260"/>
      <c r="Q642" s="260"/>
      <c r="R642" s="260"/>
      <c r="S642" s="260"/>
      <c r="T642" s="261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62" t="s">
        <v>197</v>
      </c>
      <c r="AU642" s="262" t="s">
        <v>86</v>
      </c>
      <c r="AV642" s="14" t="s">
        <v>86</v>
      </c>
      <c r="AW642" s="14" t="s">
        <v>32</v>
      </c>
      <c r="AX642" s="14" t="s">
        <v>84</v>
      </c>
      <c r="AY642" s="262" t="s">
        <v>188</v>
      </c>
    </row>
    <row r="643" spans="1:65" s="2" customFormat="1" ht="24.15" customHeight="1">
      <c r="A643" s="39"/>
      <c r="B643" s="40"/>
      <c r="C643" s="228" t="s">
        <v>859</v>
      </c>
      <c r="D643" s="228" t="s">
        <v>190</v>
      </c>
      <c r="E643" s="229" t="s">
        <v>860</v>
      </c>
      <c r="F643" s="230" t="s">
        <v>861</v>
      </c>
      <c r="G643" s="231" t="s">
        <v>558</v>
      </c>
      <c r="H643" s="232">
        <v>1</v>
      </c>
      <c r="I643" s="233"/>
      <c r="J643" s="234">
        <f>ROUND(I643*H643,2)</f>
        <v>0</v>
      </c>
      <c r="K643" s="230" t="s">
        <v>1</v>
      </c>
      <c r="L643" s="45"/>
      <c r="M643" s="235" t="s">
        <v>1</v>
      </c>
      <c r="N643" s="236" t="s">
        <v>42</v>
      </c>
      <c r="O643" s="92"/>
      <c r="P643" s="237">
        <f>O643*H643</f>
        <v>0</v>
      </c>
      <c r="Q643" s="237">
        <v>0</v>
      </c>
      <c r="R643" s="237">
        <f>Q643*H643</f>
        <v>0</v>
      </c>
      <c r="S643" s="237">
        <v>0.01</v>
      </c>
      <c r="T643" s="238">
        <f>S643*H643</f>
        <v>0.01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39" t="s">
        <v>195</v>
      </c>
      <c r="AT643" s="239" t="s">
        <v>190</v>
      </c>
      <c r="AU643" s="239" t="s">
        <v>86</v>
      </c>
      <c r="AY643" s="18" t="s">
        <v>188</v>
      </c>
      <c r="BE643" s="240">
        <f>IF(N643="základní",J643,0)</f>
        <v>0</v>
      </c>
      <c r="BF643" s="240">
        <f>IF(N643="snížená",J643,0)</f>
        <v>0</v>
      </c>
      <c r="BG643" s="240">
        <f>IF(N643="zákl. přenesená",J643,0)</f>
        <v>0</v>
      </c>
      <c r="BH643" s="240">
        <f>IF(N643="sníž. přenesená",J643,0)</f>
        <v>0</v>
      </c>
      <c r="BI643" s="240">
        <f>IF(N643="nulová",J643,0)</f>
        <v>0</v>
      </c>
      <c r="BJ643" s="18" t="s">
        <v>84</v>
      </c>
      <c r="BK643" s="240">
        <f>ROUND(I643*H643,2)</f>
        <v>0</v>
      </c>
      <c r="BL643" s="18" t="s">
        <v>195</v>
      </c>
      <c r="BM643" s="239" t="s">
        <v>862</v>
      </c>
    </row>
    <row r="644" spans="1:51" s="14" customFormat="1" ht="12">
      <c r="A644" s="14"/>
      <c r="B644" s="252"/>
      <c r="C644" s="253"/>
      <c r="D644" s="243" t="s">
        <v>197</v>
      </c>
      <c r="E644" s="254" t="s">
        <v>1</v>
      </c>
      <c r="F644" s="255" t="s">
        <v>84</v>
      </c>
      <c r="G644" s="253"/>
      <c r="H644" s="256">
        <v>1</v>
      </c>
      <c r="I644" s="257"/>
      <c r="J644" s="253"/>
      <c r="K644" s="253"/>
      <c r="L644" s="258"/>
      <c r="M644" s="259"/>
      <c r="N644" s="260"/>
      <c r="O644" s="260"/>
      <c r="P644" s="260"/>
      <c r="Q644" s="260"/>
      <c r="R644" s="260"/>
      <c r="S644" s="260"/>
      <c r="T644" s="261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62" t="s">
        <v>197</v>
      </c>
      <c r="AU644" s="262" t="s">
        <v>86</v>
      </c>
      <c r="AV644" s="14" t="s">
        <v>86</v>
      </c>
      <c r="AW644" s="14" t="s">
        <v>32</v>
      </c>
      <c r="AX644" s="14" t="s">
        <v>84</v>
      </c>
      <c r="AY644" s="262" t="s">
        <v>188</v>
      </c>
    </row>
    <row r="645" spans="1:65" s="2" customFormat="1" ht="37.8" customHeight="1">
      <c r="A645" s="39"/>
      <c r="B645" s="40"/>
      <c r="C645" s="228" t="s">
        <v>863</v>
      </c>
      <c r="D645" s="228" t="s">
        <v>190</v>
      </c>
      <c r="E645" s="229" t="s">
        <v>864</v>
      </c>
      <c r="F645" s="230" t="s">
        <v>865</v>
      </c>
      <c r="G645" s="231" t="s">
        <v>558</v>
      </c>
      <c r="H645" s="232">
        <v>1</v>
      </c>
      <c r="I645" s="233"/>
      <c r="J645" s="234">
        <f>ROUND(I645*H645,2)</f>
        <v>0</v>
      </c>
      <c r="K645" s="230" t="s">
        <v>1</v>
      </c>
      <c r="L645" s="45"/>
      <c r="M645" s="235" t="s">
        <v>1</v>
      </c>
      <c r="N645" s="236" t="s">
        <v>42</v>
      </c>
      <c r="O645" s="92"/>
      <c r="P645" s="237">
        <f>O645*H645</f>
        <v>0</v>
      </c>
      <c r="Q645" s="237">
        <v>0</v>
      </c>
      <c r="R645" s="237">
        <f>Q645*H645</f>
        <v>0</v>
      </c>
      <c r="S645" s="237">
        <v>0.01</v>
      </c>
      <c r="T645" s="238">
        <f>S645*H645</f>
        <v>0.01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39" t="s">
        <v>195</v>
      </c>
      <c r="AT645" s="239" t="s">
        <v>190</v>
      </c>
      <c r="AU645" s="239" t="s">
        <v>86</v>
      </c>
      <c r="AY645" s="18" t="s">
        <v>188</v>
      </c>
      <c r="BE645" s="240">
        <f>IF(N645="základní",J645,0)</f>
        <v>0</v>
      </c>
      <c r="BF645" s="240">
        <f>IF(N645="snížená",J645,0)</f>
        <v>0</v>
      </c>
      <c r="BG645" s="240">
        <f>IF(N645="zákl. přenesená",J645,0)</f>
        <v>0</v>
      </c>
      <c r="BH645" s="240">
        <f>IF(N645="sníž. přenesená",J645,0)</f>
        <v>0</v>
      </c>
      <c r="BI645" s="240">
        <f>IF(N645="nulová",J645,0)</f>
        <v>0</v>
      </c>
      <c r="BJ645" s="18" t="s">
        <v>84</v>
      </c>
      <c r="BK645" s="240">
        <f>ROUND(I645*H645,2)</f>
        <v>0</v>
      </c>
      <c r="BL645" s="18" t="s">
        <v>195</v>
      </c>
      <c r="BM645" s="239" t="s">
        <v>866</v>
      </c>
    </row>
    <row r="646" spans="1:51" s="14" customFormat="1" ht="12">
      <c r="A646" s="14"/>
      <c r="B646" s="252"/>
      <c r="C646" s="253"/>
      <c r="D646" s="243" t="s">
        <v>197</v>
      </c>
      <c r="E646" s="254" t="s">
        <v>1</v>
      </c>
      <c r="F646" s="255" t="s">
        <v>84</v>
      </c>
      <c r="G646" s="253"/>
      <c r="H646" s="256">
        <v>1</v>
      </c>
      <c r="I646" s="257"/>
      <c r="J646" s="253"/>
      <c r="K646" s="253"/>
      <c r="L646" s="258"/>
      <c r="M646" s="259"/>
      <c r="N646" s="260"/>
      <c r="O646" s="260"/>
      <c r="P646" s="260"/>
      <c r="Q646" s="260"/>
      <c r="R646" s="260"/>
      <c r="S646" s="260"/>
      <c r="T646" s="261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62" t="s">
        <v>197</v>
      </c>
      <c r="AU646" s="262" t="s">
        <v>86</v>
      </c>
      <c r="AV646" s="14" t="s">
        <v>86</v>
      </c>
      <c r="AW646" s="14" t="s">
        <v>32</v>
      </c>
      <c r="AX646" s="14" t="s">
        <v>84</v>
      </c>
      <c r="AY646" s="262" t="s">
        <v>188</v>
      </c>
    </row>
    <row r="647" spans="1:65" s="2" customFormat="1" ht="24.15" customHeight="1">
      <c r="A647" s="39"/>
      <c r="B647" s="40"/>
      <c r="C647" s="228" t="s">
        <v>867</v>
      </c>
      <c r="D647" s="228" t="s">
        <v>190</v>
      </c>
      <c r="E647" s="229" t="s">
        <v>868</v>
      </c>
      <c r="F647" s="230" t="s">
        <v>869</v>
      </c>
      <c r="G647" s="231" t="s">
        <v>558</v>
      </c>
      <c r="H647" s="232">
        <v>1</v>
      </c>
      <c r="I647" s="233"/>
      <c r="J647" s="234">
        <f>ROUND(I647*H647,2)</f>
        <v>0</v>
      </c>
      <c r="K647" s="230" t="s">
        <v>1</v>
      </c>
      <c r="L647" s="45"/>
      <c r="M647" s="235" t="s">
        <v>1</v>
      </c>
      <c r="N647" s="236" t="s">
        <v>42</v>
      </c>
      <c r="O647" s="92"/>
      <c r="P647" s="237">
        <f>O647*H647</f>
        <v>0</v>
      </c>
      <c r="Q647" s="237">
        <v>0</v>
      </c>
      <c r="R647" s="237">
        <f>Q647*H647</f>
        <v>0</v>
      </c>
      <c r="S647" s="237">
        <v>0.01</v>
      </c>
      <c r="T647" s="238">
        <f>S647*H647</f>
        <v>0.01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39" t="s">
        <v>195</v>
      </c>
      <c r="AT647" s="239" t="s">
        <v>190</v>
      </c>
      <c r="AU647" s="239" t="s">
        <v>86</v>
      </c>
      <c r="AY647" s="18" t="s">
        <v>188</v>
      </c>
      <c r="BE647" s="240">
        <f>IF(N647="základní",J647,0)</f>
        <v>0</v>
      </c>
      <c r="BF647" s="240">
        <f>IF(N647="snížená",J647,0)</f>
        <v>0</v>
      </c>
      <c r="BG647" s="240">
        <f>IF(N647="zákl. přenesená",J647,0)</f>
        <v>0</v>
      </c>
      <c r="BH647" s="240">
        <f>IF(N647="sníž. přenesená",J647,0)</f>
        <v>0</v>
      </c>
      <c r="BI647" s="240">
        <f>IF(N647="nulová",J647,0)</f>
        <v>0</v>
      </c>
      <c r="BJ647" s="18" t="s">
        <v>84</v>
      </c>
      <c r="BK647" s="240">
        <f>ROUND(I647*H647,2)</f>
        <v>0</v>
      </c>
      <c r="BL647" s="18" t="s">
        <v>195</v>
      </c>
      <c r="BM647" s="239" t="s">
        <v>870</v>
      </c>
    </row>
    <row r="648" spans="1:51" s="14" customFormat="1" ht="12">
      <c r="A648" s="14"/>
      <c r="B648" s="252"/>
      <c r="C648" s="253"/>
      <c r="D648" s="243" t="s">
        <v>197</v>
      </c>
      <c r="E648" s="254" t="s">
        <v>1</v>
      </c>
      <c r="F648" s="255" t="s">
        <v>84</v>
      </c>
      <c r="G648" s="253"/>
      <c r="H648" s="256">
        <v>1</v>
      </c>
      <c r="I648" s="257"/>
      <c r="J648" s="253"/>
      <c r="K648" s="253"/>
      <c r="L648" s="258"/>
      <c r="M648" s="259"/>
      <c r="N648" s="260"/>
      <c r="O648" s="260"/>
      <c r="P648" s="260"/>
      <c r="Q648" s="260"/>
      <c r="R648" s="260"/>
      <c r="S648" s="260"/>
      <c r="T648" s="261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2" t="s">
        <v>197</v>
      </c>
      <c r="AU648" s="262" t="s">
        <v>86</v>
      </c>
      <c r="AV648" s="14" t="s">
        <v>86</v>
      </c>
      <c r="AW648" s="14" t="s">
        <v>32</v>
      </c>
      <c r="AX648" s="14" t="s">
        <v>84</v>
      </c>
      <c r="AY648" s="262" t="s">
        <v>188</v>
      </c>
    </row>
    <row r="649" spans="1:65" s="2" customFormat="1" ht="21.75" customHeight="1">
      <c r="A649" s="39"/>
      <c r="B649" s="40"/>
      <c r="C649" s="228" t="s">
        <v>871</v>
      </c>
      <c r="D649" s="228" t="s">
        <v>190</v>
      </c>
      <c r="E649" s="229" t="s">
        <v>872</v>
      </c>
      <c r="F649" s="230" t="s">
        <v>873</v>
      </c>
      <c r="G649" s="231" t="s">
        <v>558</v>
      </c>
      <c r="H649" s="232">
        <v>1</v>
      </c>
      <c r="I649" s="233"/>
      <c r="J649" s="234">
        <f>ROUND(I649*H649,2)</f>
        <v>0</v>
      </c>
      <c r="K649" s="230" t="s">
        <v>1</v>
      </c>
      <c r="L649" s="45"/>
      <c r="M649" s="235" t="s">
        <v>1</v>
      </c>
      <c r="N649" s="236" t="s">
        <v>42</v>
      </c>
      <c r="O649" s="92"/>
      <c r="P649" s="237">
        <f>O649*H649</f>
        <v>0</v>
      </c>
      <c r="Q649" s="237">
        <v>0</v>
      </c>
      <c r="R649" s="237">
        <f>Q649*H649</f>
        <v>0</v>
      </c>
      <c r="S649" s="237">
        <v>0.01</v>
      </c>
      <c r="T649" s="238">
        <f>S649*H649</f>
        <v>0.01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39" t="s">
        <v>195</v>
      </c>
      <c r="AT649" s="239" t="s">
        <v>190</v>
      </c>
      <c r="AU649" s="239" t="s">
        <v>86</v>
      </c>
      <c r="AY649" s="18" t="s">
        <v>188</v>
      </c>
      <c r="BE649" s="240">
        <f>IF(N649="základní",J649,0)</f>
        <v>0</v>
      </c>
      <c r="BF649" s="240">
        <f>IF(N649="snížená",J649,0)</f>
        <v>0</v>
      </c>
      <c r="BG649" s="240">
        <f>IF(N649="zákl. přenesená",J649,0)</f>
        <v>0</v>
      </c>
      <c r="BH649" s="240">
        <f>IF(N649="sníž. přenesená",J649,0)</f>
        <v>0</v>
      </c>
      <c r="BI649" s="240">
        <f>IF(N649="nulová",J649,0)</f>
        <v>0</v>
      </c>
      <c r="BJ649" s="18" t="s">
        <v>84</v>
      </c>
      <c r="BK649" s="240">
        <f>ROUND(I649*H649,2)</f>
        <v>0</v>
      </c>
      <c r="BL649" s="18" t="s">
        <v>195</v>
      </c>
      <c r="BM649" s="239" t="s">
        <v>874</v>
      </c>
    </row>
    <row r="650" spans="1:51" s="14" customFormat="1" ht="12">
      <c r="A650" s="14"/>
      <c r="B650" s="252"/>
      <c r="C650" s="253"/>
      <c r="D650" s="243" t="s">
        <v>197</v>
      </c>
      <c r="E650" s="254" t="s">
        <v>1</v>
      </c>
      <c r="F650" s="255" t="s">
        <v>84</v>
      </c>
      <c r="G650" s="253"/>
      <c r="H650" s="256">
        <v>1</v>
      </c>
      <c r="I650" s="257"/>
      <c r="J650" s="253"/>
      <c r="K650" s="253"/>
      <c r="L650" s="258"/>
      <c r="M650" s="259"/>
      <c r="N650" s="260"/>
      <c r="O650" s="260"/>
      <c r="P650" s="260"/>
      <c r="Q650" s="260"/>
      <c r="R650" s="260"/>
      <c r="S650" s="260"/>
      <c r="T650" s="261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62" t="s">
        <v>197</v>
      </c>
      <c r="AU650" s="262" t="s">
        <v>86</v>
      </c>
      <c r="AV650" s="14" t="s">
        <v>86</v>
      </c>
      <c r="AW650" s="14" t="s">
        <v>32</v>
      </c>
      <c r="AX650" s="14" t="s">
        <v>84</v>
      </c>
      <c r="AY650" s="262" t="s">
        <v>188</v>
      </c>
    </row>
    <row r="651" spans="1:63" s="12" customFormat="1" ht="22.8" customHeight="1">
      <c r="A651" s="12"/>
      <c r="B651" s="212"/>
      <c r="C651" s="213"/>
      <c r="D651" s="214" t="s">
        <v>76</v>
      </c>
      <c r="E651" s="226" t="s">
        <v>392</v>
      </c>
      <c r="F651" s="226" t="s">
        <v>393</v>
      </c>
      <c r="G651" s="213"/>
      <c r="H651" s="213"/>
      <c r="I651" s="216"/>
      <c r="J651" s="227">
        <f>BK651</f>
        <v>0</v>
      </c>
      <c r="K651" s="213"/>
      <c r="L651" s="218"/>
      <c r="M651" s="219"/>
      <c r="N651" s="220"/>
      <c r="O651" s="220"/>
      <c r="P651" s="221">
        <f>P652</f>
        <v>0</v>
      </c>
      <c r="Q651" s="220"/>
      <c r="R651" s="221">
        <f>R652</f>
        <v>0</v>
      </c>
      <c r="S651" s="220"/>
      <c r="T651" s="222">
        <f>T652</f>
        <v>0</v>
      </c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R651" s="223" t="s">
        <v>84</v>
      </c>
      <c r="AT651" s="224" t="s">
        <v>76</v>
      </c>
      <c r="AU651" s="224" t="s">
        <v>84</v>
      </c>
      <c r="AY651" s="223" t="s">
        <v>188</v>
      </c>
      <c r="BK651" s="225">
        <f>BK652</f>
        <v>0</v>
      </c>
    </row>
    <row r="652" spans="1:65" s="2" customFormat="1" ht="16.5" customHeight="1">
      <c r="A652" s="39"/>
      <c r="B652" s="40"/>
      <c r="C652" s="228" t="s">
        <v>875</v>
      </c>
      <c r="D652" s="228" t="s">
        <v>190</v>
      </c>
      <c r="E652" s="229" t="s">
        <v>395</v>
      </c>
      <c r="F652" s="230" t="s">
        <v>876</v>
      </c>
      <c r="G652" s="231" t="s">
        <v>377</v>
      </c>
      <c r="H652" s="232">
        <v>246.257</v>
      </c>
      <c r="I652" s="233"/>
      <c r="J652" s="234">
        <f>ROUND(I652*H652,2)</f>
        <v>0</v>
      </c>
      <c r="K652" s="230" t="s">
        <v>194</v>
      </c>
      <c r="L652" s="45"/>
      <c r="M652" s="235" t="s">
        <v>1</v>
      </c>
      <c r="N652" s="236" t="s">
        <v>42</v>
      </c>
      <c r="O652" s="92"/>
      <c r="P652" s="237">
        <f>O652*H652</f>
        <v>0</v>
      </c>
      <c r="Q652" s="237">
        <v>0</v>
      </c>
      <c r="R652" s="237">
        <f>Q652*H652</f>
        <v>0</v>
      </c>
      <c r="S652" s="237">
        <v>0</v>
      </c>
      <c r="T652" s="238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39" t="s">
        <v>195</v>
      </c>
      <c r="AT652" s="239" t="s">
        <v>190</v>
      </c>
      <c r="AU652" s="239" t="s">
        <v>86</v>
      </c>
      <c r="AY652" s="18" t="s">
        <v>188</v>
      </c>
      <c r="BE652" s="240">
        <f>IF(N652="základní",J652,0)</f>
        <v>0</v>
      </c>
      <c r="BF652" s="240">
        <f>IF(N652="snížená",J652,0)</f>
        <v>0</v>
      </c>
      <c r="BG652" s="240">
        <f>IF(N652="zákl. přenesená",J652,0)</f>
        <v>0</v>
      </c>
      <c r="BH652" s="240">
        <f>IF(N652="sníž. přenesená",J652,0)</f>
        <v>0</v>
      </c>
      <c r="BI652" s="240">
        <f>IF(N652="nulová",J652,0)</f>
        <v>0</v>
      </c>
      <c r="BJ652" s="18" t="s">
        <v>84</v>
      </c>
      <c r="BK652" s="240">
        <f>ROUND(I652*H652,2)</f>
        <v>0</v>
      </c>
      <c r="BL652" s="18" t="s">
        <v>195</v>
      </c>
      <c r="BM652" s="239" t="s">
        <v>877</v>
      </c>
    </row>
    <row r="653" spans="1:63" s="12" customFormat="1" ht="25.9" customHeight="1">
      <c r="A653" s="12"/>
      <c r="B653" s="212"/>
      <c r="C653" s="213"/>
      <c r="D653" s="214" t="s">
        <v>76</v>
      </c>
      <c r="E653" s="215" t="s">
        <v>398</v>
      </c>
      <c r="F653" s="215" t="s">
        <v>399</v>
      </c>
      <c r="G653" s="213"/>
      <c r="H653" s="213"/>
      <c r="I653" s="216"/>
      <c r="J653" s="217">
        <f>BK653</f>
        <v>0</v>
      </c>
      <c r="K653" s="213"/>
      <c r="L653" s="218"/>
      <c r="M653" s="219"/>
      <c r="N653" s="220"/>
      <c r="O653" s="220"/>
      <c r="P653" s="221">
        <f>P654+P675+P705+P710+P801+P897+P909+P1025+P1086+P1163+P1256</f>
        <v>0</v>
      </c>
      <c r="Q653" s="220"/>
      <c r="R653" s="221">
        <f>R654+R675+R705+R710+R801+R897+R909+R1025+R1086+R1163+R1256</f>
        <v>32.63105456</v>
      </c>
      <c r="S653" s="220"/>
      <c r="T653" s="222">
        <f>T654+T675+T705+T710+T801+T897+T909+T1025+T1086+T1163+T1256</f>
        <v>0</v>
      </c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R653" s="223" t="s">
        <v>86</v>
      </c>
      <c r="AT653" s="224" t="s">
        <v>76</v>
      </c>
      <c r="AU653" s="224" t="s">
        <v>77</v>
      </c>
      <c r="AY653" s="223" t="s">
        <v>188</v>
      </c>
      <c r="BK653" s="225">
        <f>BK654+BK675+BK705+BK710+BK801+BK897+BK909+BK1025+BK1086+BK1163+BK1256</f>
        <v>0</v>
      </c>
    </row>
    <row r="654" spans="1:63" s="12" customFormat="1" ht="22.8" customHeight="1">
      <c r="A654" s="12"/>
      <c r="B654" s="212"/>
      <c r="C654" s="213"/>
      <c r="D654" s="214" t="s">
        <v>76</v>
      </c>
      <c r="E654" s="226" t="s">
        <v>400</v>
      </c>
      <c r="F654" s="226" t="s">
        <v>401</v>
      </c>
      <c r="G654" s="213"/>
      <c r="H654" s="213"/>
      <c r="I654" s="216"/>
      <c r="J654" s="227">
        <f>BK654</f>
        <v>0</v>
      </c>
      <c r="K654" s="213"/>
      <c r="L654" s="218"/>
      <c r="M654" s="219"/>
      <c r="N654" s="220"/>
      <c r="O654" s="220"/>
      <c r="P654" s="221">
        <f>SUM(P655:P674)</f>
        <v>0</v>
      </c>
      <c r="Q654" s="220"/>
      <c r="R654" s="221">
        <f>SUM(R655:R674)</f>
        <v>1.1447492000000001</v>
      </c>
      <c r="S654" s="220"/>
      <c r="T654" s="222">
        <f>SUM(T655:T674)</f>
        <v>0</v>
      </c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R654" s="223" t="s">
        <v>86</v>
      </c>
      <c r="AT654" s="224" t="s">
        <v>76</v>
      </c>
      <c r="AU654" s="224" t="s">
        <v>84</v>
      </c>
      <c r="AY654" s="223" t="s">
        <v>188</v>
      </c>
      <c r="BK654" s="225">
        <f>SUM(BK655:BK674)</f>
        <v>0</v>
      </c>
    </row>
    <row r="655" spans="1:65" s="2" customFormat="1" ht="24.15" customHeight="1">
      <c r="A655" s="39"/>
      <c r="B655" s="40"/>
      <c r="C655" s="228" t="s">
        <v>878</v>
      </c>
      <c r="D655" s="228" t="s">
        <v>190</v>
      </c>
      <c r="E655" s="229" t="s">
        <v>879</v>
      </c>
      <c r="F655" s="230" t="s">
        <v>880</v>
      </c>
      <c r="G655" s="231" t="s">
        <v>193</v>
      </c>
      <c r="H655" s="232">
        <v>154.128</v>
      </c>
      <c r="I655" s="233"/>
      <c r="J655" s="234">
        <f>ROUND(I655*H655,2)</f>
        <v>0</v>
      </c>
      <c r="K655" s="230" t="s">
        <v>194</v>
      </c>
      <c r="L655" s="45"/>
      <c r="M655" s="235" t="s">
        <v>1</v>
      </c>
      <c r="N655" s="236" t="s">
        <v>42</v>
      </c>
      <c r="O655" s="92"/>
      <c r="P655" s="237">
        <f>O655*H655</f>
        <v>0</v>
      </c>
      <c r="Q655" s="237">
        <v>0</v>
      </c>
      <c r="R655" s="237">
        <f>Q655*H655</f>
        <v>0</v>
      </c>
      <c r="S655" s="237">
        <v>0</v>
      </c>
      <c r="T655" s="238">
        <f>S655*H655</f>
        <v>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39" t="s">
        <v>374</v>
      </c>
      <c r="AT655" s="239" t="s">
        <v>190</v>
      </c>
      <c r="AU655" s="239" t="s">
        <v>86</v>
      </c>
      <c r="AY655" s="18" t="s">
        <v>188</v>
      </c>
      <c r="BE655" s="240">
        <f>IF(N655="základní",J655,0)</f>
        <v>0</v>
      </c>
      <c r="BF655" s="240">
        <f>IF(N655="snížená",J655,0)</f>
        <v>0</v>
      </c>
      <c r="BG655" s="240">
        <f>IF(N655="zákl. přenesená",J655,0)</f>
        <v>0</v>
      </c>
      <c r="BH655" s="240">
        <f>IF(N655="sníž. přenesená",J655,0)</f>
        <v>0</v>
      </c>
      <c r="BI655" s="240">
        <f>IF(N655="nulová",J655,0)</f>
        <v>0</v>
      </c>
      <c r="BJ655" s="18" t="s">
        <v>84</v>
      </c>
      <c r="BK655" s="240">
        <f>ROUND(I655*H655,2)</f>
        <v>0</v>
      </c>
      <c r="BL655" s="18" t="s">
        <v>374</v>
      </c>
      <c r="BM655" s="239" t="s">
        <v>881</v>
      </c>
    </row>
    <row r="656" spans="1:51" s="13" customFormat="1" ht="12">
      <c r="A656" s="13"/>
      <c r="B656" s="241"/>
      <c r="C656" s="242"/>
      <c r="D656" s="243" t="s">
        <v>197</v>
      </c>
      <c r="E656" s="244" t="s">
        <v>1</v>
      </c>
      <c r="F656" s="245" t="s">
        <v>548</v>
      </c>
      <c r="G656" s="242"/>
      <c r="H656" s="244" t="s">
        <v>1</v>
      </c>
      <c r="I656" s="246"/>
      <c r="J656" s="242"/>
      <c r="K656" s="242"/>
      <c r="L656" s="247"/>
      <c r="M656" s="248"/>
      <c r="N656" s="249"/>
      <c r="O656" s="249"/>
      <c r="P656" s="249"/>
      <c r="Q656" s="249"/>
      <c r="R656" s="249"/>
      <c r="S656" s="249"/>
      <c r="T656" s="250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51" t="s">
        <v>197</v>
      </c>
      <c r="AU656" s="251" t="s">
        <v>86</v>
      </c>
      <c r="AV656" s="13" t="s">
        <v>84</v>
      </c>
      <c r="AW656" s="13" t="s">
        <v>32</v>
      </c>
      <c r="AX656" s="13" t="s">
        <v>77</v>
      </c>
      <c r="AY656" s="251" t="s">
        <v>188</v>
      </c>
    </row>
    <row r="657" spans="1:51" s="13" customFormat="1" ht="12">
      <c r="A657" s="13"/>
      <c r="B657" s="241"/>
      <c r="C657" s="242"/>
      <c r="D657" s="243" t="s">
        <v>197</v>
      </c>
      <c r="E657" s="244" t="s">
        <v>1</v>
      </c>
      <c r="F657" s="245" t="s">
        <v>543</v>
      </c>
      <c r="G657" s="242"/>
      <c r="H657" s="244" t="s">
        <v>1</v>
      </c>
      <c r="I657" s="246"/>
      <c r="J657" s="242"/>
      <c r="K657" s="242"/>
      <c r="L657" s="247"/>
      <c r="M657" s="248"/>
      <c r="N657" s="249"/>
      <c r="O657" s="249"/>
      <c r="P657" s="249"/>
      <c r="Q657" s="249"/>
      <c r="R657" s="249"/>
      <c r="S657" s="249"/>
      <c r="T657" s="250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51" t="s">
        <v>197</v>
      </c>
      <c r="AU657" s="251" t="s">
        <v>86</v>
      </c>
      <c r="AV657" s="13" t="s">
        <v>84</v>
      </c>
      <c r="AW657" s="13" t="s">
        <v>32</v>
      </c>
      <c r="AX657" s="13" t="s">
        <v>77</v>
      </c>
      <c r="AY657" s="251" t="s">
        <v>188</v>
      </c>
    </row>
    <row r="658" spans="1:51" s="14" customFormat="1" ht="12">
      <c r="A658" s="14"/>
      <c r="B658" s="252"/>
      <c r="C658" s="253"/>
      <c r="D658" s="243" t="s">
        <v>197</v>
      </c>
      <c r="E658" s="254" t="s">
        <v>1</v>
      </c>
      <c r="F658" s="255" t="s">
        <v>800</v>
      </c>
      <c r="G658" s="253"/>
      <c r="H658" s="256">
        <v>154.128</v>
      </c>
      <c r="I658" s="257"/>
      <c r="J658" s="253"/>
      <c r="K658" s="253"/>
      <c r="L658" s="258"/>
      <c r="M658" s="259"/>
      <c r="N658" s="260"/>
      <c r="O658" s="260"/>
      <c r="P658" s="260"/>
      <c r="Q658" s="260"/>
      <c r="R658" s="260"/>
      <c r="S658" s="260"/>
      <c r="T658" s="261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62" t="s">
        <v>197</v>
      </c>
      <c r="AU658" s="262" t="s">
        <v>86</v>
      </c>
      <c r="AV658" s="14" t="s">
        <v>86</v>
      </c>
      <c r="AW658" s="14" t="s">
        <v>32</v>
      </c>
      <c r="AX658" s="14" t="s">
        <v>77</v>
      </c>
      <c r="AY658" s="262" t="s">
        <v>188</v>
      </c>
    </row>
    <row r="659" spans="1:51" s="15" customFormat="1" ht="12">
      <c r="A659" s="15"/>
      <c r="B659" s="263"/>
      <c r="C659" s="264"/>
      <c r="D659" s="243" t="s">
        <v>197</v>
      </c>
      <c r="E659" s="265" t="s">
        <v>1</v>
      </c>
      <c r="F659" s="266" t="s">
        <v>215</v>
      </c>
      <c r="G659" s="264"/>
      <c r="H659" s="267">
        <v>154.128</v>
      </c>
      <c r="I659" s="268"/>
      <c r="J659" s="264"/>
      <c r="K659" s="264"/>
      <c r="L659" s="269"/>
      <c r="M659" s="270"/>
      <c r="N659" s="271"/>
      <c r="O659" s="271"/>
      <c r="P659" s="271"/>
      <c r="Q659" s="271"/>
      <c r="R659" s="271"/>
      <c r="S659" s="271"/>
      <c r="T659" s="272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73" t="s">
        <v>197</v>
      </c>
      <c r="AU659" s="273" t="s">
        <v>86</v>
      </c>
      <c r="AV659" s="15" t="s">
        <v>195</v>
      </c>
      <c r="AW659" s="15" t="s">
        <v>32</v>
      </c>
      <c r="AX659" s="15" t="s">
        <v>84</v>
      </c>
      <c r="AY659" s="273" t="s">
        <v>188</v>
      </c>
    </row>
    <row r="660" spans="1:65" s="2" customFormat="1" ht="16.5" customHeight="1">
      <c r="A660" s="39"/>
      <c r="B660" s="40"/>
      <c r="C660" s="292" t="s">
        <v>882</v>
      </c>
      <c r="D660" s="292" t="s">
        <v>807</v>
      </c>
      <c r="E660" s="293" t="s">
        <v>883</v>
      </c>
      <c r="F660" s="294" t="s">
        <v>884</v>
      </c>
      <c r="G660" s="295" t="s">
        <v>377</v>
      </c>
      <c r="H660" s="296">
        <v>0.062</v>
      </c>
      <c r="I660" s="297"/>
      <c r="J660" s="298">
        <f>ROUND(I660*H660,2)</f>
        <v>0</v>
      </c>
      <c r="K660" s="294" t="s">
        <v>194</v>
      </c>
      <c r="L660" s="299"/>
      <c r="M660" s="300" t="s">
        <v>1</v>
      </c>
      <c r="N660" s="301" t="s">
        <v>42</v>
      </c>
      <c r="O660" s="92"/>
      <c r="P660" s="237">
        <f>O660*H660</f>
        <v>0</v>
      </c>
      <c r="Q660" s="237">
        <v>1</v>
      </c>
      <c r="R660" s="237">
        <f>Q660*H660</f>
        <v>0.062</v>
      </c>
      <c r="S660" s="237">
        <v>0</v>
      </c>
      <c r="T660" s="238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39" t="s">
        <v>688</v>
      </c>
      <c r="AT660" s="239" t="s">
        <v>807</v>
      </c>
      <c r="AU660" s="239" t="s">
        <v>86</v>
      </c>
      <c r="AY660" s="18" t="s">
        <v>188</v>
      </c>
      <c r="BE660" s="240">
        <f>IF(N660="základní",J660,0)</f>
        <v>0</v>
      </c>
      <c r="BF660" s="240">
        <f>IF(N660="snížená",J660,0)</f>
        <v>0</v>
      </c>
      <c r="BG660" s="240">
        <f>IF(N660="zákl. přenesená",J660,0)</f>
        <v>0</v>
      </c>
      <c r="BH660" s="240">
        <f>IF(N660="sníž. přenesená",J660,0)</f>
        <v>0</v>
      </c>
      <c r="BI660" s="240">
        <f>IF(N660="nulová",J660,0)</f>
        <v>0</v>
      </c>
      <c r="BJ660" s="18" t="s">
        <v>84</v>
      </c>
      <c r="BK660" s="240">
        <f>ROUND(I660*H660,2)</f>
        <v>0</v>
      </c>
      <c r="BL660" s="18" t="s">
        <v>374</v>
      </c>
      <c r="BM660" s="239" t="s">
        <v>885</v>
      </c>
    </row>
    <row r="661" spans="1:51" s="14" customFormat="1" ht="12">
      <c r="A661" s="14"/>
      <c r="B661" s="252"/>
      <c r="C661" s="253"/>
      <c r="D661" s="243" t="s">
        <v>197</v>
      </c>
      <c r="E661" s="254" t="s">
        <v>1</v>
      </c>
      <c r="F661" s="255" t="s">
        <v>886</v>
      </c>
      <c r="G661" s="253"/>
      <c r="H661" s="256">
        <v>0.062</v>
      </c>
      <c r="I661" s="257"/>
      <c r="J661" s="253"/>
      <c r="K661" s="253"/>
      <c r="L661" s="258"/>
      <c r="M661" s="259"/>
      <c r="N661" s="260"/>
      <c r="O661" s="260"/>
      <c r="P661" s="260"/>
      <c r="Q661" s="260"/>
      <c r="R661" s="260"/>
      <c r="S661" s="260"/>
      <c r="T661" s="261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62" t="s">
        <v>197</v>
      </c>
      <c r="AU661" s="262" t="s">
        <v>86</v>
      </c>
      <c r="AV661" s="14" t="s">
        <v>86</v>
      </c>
      <c r="AW661" s="14" t="s">
        <v>32</v>
      </c>
      <c r="AX661" s="14" t="s">
        <v>84</v>
      </c>
      <c r="AY661" s="262" t="s">
        <v>188</v>
      </c>
    </row>
    <row r="662" spans="1:65" s="2" customFormat="1" ht="24.15" customHeight="1">
      <c r="A662" s="39"/>
      <c r="B662" s="40"/>
      <c r="C662" s="228" t="s">
        <v>887</v>
      </c>
      <c r="D662" s="228" t="s">
        <v>190</v>
      </c>
      <c r="E662" s="229" t="s">
        <v>888</v>
      </c>
      <c r="F662" s="230" t="s">
        <v>889</v>
      </c>
      <c r="G662" s="231" t="s">
        <v>193</v>
      </c>
      <c r="H662" s="232">
        <v>154.128</v>
      </c>
      <c r="I662" s="233"/>
      <c r="J662" s="234">
        <f>ROUND(I662*H662,2)</f>
        <v>0</v>
      </c>
      <c r="K662" s="230" t="s">
        <v>194</v>
      </c>
      <c r="L662" s="45"/>
      <c r="M662" s="235" t="s">
        <v>1</v>
      </c>
      <c r="N662" s="236" t="s">
        <v>42</v>
      </c>
      <c r="O662" s="92"/>
      <c r="P662" s="237">
        <f>O662*H662</f>
        <v>0</v>
      </c>
      <c r="Q662" s="237">
        <v>0.0004</v>
      </c>
      <c r="R662" s="237">
        <f>Q662*H662</f>
        <v>0.061651199999999996</v>
      </c>
      <c r="S662" s="237">
        <v>0</v>
      </c>
      <c r="T662" s="238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39" t="s">
        <v>374</v>
      </c>
      <c r="AT662" s="239" t="s">
        <v>190</v>
      </c>
      <c r="AU662" s="239" t="s">
        <v>86</v>
      </c>
      <c r="AY662" s="18" t="s">
        <v>188</v>
      </c>
      <c r="BE662" s="240">
        <f>IF(N662="základní",J662,0)</f>
        <v>0</v>
      </c>
      <c r="BF662" s="240">
        <f>IF(N662="snížená",J662,0)</f>
        <v>0</v>
      </c>
      <c r="BG662" s="240">
        <f>IF(N662="zákl. přenesená",J662,0)</f>
        <v>0</v>
      </c>
      <c r="BH662" s="240">
        <f>IF(N662="sníž. přenesená",J662,0)</f>
        <v>0</v>
      </c>
      <c r="BI662" s="240">
        <f>IF(N662="nulová",J662,0)</f>
        <v>0</v>
      </c>
      <c r="BJ662" s="18" t="s">
        <v>84</v>
      </c>
      <c r="BK662" s="240">
        <f>ROUND(I662*H662,2)</f>
        <v>0</v>
      </c>
      <c r="BL662" s="18" t="s">
        <v>374</v>
      </c>
      <c r="BM662" s="239" t="s">
        <v>890</v>
      </c>
    </row>
    <row r="663" spans="1:51" s="13" customFormat="1" ht="12">
      <c r="A663" s="13"/>
      <c r="B663" s="241"/>
      <c r="C663" s="242"/>
      <c r="D663" s="243" t="s">
        <v>197</v>
      </c>
      <c r="E663" s="244" t="s">
        <v>1</v>
      </c>
      <c r="F663" s="245" t="s">
        <v>548</v>
      </c>
      <c r="G663" s="242"/>
      <c r="H663" s="244" t="s">
        <v>1</v>
      </c>
      <c r="I663" s="246"/>
      <c r="J663" s="242"/>
      <c r="K663" s="242"/>
      <c r="L663" s="247"/>
      <c r="M663" s="248"/>
      <c r="N663" s="249"/>
      <c r="O663" s="249"/>
      <c r="P663" s="249"/>
      <c r="Q663" s="249"/>
      <c r="R663" s="249"/>
      <c r="S663" s="249"/>
      <c r="T663" s="250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51" t="s">
        <v>197</v>
      </c>
      <c r="AU663" s="251" t="s">
        <v>86</v>
      </c>
      <c r="AV663" s="13" t="s">
        <v>84</v>
      </c>
      <c r="AW663" s="13" t="s">
        <v>32</v>
      </c>
      <c r="AX663" s="13" t="s">
        <v>77</v>
      </c>
      <c r="AY663" s="251" t="s">
        <v>188</v>
      </c>
    </row>
    <row r="664" spans="1:51" s="13" customFormat="1" ht="12">
      <c r="A664" s="13"/>
      <c r="B664" s="241"/>
      <c r="C664" s="242"/>
      <c r="D664" s="243" t="s">
        <v>197</v>
      </c>
      <c r="E664" s="244" t="s">
        <v>1</v>
      </c>
      <c r="F664" s="245" t="s">
        <v>543</v>
      </c>
      <c r="G664" s="242"/>
      <c r="H664" s="244" t="s">
        <v>1</v>
      </c>
      <c r="I664" s="246"/>
      <c r="J664" s="242"/>
      <c r="K664" s="242"/>
      <c r="L664" s="247"/>
      <c r="M664" s="248"/>
      <c r="N664" s="249"/>
      <c r="O664" s="249"/>
      <c r="P664" s="249"/>
      <c r="Q664" s="249"/>
      <c r="R664" s="249"/>
      <c r="S664" s="249"/>
      <c r="T664" s="250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51" t="s">
        <v>197</v>
      </c>
      <c r="AU664" s="251" t="s">
        <v>86</v>
      </c>
      <c r="AV664" s="13" t="s">
        <v>84</v>
      </c>
      <c r="AW664" s="13" t="s">
        <v>32</v>
      </c>
      <c r="AX664" s="13" t="s">
        <v>77</v>
      </c>
      <c r="AY664" s="251" t="s">
        <v>188</v>
      </c>
    </row>
    <row r="665" spans="1:51" s="14" customFormat="1" ht="12">
      <c r="A665" s="14"/>
      <c r="B665" s="252"/>
      <c r="C665" s="253"/>
      <c r="D665" s="243" t="s">
        <v>197</v>
      </c>
      <c r="E665" s="254" t="s">
        <v>1</v>
      </c>
      <c r="F665" s="255" t="s">
        <v>800</v>
      </c>
      <c r="G665" s="253"/>
      <c r="H665" s="256">
        <v>154.128</v>
      </c>
      <c r="I665" s="257"/>
      <c r="J665" s="253"/>
      <c r="K665" s="253"/>
      <c r="L665" s="258"/>
      <c r="M665" s="259"/>
      <c r="N665" s="260"/>
      <c r="O665" s="260"/>
      <c r="P665" s="260"/>
      <c r="Q665" s="260"/>
      <c r="R665" s="260"/>
      <c r="S665" s="260"/>
      <c r="T665" s="261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62" t="s">
        <v>197</v>
      </c>
      <c r="AU665" s="262" t="s">
        <v>86</v>
      </c>
      <c r="AV665" s="14" t="s">
        <v>86</v>
      </c>
      <c r="AW665" s="14" t="s">
        <v>32</v>
      </c>
      <c r="AX665" s="14" t="s">
        <v>77</v>
      </c>
      <c r="AY665" s="262" t="s">
        <v>188</v>
      </c>
    </row>
    <row r="666" spans="1:51" s="15" customFormat="1" ht="12">
      <c r="A666" s="15"/>
      <c r="B666" s="263"/>
      <c r="C666" s="264"/>
      <c r="D666" s="243" t="s">
        <v>197</v>
      </c>
      <c r="E666" s="265" t="s">
        <v>1</v>
      </c>
      <c r="F666" s="266" t="s">
        <v>215</v>
      </c>
      <c r="G666" s="264"/>
      <c r="H666" s="267">
        <v>154.128</v>
      </c>
      <c r="I666" s="268"/>
      <c r="J666" s="264"/>
      <c r="K666" s="264"/>
      <c r="L666" s="269"/>
      <c r="M666" s="270"/>
      <c r="N666" s="271"/>
      <c r="O666" s="271"/>
      <c r="P666" s="271"/>
      <c r="Q666" s="271"/>
      <c r="R666" s="271"/>
      <c r="S666" s="271"/>
      <c r="T666" s="272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73" t="s">
        <v>197</v>
      </c>
      <c r="AU666" s="273" t="s">
        <v>86</v>
      </c>
      <c r="AV666" s="15" t="s">
        <v>195</v>
      </c>
      <c r="AW666" s="15" t="s">
        <v>32</v>
      </c>
      <c r="AX666" s="15" t="s">
        <v>84</v>
      </c>
      <c r="AY666" s="273" t="s">
        <v>188</v>
      </c>
    </row>
    <row r="667" spans="1:65" s="2" customFormat="1" ht="49.05" customHeight="1">
      <c r="A667" s="39"/>
      <c r="B667" s="40"/>
      <c r="C667" s="292" t="s">
        <v>891</v>
      </c>
      <c r="D667" s="292" t="s">
        <v>807</v>
      </c>
      <c r="E667" s="293" t="s">
        <v>892</v>
      </c>
      <c r="F667" s="294" t="s">
        <v>893</v>
      </c>
      <c r="G667" s="295" t="s">
        <v>193</v>
      </c>
      <c r="H667" s="296">
        <v>192.66</v>
      </c>
      <c r="I667" s="297"/>
      <c r="J667" s="298">
        <f>ROUND(I667*H667,2)</f>
        <v>0</v>
      </c>
      <c r="K667" s="294" t="s">
        <v>194</v>
      </c>
      <c r="L667" s="299"/>
      <c r="M667" s="300" t="s">
        <v>1</v>
      </c>
      <c r="N667" s="301" t="s">
        <v>42</v>
      </c>
      <c r="O667" s="92"/>
      <c r="P667" s="237">
        <f>O667*H667</f>
        <v>0</v>
      </c>
      <c r="Q667" s="237">
        <v>0.0053</v>
      </c>
      <c r="R667" s="237">
        <f>Q667*H667</f>
        <v>1.021098</v>
      </c>
      <c r="S667" s="237">
        <v>0</v>
      </c>
      <c r="T667" s="238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39" t="s">
        <v>688</v>
      </c>
      <c r="AT667" s="239" t="s">
        <v>807</v>
      </c>
      <c r="AU667" s="239" t="s">
        <v>86</v>
      </c>
      <c r="AY667" s="18" t="s">
        <v>188</v>
      </c>
      <c r="BE667" s="240">
        <f>IF(N667="základní",J667,0)</f>
        <v>0</v>
      </c>
      <c r="BF667" s="240">
        <f>IF(N667="snížená",J667,0)</f>
        <v>0</v>
      </c>
      <c r="BG667" s="240">
        <f>IF(N667="zákl. přenesená",J667,0)</f>
        <v>0</v>
      </c>
      <c r="BH667" s="240">
        <f>IF(N667="sníž. přenesená",J667,0)</f>
        <v>0</v>
      </c>
      <c r="BI667" s="240">
        <f>IF(N667="nulová",J667,0)</f>
        <v>0</v>
      </c>
      <c r="BJ667" s="18" t="s">
        <v>84</v>
      </c>
      <c r="BK667" s="240">
        <f>ROUND(I667*H667,2)</f>
        <v>0</v>
      </c>
      <c r="BL667" s="18" t="s">
        <v>374</v>
      </c>
      <c r="BM667" s="239" t="s">
        <v>894</v>
      </c>
    </row>
    <row r="668" spans="1:51" s="14" customFormat="1" ht="12">
      <c r="A668" s="14"/>
      <c r="B668" s="252"/>
      <c r="C668" s="253"/>
      <c r="D668" s="243" t="s">
        <v>197</v>
      </c>
      <c r="E668" s="254" t="s">
        <v>1</v>
      </c>
      <c r="F668" s="255" t="s">
        <v>895</v>
      </c>
      <c r="G668" s="253"/>
      <c r="H668" s="256">
        <v>154.128</v>
      </c>
      <c r="I668" s="257"/>
      <c r="J668" s="253"/>
      <c r="K668" s="253"/>
      <c r="L668" s="258"/>
      <c r="M668" s="259"/>
      <c r="N668" s="260"/>
      <c r="O668" s="260"/>
      <c r="P668" s="260"/>
      <c r="Q668" s="260"/>
      <c r="R668" s="260"/>
      <c r="S668" s="260"/>
      <c r="T668" s="261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62" t="s">
        <v>197</v>
      </c>
      <c r="AU668" s="262" t="s">
        <v>86</v>
      </c>
      <c r="AV668" s="14" t="s">
        <v>86</v>
      </c>
      <c r="AW668" s="14" t="s">
        <v>32</v>
      </c>
      <c r="AX668" s="14" t="s">
        <v>84</v>
      </c>
      <c r="AY668" s="262" t="s">
        <v>188</v>
      </c>
    </row>
    <row r="669" spans="1:51" s="14" customFormat="1" ht="12">
      <c r="A669" s="14"/>
      <c r="B669" s="252"/>
      <c r="C669" s="253"/>
      <c r="D669" s="243" t="s">
        <v>197</v>
      </c>
      <c r="E669" s="253"/>
      <c r="F669" s="255" t="s">
        <v>896</v>
      </c>
      <c r="G669" s="253"/>
      <c r="H669" s="256">
        <v>192.66</v>
      </c>
      <c r="I669" s="257"/>
      <c r="J669" s="253"/>
      <c r="K669" s="253"/>
      <c r="L669" s="258"/>
      <c r="M669" s="259"/>
      <c r="N669" s="260"/>
      <c r="O669" s="260"/>
      <c r="P669" s="260"/>
      <c r="Q669" s="260"/>
      <c r="R669" s="260"/>
      <c r="S669" s="260"/>
      <c r="T669" s="261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62" t="s">
        <v>197</v>
      </c>
      <c r="AU669" s="262" t="s">
        <v>86</v>
      </c>
      <c r="AV669" s="14" t="s">
        <v>86</v>
      </c>
      <c r="AW669" s="14" t="s">
        <v>4</v>
      </c>
      <c r="AX669" s="14" t="s">
        <v>84</v>
      </c>
      <c r="AY669" s="262" t="s">
        <v>188</v>
      </c>
    </row>
    <row r="670" spans="1:65" s="2" customFormat="1" ht="24.15" customHeight="1">
      <c r="A670" s="39"/>
      <c r="B670" s="40"/>
      <c r="C670" s="228" t="s">
        <v>897</v>
      </c>
      <c r="D670" s="228" t="s">
        <v>190</v>
      </c>
      <c r="E670" s="229" t="s">
        <v>898</v>
      </c>
      <c r="F670" s="230" t="s">
        <v>899</v>
      </c>
      <c r="G670" s="231" t="s">
        <v>193</v>
      </c>
      <c r="H670" s="232">
        <v>17.74</v>
      </c>
      <c r="I670" s="233"/>
      <c r="J670" s="234">
        <f>ROUND(I670*H670,2)</f>
        <v>0</v>
      </c>
      <c r="K670" s="230" t="s">
        <v>194</v>
      </c>
      <c r="L670" s="45"/>
      <c r="M670" s="235" t="s">
        <v>1</v>
      </c>
      <c r="N670" s="236" t="s">
        <v>42</v>
      </c>
      <c r="O670" s="92"/>
      <c r="P670" s="237">
        <f>O670*H670</f>
        <v>0</v>
      </c>
      <c r="Q670" s="237">
        <v>0</v>
      </c>
      <c r="R670" s="237">
        <f>Q670*H670</f>
        <v>0</v>
      </c>
      <c r="S670" s="237">
        <v>0</v>
      </c>
      <c r="T670" s="238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39" t="s">
        <v>374</v>
      </c>
      <c r="AT670" s="239" t="s">
        <v>190</v>
      </c>
      <c r="AU670" s="239" t="s">
        <v>86</v>
      </c>
      <c r="AY670" s="18" t="s">
        <v>188</v>
      </c>
      <c r="BE670" s="240">
        <f>IF(N670="základní",J670,0)</f>
        <v>0</v>
      </c>
      <c r="BF670" s="240">
        <f>IF(N670="snížená",J670,0)</f>
        <v>0</v>
      </c>
      <c r="BG670" s="240">
        <f>IF(N670="zákl. přenesená",J670,0)</f>
        <v>0</v>
      </c>
      <c r="BH670" s="240">
        <f>IF(N670="sníž. přenesená",J670,0)</f>
        <v>0</v>
      </c>
      <c r="BI670" s="240">
        <f>IF(N670="nulová",J670,0)</f>
        <v>0</v>
      </c>
      <c r="BJ670" s="18" t="s">
        <v>84</v>
      </c>
      <c r="BK670" s="240">
        <f>ROUND(I670*H670,2)</f>
        <v>0</v>
      </c>
      <c r="BL670" s="18" t="s">
        <v>374</v>
      </c>
      <c r="BM670" s="239" t="s">
        <v>900</v>
      </c>
    </row>
    <row r="671" spans="1:51" s="13" customFormat="1" ht="12">
      <c r="A671" s="13"/>
      <c r="B671" s="241"/>
      <c r="C671" s="242"/>
      <c r="D671" s="243" t="s">
        <v>197</v>
      </c>
      <c r="E671" s="244" t="s">
        <v>1</v>
      </c>
      <c r="F671" s="245" t="s">
        <v>548</v>
      </c>
      <c r="G671" s="242"/>
      <c r="H671" s="244" t="s">
        <v>1</v>
      </c>
      <c r="I671" s="246"/>
      <c r="J671" s="242"/>
      <c r="K671" s="242"/>
      <c r="L671" s="247"/>
      <c r="M671" s="248"/>
      <c r="N671" s="249"/>
      <c r="O671" s="249"/>
      <c r="P671" s="249"/>
      <c r="Q671" s="249"/>
      <c r="R671" s="249"/>
      <c r="S671" s="249"/>
      <c r="T671" s="250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51" t="s">
        <v>197</v>
      </c>
      <c r="AU671" s="251" t="s">
        <v>86</v>
      </c>
      <c r="AV671" s="13" t="s">
        <v>84</v>
      </c>
      <c r="AW671" s="13" t="s">
        <v>32</v>
      </c>
      <c r="AX671" s="13" t="s">
        <v>77</v>
      </c>
      <c r="AY671" s="251" t="s">
        <v>188</v>
      </c>
    </row>
    <row r="672" spans="1:51" s="13" customFormat="1" ht="12">
      <c r="A672" s="13"/>
      <c r="B672" s="241"/>
      <c r="C672" s="242"/>
      <c r="D672" s="243" t="s">
        <v>197</v>
      </c>
      <c r="E672" s="244" t="s">
        <v>1</v>
      </c>
      <c r="F672" s="245" t="s">
        <v>901</v>
      </c>
      <c r="G672" s="242"/>
      <c r="H672" s="244" t="s">
        <v>1</v>
      </c>
      <c r="I672" s="246"/>
      <c r="J672" s="242"/>
      <c r="K672" s="242"/>
      <c r="L672" s="247"/>
      <c r="M672" s="248"/>
      <c r="N672" s="249"/>
      <c r="O672" s="249"/>
      <c r="P672" s="249"/>
      <c r="Q672" s="249"/>
      <c r="R672" s="249"/>
      <c r="S672" s="249"/>
      <c r="T672" s="250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51" t="s">
        <v>197</v>
      </c>
      <c r="AU672" s="251" t="s">
        <v>86</v>
      </c>
      <c r="AV672" s="13" t="s">
        <v>84</v>
      </c>
      <c r="AW672" s="13" t="s">
        <v>32</v>
      </c>
      <c r="AX672" s="13" t="s">
        <v>77</v>
      </c>
      <c r="AY672" s="251" t="s">
        <v>188</v>
      </c>
    </row>
    <row r="673" spans="1:51" s="14" customFormat="1" ht="12">
      <c r="A673" s="14"/>
      <c r="B673" s="252"/>
      <c r="C673" s="253"/>
      <c r="D673" s="243" t="s">
        <v>197</v>
      </c>
      <c r="E673" s="254" t="s">
        <v>1</v>
      </c>
      <c r="F673" s="255" t="s">
        <v>653</v>
      </c>
      <c r="G673" s="253"/>
      <c r="H673" s="256">
        <v>17.74</v>
      </c>
      <c r="I673" s="257"/>
      <c r="J673" s="253"/>
      <c r="K673" s="253"/>
      <c r="L673" s="258"/>
      <c r="M673" s="259"/>
      <c r="N673" s="260"/>
      <c r="O673" s="260"/>
      <c r="P673" s="260"/>
      <c r="Q673" s="260"/>
      <c r="R673" s="260"/>
      <c r="S673" s="260"/>
      <c r="T673" s="261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2" t="s">
        <v>197</v>
      </c>
      <c r="AU673" s="262" t="s">
        <v>86</v>
      </c>
      <c r="AV673" s="14" t="s">
        <v>86</v>
      </c>
      <c r="AW673" s="14" t="s">
        <v>32</v>
      </c>
      <c r="AX673" s="14" t="s">
        <v>84</v>
      </c>
      <c r="AY673" s="262" t="s">
        <v>188</v>
      </c>
    </row>
    <row r="674" spans="1:65" s="2" customFormat="1" ht="33" customHeight="1">
      <c r="A674" s="39"/>
      <c r="B674" s="40"/>
      <c r="C674" s="228" t="s">
        <v>902</v>
      </c>
      <c r="D674" s="228" t="s">
        <v>190</v>
      </c>
      <c r="E674" s="229" t="s">
        <v>903</v>
      </c>
      <c r="F674" s="230" t="s">
        <v>904</v>
      </c>
      <c r="G674" s="231" t="s">
        <v>377</v>
      </c>
      <c r="H674" s="232">
        <v>1.145</v>
      </c>
      <c r="I674" s="233"/>
      <c r="J674" s="234">
        <f>ROUND(I674*H674,2)</f>
        <v>0</v>
      </c>
      <c r="K674" s="230" t="s">
        <v>194</v>
      </c>
      <c r="L674" s="45"/>
      <c r="M674" s="235" t="s">
        <v>1</v>
      </c>
      <c r="N674" s="236" t="s">
        <v>42</v>
      </c>
      <c r="O674" s="92"/>
      <c r="P674" s="237">
        <f>O674*H674</f>
        <v>0</v>
      </c>
      <c r="Q674" s="237">
        <v>0</v>
      </c>
      <c r="R674" s="237">
        <f>Q674*H674</f>
        <v>0</v>
      </c>
      <c r="S674" s="237">
        <v>0</v>
      </c>
      <c r="T674" s="238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39" t="s">
        <v>374</v>
      </c>
      <c r="AT674" s="239" t="s">
        <v>190</v>
      </c>
      <c r="AU674" s="239" t="s">
        <v>86</v>
      </c>
      <c r="AY674" s="18" t="s">
        <v>188</v>
      </c>
      <c r="BE674" s="240">
        <f>IF(N674="základní",J674,0)</f>
        <v>0</v>
      </c>
      <c r="BF674" s="240">
        <f>IF(N674="snížená",J674,0)</f>
        <v>0</v>
      </c>
      <c r="BG674" s="240">
        <f>IF(N674="zákl. přenesená",J674,0)</f>
        <v>0</v>
      </c>
      <c r="BH674" s="240">
        <f>IF(N674="sníž. přenesená",J674,0)</f>
        <v>0</v>
      </c>
      <c r="BI674" s="240">
        <f>IF(N674="nulová",J674,0)</f>
        <v>0</v>
      </c>
      <c r="BJ674" s="18" t="s">
        <v>84</v>
      </c>
      <c r="BK674" s="240">
        <f>ROUND(I674*H674,2)</f>
        <v>0</v>
      </c>
      <c r="BL674" s="18" t="s">
        <v>374</v>
      </c>
      <c r="BM674" s="239" t="s">
        <v>905</v>
      </c>
    </row>
    <row r="675" spans="1:63" s="12" customFormat="1" ht="22.8" customHeight="1">
      <c r="A675" s="12"/>
      <c r="B675" s="212"/>
      <c r="C675" s="213"/>
      <c r="D675" s="214" t="s">
        <v>76</v>
      </c>
      <c r="E675" s="226" t="s">
        <v>906</v>
      </c>
      <c r="F675" s="226" t="s">
        <v>907</v>
      </c>
      <c r="G675" s="213"/>
      <c r="H675" s="213"/>
      <c r="I675" s="216"/>
      <c r="J675" s="227">
        <f>BK675</f>
        <v>0</v>
      </c>
      <c r="K675" s="213"/>
      <c r="L675" s="218"/>
      <c r="M675" s="219"/>
      <c r="N675" s="220"/>
      <c r="O675" s="220"/>
      <c r="P675" s="221">
        <f>SUM(P676:P704)</f>
        <v>0</v>
      </c>
      <c r="Q675" s="220"/>
      <c r="R675" s="221">
        <f>SUM(R676:R704)</f>
        <v>0.48086059999999997</v>
      </c>
      <c r="S675" s="220"/>
      <c r="T675" s="222">
        <f>SUM(T676:T704)</f>
        <v>0</v>
      </c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R675" s="223" t="s">
        <v>86</v>
      </c>
      <c r="AT675" s="224" t="s">
        <v>76</v>
      </c>
      <c r="AU675" s="224" t="s">
        <v>84</v>
      </c>
      <c r="AY675" s="223" t="s">
        <v>188</v>
      </c>
      <c r="BK675" s="225">
        <f>SUM(BK676:BK704)</f>
        <v>0</v>
      </c>
    </row>
    <row r="676" spans="1:65" s="2" customFormat="1" ht="24.15" customHeight="1">
      <c r="A676" s="39"/>
      <c r="B676" s="40"/>
      <c r="C676" s="228" t="s">
        <v>908</v>
      </c>
      <c r="D676" s="228" t="s">
        <v>190</v>
      </c>
      <c r="E676" s="229" t="s">
        <v>909</v>
      </c>
      <c r="F676" s="230" t="s">
        <v>910</v>
      </c>
      <c r="G676" s="231" t="s">
        <v>193</v>
      </c>
      <c r="H676" s="232">
        <v>150.74</v>
      </c>
      <c r="I676" s="233"/>
      <c r="J676" s="234">
        <f>ROUND(I676*H676,2)</f>
        <v>0</v>
      </c>
      <c r="K676" s="230" t="s">
        <v>194</v>
      </c>
      <c r="L676" s="45"/>
      <c r="M676" s="235" t="s">
        <v>1</v>
      </c>
      <c r="N676" s="236" t="s">
        <v>42</v>
      </c>
      <c r="O676" s="92"/>
      <c r="P676" s="237">
        <f>O676*H676</f>
        <v>0</v>
      </c>
      <c r="Q676" s="237">
        <v>0</v>
      </c>
      <c r="R676" s="237">
        <f>Q676*H676</f>
        <v>0</v>
      </c>
      <c r="S676" s="237">
        <v>0</v>
      </c>
      <c r="T676" s="238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39" t="s">
        <v>374</v>
      </c>
      <c r="AT676" s="239" t="s">
        <v>190</v>
      </c>
      <c r="AU676" s="239" t="s">
        <v>86</v>
      </c>
      <c r="AY676" s="18" t="s">
        <v>188</v>
      </c>
      <c r="BE676" s="240">
        <f>IF(N676="základní",J676,0)</f>
        <v>0</v>
      </c>
      <c r="BF676" s="240">
        <f>IF(N676="snížená",J676,0)</f>
        <v>0</v>
      </c>
      <c r="BG676" s="240">
        <f>IF(N676="zákl. přenesená",J676,0)</f>
        <v>0</v>
      </c>
      <c r="BH676" s="240">
        <f>IF(N676="sníž. přenesená",J676,0)</f>
        <v>0</v>
      </c>
      <c r="BI676" s="240">
        <f>IF(N676="nulová",J676,0)</f>
        <v>0</v>
      </c>
      <c r="BJ676" s="18" t="s">
        <v>84</v>
      </c>
      <c r="BK676" s="240">
        <f>ROUND(I676*H676,2)</f>
        <v>0</v>
      </c>
      <c r="BL676" s="18" t="s">
        <v>374</v>
      </c>
      <c r="BM676" s="239" t="s">
        <v>911</v>
      </c>
    </row>
    <row r="677" spans="1:51" s="13" customFormat="1" ht="12">
      <c r="A677" s="13"/>
      <c r="B677" s="241"/>
      <c r="C677" s="242"/>
      <c r="D677" s="243" t="s">
        <v>197</v>
      </c>
      <c r="E677" s="244" t="s">
        <v>1</v>
      </c>
      <c r="F677" s="245" t="s">
        <v>757</v>
      </c>
      <c r="G677" s="242"/>
      <c r="H677" s="244" t="s">
        <v>1</v>
      </c>
      <c r="I677" s="246"/>
      <c r="J677" s="242"/>
      <c r="K677" s="242"/>
      <c r="L677" s="247"/>
      <c r="M677" s="248"/>
      <c r="N677" s="249"/>
      <c r="O677" s="249"/>
      <c r="P677" s="249"/>
      <c r="Q677" s="249"/>
      <c r="R677" s="249"/>
      <c r="S677" s="249"/>
      <c r="T677" s="250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51" t="s">
        <v>197</v>
      </c>
      <c r="AU677" s="251" t="s">
        <v>86</v>
      </c>
      <c r="AV677" s="13" t="s">
        <v>84</v>
      </c>
      <c r="AW677" s="13" t="s">
        <v>32</v>
      </c>
      <c r="AX677" s="13" t="s">
        <v>77</v>
      </c>
      <c r="AY677" s="251" t="s">
        <v>188</v>
      </c>
    </row>
    <row r="678" spans="1:51" s="13" customFormat="1" ht="12">
      <c r="A678" s="13"/>
      <c r="B678" s="241"/>
      <c r="C678" s="242"/>
      <c r="D678" s="243" t="s">
        <v>197</v>
      </c>
      <c r="E678" s="244" t="s">
        <v>1</v>
      </c>
      <c r="F678" s="245" t="s">
        <v>758</v>
      </c>
      <c r="G678" s="242"/>
      <c r="H678" s="244" t="s">
        <v>1</v>
      </c>
      <c r="I678" s="246"/>
      <c r="J678" s="242"/>
      <c r="K678" s="242"/>
      <c r="L678" s="247"/>
      <c r="M678" s="248"/>
      <c r="N678" s="249"/>
      <c r="O678" s="249"/>
      <c r="P678" s="249"/>
      <c r="Q678" s="249"/>
      <c r="R678" s="249"/>
      <c r="S678" s="249"/>
      <c r="T678" s="250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51" t="s">
        <v>197</v>
      </c>
      <c r="AU678" s="251" t="s">
        <v>86</v>
      </c>
      <c r="AV678" s="13" t="s">
        <v>84</v>
      </c>
      <c r="AW678" s="13" t="s">
        <v>32</v>
      </c>
      <c r="AX678" s="13" t="s">
        <v>77</v>
      </c>
      <c r="AY678" s="251" t="s">
        <v>188</v>
      </c>
    </row>
    <row r="679" spans="1:51" s="13" customFormat="1" ht="12">
      <c r="A679" s="13"/>
      <c r="B679" s="241"/>
      <c r="C679" s="242"/>
      <c r="D679" s="243" t="s">
        <v>197</v>
      </c>
      <c r="E679" s="244" t="s">
        <v>1</v>
      </c>
      <c r="F679" s="245" t="s">
        <v>759</v>
      </c>
      <c r="G679" s="242"/>
      <c r="H679" s="244" t="s">
        <v>1</v>
      </c>
      <c r="I679" s="246"/>
      <c r="J679" s="242"/>
      <c r="K679" s="242"/>
      <c r="L679" s="247"/>
      <c r="M679" s="248"/>
      <c r="N679" s="249"/>
      <c r="O679" s="249"/>
      <c r="P679" s="249"/>
      <c r="Q679" s="249"/>
      <c r="R679" s="249"/>
      <c r="S679" s="249"/>
      <c r="T679" s="250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51" t="s">
        <v>197</v>
      </c>
      <c r="AU679" s="251" t="s">
        <v>86</v>
      </c>
      <c r="AV679" s="13" t="s">
        <v>84</v>
      </c>
      <c r="AW679" s="13" t="s">
        <v>32</v>
      </c>
      <c r="AX679" s="13" t="s">
        <v>77</v>
      </c>
      <c r="AY679" s="251" t="s">
        <v>188</v>
      </c>
    </row>
    <row r="680" spans="1:51" s="14" customFormat="1" ht="12">
      <c r="A680" s="14"/>
      <c r="B680" s="252"/>
      <c r="C680" s="253"/>
      <c r="D680" s="243" t="s">
        <v>197</v>
      </c>
      <c r="E680" s="254" t="s">
        <v>1</v>
      </c>
      <c r="F680" s="255" t="s">
        <v>760</v>
      </c>
      <c r="G680" s="253"/>
      <c r="H680" s="256">
        <v>10.01</v>
      </c>
      <c r="I680" s="257"/>
      <c r="J680" s="253"/>
      <c r="K680" s="253"/>
      <c r="L680" s="258"/>
      <c r="M680" s="259"/>
      <c r="N680" s="260"/>
      <c r="O680" s="260"/>
      <c r="P680" s="260"/>
      <c r="Q680" s="260"/>
      <c r="R680" s="260"/>
      <c r="S680" s="260"/>
      <c r="T680" s="261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62" t="s">
        <v>197</v>
      </c>
      <c r="AU680" s="262" t="s">
        <v>86</v>
      </c>
      <c r="AV680" s="14" t="s">
        <v>86</v>
      </c>
      <c r="AW680" s="14" t="s">
        <v>32</v>
      </c>
      <c r="AX680" s="14" t="s">
        <v>77</v>
      </c>
      <c r="AY680" s="262" t="s">
        <v>188</v>
      </c>
    </row>
    <row r="681" spans="1:51" s="13" customFormat="1" ht="12">
      <c r="A681" s="13"/>
      <c r="B681" s="241"/>
      <c r="C681" s="242"/>
      <c r="D681" s="243" t="s">
        <v>197</v>
      </c>
      <c r="E681" s="244" t="s">
        <v>1</v>
      </c>
      <c r="F681" s="245" t="s">
        <v>761</v>
      </c>
      <c r="G681" s="242"/>
      <c r="H681" s="244" t="s">
        <v>1</v>
      </c>
      <c r="I681" s="246"/>
      <c r="J681" s="242"/>
      <c r="K681" s="242"/>
      <c r="L681" s="247"/>
      <c r="M681" s="248"/>
      <c r="N681" s="249"/>
      <c r="O681" s="249"/>
      <c r="P681" s="249"/>
      <c r="Q681" s="249"/>
      <c r="R681" s="249"/>
      <c r="S681" s="249"/>
      <c r="T681" s="250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51" t="s">
        <v>197</v>
      </c>
      <c r="AU681" s="251" t="s">
        <v>86</v>
      </c>
      <c r="AV681" s="13" t="s">
        <v>84</v>
      </c>
      <c r="AW681" s="13" t="s">
        <v>32</v>
      </c>
      <c r="AX681" s="13" t="s">
        <v>77</v>
      </c>
      <c r="AY681" s="251" t="s">
        <v>188</v>
      </c>
    </row>
    <row r="682" spans="1:51" s="14" customFormat="1" ht="12">
      <c r="A682" s="14"/>
      <c r="B682" s="252"/>
      <c r="C682" s="253"/>
      <c r="D682" s="243" t="s">
        <v>197</v>
      </c>
      <c r="E682" s="254" t="s">
        <v>1</v>
      </c>
      <c r="F682" s="255" t="s">
        <v>762</v>
      </c>
      <c r="G682" s="253"/>
      <c r="H682" s="256">
        <v>12.64</v>
      </c>
      <c r="I682" s="257"/>
      <c r="J682" s="253"/>
      <c r="K682" s="253"/>
      <c r="L682" s="258"/>
      <c r="M682" s="259"/>
      <c r="N682" s="260"/>
      <c r="O682" s="260"/>
      <c r="P682" s="260"/>
      <c r="Q682" s="260"/>
      <c r="R682" s="260"/>
      <c r="S682" s="260"/>
      <c r="T682" s="261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62" t="s">
        <v>197</v>
      </c>
      <c r="AU682" s="262" t="s">
        <v>86</v>
      </c>
      <c r="AV682" s="14" t="s">
        <v>86</v>
      </c>
      <c r="AW682" s="14" t="s">
        <v>32</v>
      </c>
      <c r="AX682" s="14" t="s">
        <v>77</v>
      </c>
      <c r="AY682" s="262" t="s">
        <v>188</v>
      </c>
    </row>
    <row r="683" spans="1:51" s="13" customFormat="1" ht="12">
      <c r="A683" s="13"/>
      <c r="B683" s="241"/>
      <c r="C683" s="242"/>
      <c r="D683" s="243" t="s">
        <v>197</v>
      </c>
      <c r="E683" s="244" t="s">
        <v>1</v>
      </c>
      <c r="F683" s="245" t="s">
        <v>763</v>
      </c>
      <c r="G683" s="242"/>
      <c r="H683" s="244" t="s">
        <v>1</v>
      </c>
      <c r="I683" s="246"/>
      <c r="J683" s="242"/>
      <c r="K683" s="242"/>
      <c r="L683" s="247"/>
      <c r="M683" s="248"/>
      <c r="N683" s="249"/>
      <c r="O683" s="249"/>
      <c r="P683" s="249"/>
      <c r="Q683" s="249"/>
      <c r="R683" s="249"/>
      <c r="S683" s="249"/>
      <c r="T683" s="250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51" t="s">
        <v>197</v>
      </c>
      <c r="AU683" s="251" t="s">
        <v>86</v>
      </c>
      <c r="AV683" s="13" t="s">
        <v>84</v>
      </c>
      <c r="AW683" s="13" t="s">
        <v>32</v>
      </c>
      <c r="AX683" s="13" t="s">
        <v>77</v>
      </c>
      <c r="AY683" s="251" t="s">
        <v>188</v>
      </c>
    </row>
    <row r="684" spans="1:51" s="14" customFormat="1" ht="12">
      <c r="A684" s="14"/>
      <c r="B684" s="252"/>
      <c r="C684" s="253"/>
      <c r="D684" s="243" t="s">
        <v>197</v>
      </c>
      <c r="E684" s="254" t="s">
        <v>1</v>
      </c>
      <c r="F684" s="255" t="s">
        <v>764</v>
      </c>
      <c r="G684" s="253"/>
      <c r="H684" s="256">
        <v>2.53</v>
      </c>
      <c r="I684" s="257"/>
      <c r="J684" s="253"/>
      <c r="K684" s="253"/>
      <c r="L684" s="258"/>
      <c r="M684" s="259"/>
      <c r="N684" s="260"/>
      <c r="O684" s="260"/>
      <c r="P684" s="260"/>
      <c r="Q684" s="260"/>
      <c r="R684" s="260"/>
      <c r="S684" s="260"/>
      <c r="T684" s="261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62" t="s">
        <v>197</v>
      </c>
      <c r="AU684" s="262" t="s">
        <v>86</v>
      </c>
      <c r="AV684" s="14" t="s">
        <v>86</v>
      </c>
      <c r="AW684" s="14" t="s">
        <v>32</v>
      </c>
      <c r="AX684" s="14" t="s">
        <v>77</v>
      </c>
      <c r="AY684" s="262" t="s">
        <v>188</v>
      </c>
    </row>
    <row r="685" spans="1:51" s="16" customFormat="1" ht="12">
      <c r="A685" s="16"/>
      <c r="B685" s="274"/>
      <c r="C685" s="275"/>
      <c r="D685" s="243" t="s">
        <v>197</v>
      </c>
      <c r="E685" s="276" t="s">
        <v>1</v>
      </c>
      <c r="F685" s="277" t="s">
        <v>232</v>
      </c>
      <c r="G685" s="275"/>
      <c r="H685" s="278">
        <v>25.18</v>
      </c>
      <c r="I685" s="279"/>
      <c r="J685" s="275"/>
      <c r="K685" s="275"/>
      <c r="L685" s="280"/>
      <c r="M685" s="281"/>
      <c r="N685" s="282"/>
      <c r="O685" s="282"/>
      <c r="P685" s="282"/>
      <c r="Q685" s="282"/>
      <c r="R685" s="282"/>
      <c r="S685" s="282"/>
      <c r="T685" s="283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T685" s="284" t="s">
        <v>197</v>
      </c>
      <c r="AU685" s="284" t="s">
        <v>86</v>
      </c>
      <c r="AV685" s="16" t="s">
        <v>112</v>
      </c>
      <c r="AW685" s="16" t="s">
        <v>32</v>
      </c>
      <c r="AX685" s="16" t="s">
        <v>77</v>
      </c>
      <c r="AY685" s="284" t="s">
        <v>188</v>
      </c>
    </row>
    <row r="686" spans="1:51" s="13" customFormat="1" ht="12">
      <c r="A686" s="13"/>
      <c r="B686" s="241"/>
      <c r="C686" s="242"/>
      <c r="D686" s="243" t="s">
        <v>197</v>
      </c>
      <c r="E686" s="244" t="s">
        <v>1</v>
      </c>
      <c r="F686" s="245" t="s">
        <v>765</v>
      </c>
      <c r="G686" s="242"/>
      <c r="H686" s="244" t="s">
        <v>1</v>
      </c>
      <c r="I686" s="246"/>
      <c r="J686" s="242"/>
      <c r="K686" s="242"/>
      <c r="L686" s="247"/>
      <c r="M686" s="248"/>
      <c r="N686" s="249"/>
      <c r="O686" s="249"/>
      <c r="P686" s="249"/>
      <c r="Q686" s="249"/>
      <c r="R686" s="249"/>
      <c r="S686" s="249"/>
      <c r="T686" s="250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51" t="s">
        <v>197</v>
      </c>
      <c r="AU686" s="251" t="s">
        <v>86</v>
      </c>
      <c r="AV686" s="13" t="s">
        <v>84</v>
      </c>
      <c r="AW686" s="13" t="s">
        <v>32</v>
      </c>
      <c r="AX686" s="13" t="s">
        <v>77</v>
      </c>
      <c r="AY686" s="251" t="s">
        <v>188</v>
      </c>
    </row>
    <row r="687" spans="1:51" s="13" customFormat="1" ht="12">
      <c r="A687" s="13"/>
      <c r="B687" s="241"/>
      <c r="C687" s="242"/>
      <c r="D687" s="243" t="s">
        <v>197</v>
      </c>
      <c r="E687" s="244" t="s">
        <v>1</v>
      </c>
      <c r="F687" s="245" t="s">
        <v>766</v>
      </c>
      <c r="G687" s="242"/>
      <c r="H687" s="244" t="s">
        <v>1</v>
      </c>
      <c r="I687" s="246"/>
      <c r="J687" s="242"/>
      <c r="K687" s="242"/>
      <c r="L687" s="247"/>
      <c r="M687" s="248"/>
      <c r="N687" s="249"/>
      <c r="O687" s="249"/>
      <c r="P687" s="249"/>
      <c r="Q687" s="249"/>
      <c r="R687" s="249"/>
      <c r="S687" s="249"/>
      <c r="T687" s="250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51" t="s">
        <v>197</v>
      </c>
      <c r="AU687" s="251" t="s">
        <v>86</v>
      </c>
      <c r="AV687" s="13" t="s">
        <v>84</v>
      </c>
      <c r="AW687" s="13" t="s">
        <v>32</v>
      </c>
      <c r="AX687" s="13" t="s">
        <v>77</v>
      </c>
      <c r="AY687" s="251" t="s">
        <v>188</v>
      </c>
    </row>
    <row r="688" spans="1:51" s="14" customFormat="1" ht="12">
      <c r="A688" s="14"/>
      <c r="B688" s="252"/>
      <c r="C688" s="253"/>
      <c r="D688" s="243" t="s">
        <v>197</v>
      </c>
      <c r="E688" s="254" t="s">
        <v>1</v>
      </c>
      <c r="F688" s="255" t="s">
        <v>767</v>
      </c>
      <c r="G688" s="253"/>
      <c r="H688" s="256">
        <v>39.26</v>
      </c>
      <c r="I688" s="257"/>
      <c r="J688" s="253"/>
      <c r="K688" s="253"/>
      <c r="L688" s="258"/>
      <c r="M688" s="259"/>
      <c r="N688" s="260"/>
      <c r="O688" s="260"/>
      <c r="P688" s="260"/>
      <c r="Q688" s="260"/>
      <c r="R688" s="260"/>
      <c r="S688" s="260"/>
      <c r="T688" s="261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2" t="s">
        <v>197</v>
      </c>
      <c r="AU688" s="262" t="s">
        <v>86</v>
      </c>
      <c r="AV688" s="14" t="s">
        <v>86</v>
      </c>
      <c r="AW688" s="14" t="s">
        <v>32</v>
      </c>
      <c r="AX688" s="14" t="s">
        <v>77</v>
      </c>
      <c r="AY688" s="262" t="s">
        <v>188</v>
      </c>
    </row>
    <row r="689" spans="1:51" s="13" customFormat="1" ht="12">
      <c r="A689" s="13"/>
      <c r="B689" s="241"/>
      <c r="C689" s="242"/>
      <c r="D689" s="243" t="s">
        <v>197</v>
      </c>
      <c r="E689" s="244" t="s">
        <v>1</v>
      </c>
      <c r="F689" s="245" t="s">
        <v>768</v>
      </c>
      <c r="G689" s="242"/>
      <c r="H689" s="244" t="s">
        <v>1</v>
      </c>
      <c r="I689" s="246"/>
      <c r="J689" s="242"/>
      <c r="K689" s="242"/>
      <c r="L689" s="247"/>
      <c r="M689" s="248"/>
      <c r="N689" s="249"/>
      <c r="O689" s="249"/>
      <c r="P689" s="249"/>
      <c r="Q689" s="249"/>
      <c r="R689" s="249"/>
      <c r="S689" s="249"/>
      <c r="T689" s="250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51" t="s">
        <v>197</v>
      </c>
      <c r="AU689" s="251" t="s">
        <v>86</v>
      </c>
      <c r="AV689" s="13" t="s">
        <v>84</v>
      </c>
      <c r="AW689" s="13" t="s">
        <v>32</v>
      </c>
      <c r="AX689" s="13" t="s">
        <v>77</v>
      </c>
      <c r="AY689" s="251" t="s">
        <v>188</v>
      </c>
    </row>
    <row r="690" spans="1:51" s="14" customFormat="1" ht="12">
      <c r="A690" s="14"/>
      <c r="B690" s="252"/>
      <c r="C690" s="253"/>
      <c r="D690" s="243" t="s">
        <v>197</v>
      </c>
      <c r="E690" s="254" t="s">
        <v>1</v>
      </c>
      <c r="F690" s="255" t="s">
        <v>769</v>
      </c>
      <c r="G690" s="253"/>
      <c r="H690" s="256">
        <v>16.62</v>
      </c>
      <c r="I690" s="257"/>
      <c r="J690" s="253"/>
      <c r="K690" s="253"/>
      <c r="L690" s="258"/>
      <c r="M690" s="259"/>
      <c r="N690" s="260"/>
      <c r="O690" s="260"/>
      <c r="P690" s="260"/>
      <c r="Q690" s="260"/>
      <c r="R690" s="260"/>
      <c r="S690" s="260"/>
      <c r="T690" s="261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62" t="s">
        <v>197</v>
      </c>
      <c r="AU690" s="262" t="s">
        <v>86</v>
      </c>
      <c r="AV690" s="14" t="s">
        <v>86</v>
      </c>
      <c r="AW690" s="14" t="s">
        <v>32</v>
      </c>
      <c r="AX690" s="14" t="s">
        <v>77</v>
      </c>
      <c r="AY690" s="262" t="s">
        <v>188</v>
      </c>
    </row>
    <row r="691" spans="1:51" s="13" customFormat="1" ht="12">
      <c r="A691" s="13"/>
      <c r="B691" s="241"/>
      <c r="C691" s="242"/>
      <c r="D691" s="243" t="s">
        <v>197</v>
      </c>
      <c r="E691" s="244" t="s">
        <v>1</v>
      </c>
      <c r="F691" s="245" t="s">
        <v>770</v>
      </c>
      <c r="G691" s="242"/>
      <c r="H691" s="244" t="s">
        <v>1</v>
      </c>
      <c r="I691" s="246"/>
      <c r="J691" s="242"/>
      <c r="K691" s="242"/>
      <c r="L691" s="247"/>
      <c r="M691" s="248"/>
      <c r="N691" s="249"/>
      <c r="O691" s="249"/>
      <c r="P691" s="249"/>
      <c r="Q691" s="249"/>
      <c r="R691" s="249"/>
      <c r="S691" s="249"/>
      <c r="T691" s="250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51" t="s">
        <v>197</v>
      </c>
      <c r="AU691" s="251" t="s">
        <v>86</v>
      </c>
      <c r="AV691" s="13" t="s">
        <v>84</v>
      </c>
      <c r="AW691" s="13" t="s">
        <v>32</v>
      </c>
      <c r="AX691" s="13" t="s">
        <v>77</v>
      </c>
      <c r="AY691" s="251" t="s">
        <v>188</v>
      </c>
    </row>
    <row r="692" spans="1:51" s="14" customFormat="1" ht="12">
      <c r="A692" s="14"/>
      <c r="B692" s="252"/>
      <c r="C692" s="253"/>
      <c r="D692" s="243" t="s">
        <v>197</v>
      </c>
      <c r="E692" s="254" t="s">
        <v>1</v>
      </c>
      <c r="F692" s="255" t="s">
        <v>771</v>
      </c>
      <c r="G692" s="253"/>
      <c r="H692" s="256">
        <v>18.82</v>
      </c>
      <c r="I692" s="257"/>
      <c r="J692" s="253"/>
      <c r="K692" s="253"/>
      <c r="L692" s="258"/>
      <c r="M692" s="259"/>
      <c r="N692" s="260"/>
      <c r="O692" s="260"/>
      <c r="P692" s="260"/>
      <c r="Q692" s="260"/>
      <c r="R692" s="260"/>
      <c r="S692" s="260"/>
      <c r="T692" s="261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62" t="s">
        <v>197</v>
      </c>
      <c r="AU692" s="262" t="s">
        <v>86</v>
      </c>
      <c r="AV692" s="14" t="s">
        <v>86</v>
      </c>
      <c r="AW692" s="14" t="s">
        <v>32</v>
      </c>
      <c r="AX692" s="14" t="s">
        <v>77</v>
      </c>
      <c r="AY692" s="262" t="s">
        <v>188</v>
      </c>
    </row>
    <row r="693" spans="1:51" s="13" customFormat="1" ht="12">
      <c r="A693" s="13"/>
      <c r="B693" s="241"/>
      <c r="C693" s="242"/>
      <c r="D693" s="243" t="s">
        <v>197</v>
      </c>
      <c r="E693" s="244" t="s">
        <v>1</v>
      </c>
      <c r="F693" s="245" t="s">
        <v>772</v>
      </c>
      <c r="G693" s="242"/>
      <c r="H693" s="244" t="s">
        <v>1</v>
      </c>
      <c r="I693" s="246"/>
      <c r="J693" s="242"/>
      <c r="K693" s="242"/>
      <c r="L693" s="247"/>
      <c r="M693" s="248"/>
      <c r="N693" s="249"/>
      <c r="O693" s="249"/>
      <c r="P693" s="249"/>
      <c r="Q693" s="249"/>
      <c r="R693" s="249"/>
      <c r="S693" s="249"/>
      <c r="T693" s="250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51" t="s">
        <v>197</v>
      </c>
      <c r="AU693" s="251" t="s">
        <v>86</v>
      </c>
      <c r="AV693" s="13" t="s">
        <v>84</v>
      </c>
      <c r="AW693" s="13" t="s">
        <v>32</v>
      </c>
      <c r="AX693" s="13" t="s">
        <v>77</v>
      </c>
      <c r="AY693" s="251" t="s">
        <v>188</v>
      </c>
    </row>
    <row r="694" spans="1:51" s="14" customFormat="1" ht="12">
      <c r="A694" s="14"/>
      <c r="B694" s="252"/>
      <c r="C694" s="253"/>
      <c r="D694" s="243" t="s">
        <v>197</v>
      </c>
      <c r="E694" s="254" t="s">
        <v>1</v>
      </c>
      <c r="F694" s="255" t="s">
        <v>773</v>
      </c>
      <c r="G694" s="253"/>
      <c r="H694" s="256">
        <v>19.7</v>
      </c>
      <c r="I694" s="257"/>
      <c r="J694" s="253"/>
      <c r="K694" s="253"/>
      <c r="L694" s="258"/>
      <c r="M694" s="259"/>
      <c r="N694" s="260"/>
      <c r="O694" s="260"/>
      <c r="P694" s="260"/>
      <c r="Q694" s="260"/>
      <c r="R694" s="260"/>
      <c r="S694" s="260"/>
      <c r="T694" s="261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62" t="s">
        <v>197</v>
      </c>
      <c r="AU694" s="262" t="s">
        <v>86</v>
      </c>
      <c r="AV694" s="14" t="s">
        <v>86</v>
      </c>
      <c r="AW694" s="14" t="s">
        <v>32</v>
      </c>
      <c r="AX694" s="14" t="s">
        <v>77</v>
      </c>
      <c r="AY694" s="262" t="s">
        <v>188</v>
      </c>
    </row>
    <row r="695" spans="1:51" s="13" customFormat="1" ht="12">
      <c r="A695" s="13"/>
      <c r="B695" s="241"/>
      <c r="C695" s="242"/>
      <c r="D695" s="243" t="s">
        <v>197</v>
      </c>
      <c r="E695" s="244" t="s">
        <v>1</v>
      </c>
      <c r="F695" s="245" t="s">
        <v>774</v>
      </c>
      <c r="G695" s="242"/>
      <c r="H695" s="244" t="s">
        <v>1</v>
      </c>
      <c r="I695" s="246"/>
      <c r="J695" s="242"/>
      <c r="K695" s="242"/>
      <c r="L695" s="247"/>
      <c r="M695" s="248"/>
      <c r="N695" s="249"/>
      <c r="O695" s="249"/>
      <c r="P695" s="249"/>
      <c r="Q695" s="249"/>
      <c r="R695" s="249"/>
      <c r="S695" s="249"/>
      <c r="T695" s="250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51" t="s">
        <v>197</v>
      </c>
      <c r="AU695" s="251" t="s">
        <v>86</v>
      </c>
      <c r="AV695" s="13" t="s">
        <v>84</v>
      </c>
      <c r="AW695" s="13" t="s">
        <v>32</v>
      </c>
      <c r="AX695" s="13" t="s">
        <v>77</v>
      </c>
      <c r="AY695" s="251" t="s">
        <v>188</v>
      </c>
    </row>
    <row r="696" spans="1:51" s="14" customFormat="1" ht="12">
      <c r="A696" s="14"/>
      <c r="B696" s="252"/>
      <c r="C696" s="253"/>
      <c r="D696" s="243" t="s">
        <v>197</v>
      </c>
      <c r="E696" s="254" t="s">
        <v>1</v>
      </c>
      <c r="F696" s="255" t="s">
        <v>775</v>
      </c>
      <c r="G696" s="253"/>
      <c r="H696" s="256">
        <v>15.06</v>
      </c>
      <c r="I696" s="257"/>
      <c r="J696" s="253"/>
      <c r="K696" s="253"/>
      <c r="L696" s="258"/>
      <c r="M696" s="259"/>
      <c r="N696" s="260"/>
      <c r="O696" s="260"/>
      <c r="P696" s="260"/>
      <c r="Q696" s="260"/>
      <c r="R696" s="260"/>
      <c r="S696" s="260"/>
      <c r="T696" s="261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62" t="s">
        <v>197</v>
      </c>
      <c r="AU696" s="262" t="s">
        <v>86</v>
      </c>
      <c r="AV696" s="14" t="s">
        <v>86</v>
      </c>
      <c r="AW696" s="14" t="s">
        <v>32</v>
      </c>
      <c r="AX696" s="14" t="s">
        <v>77</v>
      </c>
      <c r="AY696" s="262" t="s">
        <v>188</v>
      </c>
    </row>
    <row r="697" spans="1:51" s="13" customFormat="1" ht="12">
      <c r="A697" s="13"/>
      <c r="B697" s="241"/>
      <c r="C697" s="242"/>
      <c r="D697" s="243" t="s">
        <v>197</v>
      </c>
      <c r="E697" s="244" t="s">
        <v>1</v>
      </c>
      <c r="F697" s="245" t="s">
        <v>776</v>
      </c>
      <c r="G697" s="242"/>
      <c r="H697" s="244" t="s">
        <v>1</v>
      </c>
      <c r="I697" s="246"/>
      <c r="J697" s="242"/>
      <c r="K697" s="242"/>
      <c r="L697" s="247"/>
      <c r="M697" s="248"/>
      <c r="N697" s="249"/>
      <c r="O697" s="249"/>
      <c r="P697" s="249"/>
      <c r="Q697" s="249"/>
      <c r="R697" s="249"/>
      <c r="S697" s="249"/>
      <c r="T697" s="250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51" t="s">
        <v>197</v>
      </c>
      <c r="AU697" s="251" t="s">
        <v>86</v>
      </c>
      <c r="AV697" s="13" t="s">
        <v>84</v>
      </c>
      <c r="AW697" s="13" t="s">
        <v>32</v>
      </c>
      <c r="AX697" s="13" t="s">
        <v>77</v>
      </c>
      <c r="AY697" s="251" t="s">
        <v>188</v>
      </c>
    </row>
    <row r="698" spans="1:51" s="14" customFormat="1" ht="12">
      <c r="A698" s="14"/>
      <c r="B698" s="252"/>
      <c r="C698" s="253"/>
      <c r="D698" s="243" t="s">
        <v>197</v>
      </c>
      <c r="E698" s="254" t="s">
        <v>1</v>
      </c>
      <c r="F698" s="255" t="s">
        <v>777</v>
      </c>
      <c r="G698" s="253"/>
      <c r="H698" s="256">
        <v>16.1</v>
      </c>
      <c r="I698" s="257"/>
      <c r="J698" s="253"/>
      <c r="K698" s="253"/>
      <c r="L698" s="258"/>
      <c r="M698" s="259"/>
      <c r="N698" s="260"/>
      <c r="O698" s="260"/>
      <c r="P698" s="260"/>
      <c r="Q698" s="260"/>
      <c r="R698" s="260"/>
      <c r="S698" s="260"/>
      <c r="T698" s="261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62" t="s">
        <v>197</v>
      </c>
      <c r="AU698" s="262" t="s">
        <v>86</v>
      </c>
      <c r="AV698" s="14" t="s">
        <v>86</v>
      </c>
      <c r="AW698" s="14" t="s">
        <v>32</v>
      </c>
      <c r="AX698" s="14" t="s">
        <v>77</v>
      </c>
      <c r="AY698" s="262" t="s">
        <v>188</v>
      </c>
    </row>
    <row r="699" spans="1:51" s="16" customFormat="1" ht="12">
      <c r="A699" s="16"/>
      <c r="B699" s="274"/>
      <c r="C699" s="275"/>
      <c r="D699" s="243" t="s">
        <v>197</v>
      </c>
      <c r="E699" s="276" t="s">
        <v>1</v>
      </c>
      <c r="F699" s="277" t="s">
        <v>232</v>
      </c>
      <c r="G699" s="275"/>
      <c r="H699" s="278">
        <v>125.56</v>
      </c>
      <c r="I699" s="279"/>
      <c r="J699" s="275"/>
      <c r="K699" s="275"/>
      <c r="L699" s="280"/>
      <c r="M699" s="281"/>
      <c r="N699" s="282"/>
      <c r="O699" s="282"/>
      <c r="P699" s="282"/>
      <c r="Q699" s="282"/>
      <c r="R699" s="282"/>
      <c r="S699" s="282"/>
      <c r="T699" s="283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T699" s="284" t="s">
        <v>197</v>
      </c>
      <c r="AU699" s="284" t="s">
        <v>86</v>
      </c>
      <c r="AV699" s="16" t="s">
        <v>112</v>
      </c>
      <c r="AW699" s="16" t="s">
        <v>32</v>
      </c>
      <c r="AX699" s="16" t="s">
        <v>77</v>
      </c>
      <c r="AY699" s="284" t="s">
        <v>188</v>
      </c>
    </row>
    <row r="700" spans="1:51" s="15" customFormat="1" ht="12">
      <c r="A700" s="15"/>
      <c r="B700" s="263"/>
      <c r="C700" s="264"/>
      <c r="D700" s="243" t="s">
        <v>197</v>
      </c>
      <c r="E700" s="265" t="s">
        <v>1</v>
      </c>
      <c r="F700" s="266" t="s">
        <v>215</v>
      </c>
      <c r="G700" s="264"/>
      <c r="H700" s="267">
        <v>150.73999999999998</v>
      </c>
      <c r="I700" s="268"/>
      <c r="J700" s="264"/>
      <c r="K700" s="264"/>
      <c r="L700" s="269"/>
      <c r="M700" s="270"/>
      <c r="N700" s="271"/>
      <c r="O700" s="271"/>
      <c r="P700" s="271"/>
      <c r="Q700" s="271"/>
      <c r="R700" s="271"/>
      <c r="S700" s="271"/>
      <c r="T700" s="272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T700" s="273" t="s">
        <v>197</v>
      </c>
      <c r="AU700" s="273" t="s">
        <v>86</v>
      </c>
      <c r="AV700" s="15" t="s">
        <v>195</v>
      </c>
      <c r="AW700" s="15" t="s">
        <v>32</v>
      </c>
      <c r="AX700" s="15" t="s">
        <v>84</v>
      </c>
      <c r="AY700" s="273" t="s">
        <v>188</v>
      </c>
    </row>
    <row r="701" spans="1:65" s="2" customFormat="1" ht="24.15" customHeight="1">
      <c r="A701" s="39"/>
      <c r="B701" s="40"/>
      <c r="C701" s="292" t="s">
        <v>912</v>
      </c>
      <c r="D701" s="292" t="s">
        <v>807</v>
      </c>
      <c r="E701" s="293" t="s">
        <v>913</v>
      </c>
      <c r="F701" s="294" t="s">
        <v>914</v>
      </c>
      <c r="G701" s="295" t="s">
        <v>193</v>
      </c>
      <c r="H701" s="296">
        <v>165.814</v>
      </c>
      <c r="I701" s="297"/>
      <c r="J701" s="298">
        <f>ROUND(I701*H701,2)</f>
        <v>0</v>
      </c>
      <c r="K701" s="294" t="s">
        <v>194</v>
      </c>
      <c r="L701" s="299"/>
      <c r="M701" s="300" t="s">
        <v>1</v>
      </c>
      <c r="N701" s="301" t="s">
        <v>42</v>
      </c>
      <c r="O701" s="92"/>
      <c r="P701" s="237">
        <f>O701*H701</f>
        <v>0</v>
      </c>
      <c r="Q701" s="237">
        <v>0.0029</v>
      </c>
      <c r="R701" s="237">
        <f>Q701*H701</f>
        <v>0.48086059999999997</v>
      </c>
      <c r="S701" s="237">
        <v>0</v>
      </c>
      <c r="T701" s="238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39" t="s">
        <v>297</v>
      </c>
      <c r="AT701" s="239" t="s">
        <v>807</v>
      </c>
      <c r="AU701" s="239" t="s">
        <v>86</v>
      </c>
      <c r="AY701" s="18" t="s">
        <v>188</v>
      </c>
      <c r="BE701" s="240">
        <f>IF(N701="základní",J701,0)</f>
        <v>0</v>
      </c>
      <c r="BF701" s="240">
        <f>IF(N701="snížená",J701,0)</f>
        <v>0</v>
      </c>
      <c r="BG701" s="240">
        <f>IF(N701="zákl. přenesená",J701,0)</f>
        <v>0</v>
      </c>
      <c r="BH701" s="240">
        <f>IF(N701="sníž. přenesená",J701,0)</f>
        <v>0</v>
      </c>
      <c r="BI701" s="240">
        <f>IF(N701="nulová",J701,0)</f>
        <v>0</v>
      </c>
      <c r="BJ701" s="18" t="s">
        <v>84</v>
      </c>
      <c r="BK701" s="240">
        <f>ROUND(I701*H701,2)</f>
        <v>0</v>
      </c>
      <c r="BL701" s="18" t="s">
        <v>195</v>
      </c>
      <c r="BM701" s="239" t="s">
        <v>915</v>
      </c>
    </row>
    <row r="702" spans="1:51" s="14" customFormat="1" ht="12">
      <c r="A702" s="14"/>
      <c r="B702" s="252"/>
      <c r="C702" s="253"/>
      <c r="D702" s="243" t="s">
        <v>197</v>
      </c>
      <c r="E702" s="254" t="s">
        <v>1</v>
      </c>
      <c r="F702" s="255" t="s">
        <v>916</v>
      </c>
      <c r="G702" s="253"/>
      <c r="H702" s="256">
        <v>150.74</v>
      </c>
      <c r="I702" s="257"/>
      <c r="J702" s="253"/>
      <c r="K702" s="253"/>
      <c r="L702" s="258"/>
      <c r="M702" s="259"/>
      <c r="N702" s="260"/>
      <c r="O702" s="260"/>
      <c r="P702" s="260"/>
      <c r="Q702" s="260"/>
      <c r="R702" s="260"/>
      <c r="S702" s="260"/>
      <c r="T702" s="261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62" t="s">
        <v>197</v>
      </c>
      <c r="AU702" s="262" t="s">
        <v>86</v>
      </c>
      <c r="AV702" s="14" t="s">
        <v>86</v>
      </c>
      <c r="AW702" s="14" t="s">
        <v>32</v>
      </c>
      <c r="AX702" s="14" t="s">
        <v>84</v>
      </c>
      <c r="AY702" s="262" t="s">
        <v>188</v>
      </c>
    </row>
    <row r="703" spans="1:51" s="14" customFormat="1" ht="12">
      <c r="A703" s="14"/>
      <c r="B703" s="252"/>
      <c r="C703" s="253"/>
      <c r="D703" s="243" t="s">
        <v>197</v>
      </c>
      <c r="E703" s="253"/>
      <c r="F703" s="255" t="s">
        <v>917</v>
      </c>
      <c r="G703" s="253"/>
      <c r="H703" s="256">
        <v>165.814</v>
      </c>
      <c r="I703" s="257"/>
      <c r="J703" s="253"/>
      <c r="K703" s="253"/>
      <c r="L703" s="258"/>
      <c r="M703" s="259"/>
      <c r="N703" s="260"/>
      <c r="O703" s="260"/>
      <c r="P703" s="260"/>
      <c r="Q703" s="260"/>
      <c r="R703" s="260"/>
      <c r="S703" s="260"/>
      <c r="T703" s="261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62" t="s">
        <v>197</v>
      </c>
      <c r="AU703" s="262" t="s">
        <v>86</v>
      </c>
      <c r="AV703" s="14" t="s">
        <v>86</v>
      </c>
      <c r="AW703" s="14" t="s">
        <v>4</v>
      </c>
      <c r="AX703" s="14" t="s">
        <v>84</v>
      </c>
      <c r="AY703" s="262" t="s">
        <v>188</v>
      </c>
    </row>
    <row r="704" spans="1:65" s="2" customFormat="1" ht="24.15" customHeight="1">
      <c r="A704" s="39"/>
      <c r="B704" s="40"/>
      <c r="C704" s="228" t="s">
        <v>918</v>
      </c>
      <c r="D704" s="228" t="s">
        <v>190</v>
      </c>
      <c r="E704" s="229" t="s">
        <v>919</v>
      </c>
      <c r="F704" s="230" t="s">
        <v>920</v>
      </c>
      <c r="G704" s="231" t="s">
        <v>377</v>
      </c>
      <c r="H704" s="232">
        <v>0.111</v>
      </c>
      <c r="I704" s="233"/>
      <c r="J704" s="234">
        <f>ROUND(I704*H704,2)</f>
        <v>0</v>
      </c>
      <c r="K704" s="230" t="s">
        <v>194</v>
      </c>
      <c r="L704" s="45"/>
      <c r="M704" s="235" t="s">
        <v>1</v>
      </c>
      <c r="N704" s="236" t="s">
        <v>42</v>
      </c>
      <c r="O704" s="92"/>
      <c r="P704" s="237">
        <f>O704*H704</f>
        <v>0</v>
      </c>
      <c r="Q704" s="237">
        <v>0</v>
      </c>
      <c r="R704" s="237">
        <f>Q704*H704</f>
        <v>0</v>
      </c>
      <c r="S704" s="237">
        <v>0</v>
      </c>
      <c r="T704" s="238">
        <f>S704*H704</f>
        <v>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39" t="s">
        <v>374</v>
      </c>
      <c r="AT704" s="239" t="s">
        <v>190</v>
      </c>
      <c r="AU704" s="239" t="s">
        <v>86</v>
      </c>
      <c r="AY704" s="18" t="s">
        <v>188</v>
      </c>
      <c r="BE704" s="240">
        <f>IF(N704="základní",J704,0)</f>
        <v>0</v>
      </c>
      <c r="BF704" s="240">
        <f>IF(N704="snížená",J704,0)</f>
        <v>0</v>
      </c>
      <c r="BG704" s="240">
        <f>IF(N704="zákl. přenesená",J704,0)</f>
        <v>0</v>
      </c>
      <c r="BH704" s="240">
        <f>IF(N704="sníž. přenesená",J704,0)</f>
        <v>0</v>
      </c>
      <c r="BI704" s="240">
        <f>IF(N704="nulová",J704,0)</f>
        <v>0</v>
      </c>
      <c r="BJ704" s="18" t="s">
        <v>84</v>
      </c>
      <c r="BK704" s="240">
        <f>ROUND(I704*H704,2)</f>
        <v>0</v>
      </c>
      <c r="BL704" s="18" t="s">
        <v>374</v>
      </c>
      <c r="BM704" s="239" t="s">
        <v>921</v>
      </c>
    </row>
    <row r="705" spans="1:63" s="12" customFormat="1" ht="22.8" customHeight="1">
      <c r="A705" s="12"/>
      <c r="B705" s="212"/>
      <c r="C705" s="213"/>
      <c r="D705" s="214" t="s">
        <v>76</v>
      </c>
      <c r="E705" s="226" t="s">
        <v>922</v>
      </c>
      <c r="F705" s="226" t="s">
        <v>923</v>
      </c>
      <c r="G705" s="213"/>
      <c r="H705" s="213"/>
      <c r="I705" s="216"/>
      <c r="J705" s="227">
        <f>BK705</f>
        <v>0</v>
      </c>
      <c r="K705" s="213"/>
      <c r="L705" s="218"/>
      <c r="M705" s="219"/>
      <c r="N705" s="220"/>
      <c r="O705" s="220"/>
      <c r="P705" s="221">
        <f>SUM(P706:P709)</f>
        <v>0</v>
      </c>
      <c r="Q705" s="220"/>
      <c r="R705" s="221">
        <f>SUM(R706:R709)</f>
        <v>0.4014</v>
      </c>
      <c r="S705" s="220"/>
      <c r="T705" s="222">
        <f>SUM(T706:T709)</f>
        <v>0</v>
      </c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R705" s="223" t="s">
        <v>86</v>
      </c>
      <c r="AT705" s="224" t="s">
        <v>76</v>
      </c>
      <c r="AU705" s="224" t="s">
        <v>84</v>
      </c>
      <c r="AY705" s="223" t="s">
        <v>188</v>
      </c>
      <c r="BK705" s="225">
        <f>SUM(BK706:BK709)</f>
        <v>0</v>
      </c>
    </row>
    <row r="706" spans="1:65" s="2" customFormat="1" ht="24.15" customHeight="1">
      <c r="A706" s="39"/>
      <c r="B706" s="40"/>
      <c r="C706" s="228" t="s">
        <v>924</v>
      </c>
      <c r="D706" s="228" t="s">
        <v>190</v>
      </c>
      <c r="E706" s="229" t="s">
        <v>925</v>
      </c>
      <c r="F706" s="230" t="s">
        <v>926</v>
      </c>
      <c r="G706" s="231" t="s">
        <v>193</v>
      </c>
      <c r="H706" s="232">
        <v>4</v>
      </c>
      <c r="I706" s="233"/>
      <c r="J706" s="234">
        <f>ROUND(I706*H706,2)</f>
        <v>0</v>
      </c>
      <c r="K706" s="230" t="s">
        <v>194</v>
      </c>
      <c r="L706" s="45"/>
      <c r="M706" s="235" t="s">
        <v>1</v>
      </c>
      <c r="N706" s="236" t="s">
        <v>42</v>
      </c>
      <c r="O706" s="92"/>
      <c r="P706" s="237">
        <f>O706*H706</f>
        <v>0</v>
      </c>
      <c r="Q706" s="237">
        <v>0.10035</v>
      </c>
      <c r="R706" s="237">
        <f>Q706*H706</f>
        <v>0.4014</v>
      </c>
      <c r="S706" s="237">
        <v>0</v>
      </c>
      <c r="T706" s="238">
        <f>S706*H706</f>
        <v>0</v>
      </c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R706" s="239" t="s">
        <v>374</v>
      </c>
      <c r="AT706" s="239" t="s">
        <v>190</v>
      </c>
      <c r="AU706" s="239" t="s">
        <v>86</v>
      </c>
      <c r="AY706" s="18" t="s">
        <v>188</v>
      </c>
      <c r="BE706" s="240">
        <f>IF(N706="základní",J706,0)</f>
        <v>0</v>
      </c>
      <c r="BF706" s="240">
        <f>IF(N706="snížená",J706,0)</f>
        <v>0</v>
      </c>
      <c r="BG706" s="240">
        <f>IF(N706="zákl. přenesená",J706,0)</f>
        <v>0</v>
      </c>
      <c r="BH706" s="240">
        <f>IF(N706="sníž. přenesená",J706,0)</f>
        <v>0</v>
      </c>
      <c r="BI706" s="240">
        <f>IF(N706="nulová",J706,0)</f>
        <v>0</v>
      </c>
      <c r="BJ706" s="18" t="s">
        <v>84</v>
      </c>
      <c r="BK706" s="240">
        <f>ROUND(I706*H706,2)</f>
        <v>0</v>
      </c>
      <c r="BL706" s="18" t="s">
        <v>374</v>
      </c>
      <c r="BM706" s="239" t="s">
        <v>927</v>
      </c>
    </row>
    <row r="707" spans="1:51" s="13" customFormat="1" ht="12">
      <c r="A707" s="13"/>
      <c r="B707" s="241"/>
      <c r="C707" s="242"/>
      <c r="D707" s="243" t="s">
        <v>197</v>
      </c>
      <c r="E707" s="244" t="s">
        <v>1</v>
      </c>
      <c r="F707" s="245" t="s">
        <v>198</v>
      </c>
      <c r="G707" s="242"/>
      <c r="H707" s="244" t="s">
        <v>1</v>
      </c>
      <c r="I707" s="246"/>
      <c r="J707" s="242"/>
      <c r="K707" s="242"/>
      <c r="L707" s="247"/>
      <c r="M707" s="248"/>
      <c r="N707" s="249"/>
      <c r="O707" s="249"/>
      <c r="P707" s="249"/>
      <c r="Q707" s="249"/>
      <c r="R707" s="249"/>
      <c r="S707" s="249"/>
      <c r="T707" s="250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51" t="s">
        <v>197</v>
      </c>
      <c r="AU707" s="251" t="s">
        <v>86</v>
      </c>
      <c r="AV707" s="13" t="s">
        <v>84</v>
      </c>
      <c r="AW707" s="13" t="s">
        <v>32</v>
      </c>
      <c r="AX707" s="13" t="s">
        <v>77</v>
      </c>
      <c r="AY707" s="251" t="s">
        <v>188</v>
      </c>
    </row>
    <row r="708" spans="1:51" s="13" customFormat="1" ht="12">
      <c r="A708" s="13"/>
      <c r="B708" s="241"/>
      <c r="C708" s="242"/>
      <c r="D708" s="243" t="s">
        <v>197</v>
      </c>
      <c r="E708" s="244" t="s">
        <v>1</v>
      </c>
      <c r="F708" s="245" t="s">
        <v>262</v>
      </c>
      <c r="G708" s="242"/>
      <c r="H708" s="244" t="s">
        <v>1</v>
      </c>
      <c r="I708" s="246"/>
      <c r="J708" s="242"/>
      <c r="K708" s="242"/>
      <c r="L708" s="247"/>
      <c r="M708" s="248"/>
      <c r="N708" s="249"/>
      <c r="O708" s="249"/>
      <c r="P708" s="249"/>
      <c r="Q708" s="249"/>
      <c r="R708" s="249"/>
      <c r="S708" s="249"/>
      <c r="T708" s="250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51" t="s">
        <v>197</v>
      </c>
      <c r="AU708" s="251" t="s">
        <v>86</v>
      </c>
      <c r="AV708" s="13" t="s">
        <v>84</v>
      </c>
      <c r="AW708" s="13" t="s">
        <v>32</v>
      </c>
      <c r="AX708" s="13" t="s">
        <v>77</v>
      </c>
      <c r="AY708" s="251" t="s">
        <v>188</v>
      </c>
    </row>
    <row r="709" spans="1:51" s="14" customFormat="1" ht="12">
      <c r="A709" s="14"/>
      <c r="B709" s="252"/>
      <c r="C709" s="253"/>
      <c r="D709" s="243" t="s">
        <v>197</v>
      </c>
      <c r="E709" s="254" t="s">
        <v>1</v>
      </c>
      <c r="F709" s="255" t="s">
        <v>928</v>
      </c>
      <c r="G709" s="253"/>
      <c r="H709" s="256">
        <v>4</v>
      </c>
      <c r="I709" s="257"/>
      <c r="J709" s="253"/>
      <c r="K709" s="253"/>
      <c r="L709" s="258"/>
      <c r="M709" s="259"/>
      <c r="N709" s="260"/>
      <c r="O709" s="260"/>
      <c r="P709" s="260"/>
      <c r="Q709" s="260"/>
      <c r="R709" s="260"/>
      <c r="S709" s="260"/>
      <c r="T709" s="261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62" t="s">
        <v>197</v>
      </c>
      <c r="AU709" s="262" t="s">
        <v>86</v>
      </c>
      <c r="AV709" s="14" t="s">
        <v>86</v>
      </c>
      <c r="AW709" s="14" t="s">
        <v>32</v>
      </c>
      <c r="AX709" s="14" t="s">
        <v>84</v>
      </c>
      <c r="AY709" s="262" t="s">
        <v>188</v>
      </c>
    </row>
    <row r="710" spans="1:63" s="12" customFormat="1" ht="22.8" customHeight="1">
      <c r="A710" s="12"/>
      <c r="B710" s="212"/>
      <c r="C710" s="213"/>
      <c r="D710" s="214" t="s">
        <v>76</v>
      </c>
      <c r="E710" s="226" t="s">
        <v>405</v>
      </c>
      <c r="F710" s="226" t="s">
        <v>406</v>
      </c>
      <c r="G710" s="213"/>
      <c r="H710" s="213"/>
      <c r="I710" s="216"/>
      <c r="J710" s="227">
        <f>BK710</f>
        <v>0</v>
      </c>
      <c r="K710" s="213"/>
      <c r="L710" s="218"/>
      <c r="M710" s="219"/>
      <c r="N710" s="220"/>
      <c r="O710" s="220"/>
      <c r="P710" s="221">
        <f>SUM(P711:P800)</f>
        <v>0</v>
      </c>
      <c r="Q710" s="220"/>
      <c r="R710" s="221">
        <f>SUM(R711:R800)</f>
        <v>7.082011040000001</v>
      </c>
      <c r="S710" s="220"/>
      <c r="T710" s="222">
        <f>SUM(T711:T800)</f>
        <v>0</v>
      </c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R710" s="223" t="s">
        <v>86</v>
      </c>
      <c r="AT710" s="224" t="s">
        <v>76</v>
      </c>
      <c r="AU710" s="224" t="s">
        <v>84</v>
      </c>
      <c r="AY710" s="223" t="s">
        <v>188</v>
      </c>
      <c r="BK710" s="225">
        <f>SUM(BK711:BK800)</f>
        <v>0</v>
      </c>
    </row>
    <row r="711" spans="1:65" s="2" customFormat="1" ht="24.15" customHeight="1">
      <c r="A711" s="39"/>
      <c r="B711" s="40"/>
      <c r="C711" s="228" t="s">
        <v>929</v>
      </c>
      <c r="D711" s="228" t="s">
        <v>190</v>
      </c>
      <c r="E711" s="229" t="s">
        <v>930</v>
      </c>
      <c r="F711" s="230" t="s">
        <v>931</v>
      </c>
      <c r="G711" s="231" t="s">
        <v>193</v>
      </c>
      <c r="H711" s="232">
        <v>388.98</v>
      </c>
      <c r="I711" s="233"/>
      <c r="J711" s="234">
        <f>ROUND(I711*H711,2)</f>
        <v>0</v>
      </c>
      <c r="K711" s="230" t="s">
        <v>194</v>
      </c>
      <c r="L711" s="45"/>
      <c r="M711" s="235" t="s">
        <v>1</v>
      </c>
      <c r="N711" s="236" t="s">
        <v>42</v>
      </c>
      <c r="O711" s="92"/>
      <c r="P711" s="237">
        <f>O711*H711</f>
        <v>0</v>
      </c>
      <c r="Q711" s="237">
        <v>0.0122</v>
      </c>
      <c r="R711" s="237">
        <f>Q711*H711</f>
        <v>4.7455560000000006</v>
      </c>
      <c r="S711" s="237">
        <v>0</v>
      </c>
      <c r="T711" s="238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39" t="s">
        <v>374</v>
      </c>
      <c r="AT711" s="239" t="s">
        <v>190</v>
      </c>
      <c r="AU711" s="239" t="s">
        <v>86</v>
      </c>
      <c r="AY711" s="18" t="s">
        <v>188</v>
      </c>
      <c r="BE711" s="240">
        <f>IF(N711="základní",J711,0)</f>
        <v>0</v>
      </c>
      <c r="BF711" s="240">
        <f>IF(N711="snížená",J711,0)</f>
        <v>0</v>
      </c>
      <c r="BG711" s="240">
        <f>IF(N711="zákl. přenesená",J711,0)</f>
        <v>0</v>
      </c>
      <c r="BH711" s="240">
        <f>IF(N711="sníž. přenesená",J711,0)</f>
        <v>0</v>
      </c>
      <c r="BI711" s="240">
        <f>IF(N711="nulová",J711,0)</f>
        <v>0</v>
      </c>
      <c r="BJ711" s="18" t="s">
        <v>84</v>
      </c>
      <c r="BK711" s="240">
        <f>ROUND(I711*H711,2)</f>
        <v>0</v>
      </c>
      <c r="BL711" s="18" t="s">
        <v>374</v>
      </c>
      <c r="BM711" s="239" t="s">
        <v>932</v>
      </c>
    </row>
    <row r="712" spans="1:51" s="13" customFormat="1" ht="12">
      <c r="A712" s="13"/>
      <c r="B712" s="241"/>
      <c r="C712" s="242"/>
      <c r="D712" s="243" t="s">
        <v>197</v>
      </c>
      <c r="E712" s="244" t="s">
        <v>1</v>
      </c>
      <c r="F712" s="245" t="s">
        <v>505</v>
      </c>
      <c r="G712" s="242"/>
      <c r="H712" s="244" t="s">
        <v>1</v>
      </c>
      <c r="I712" s="246"/>
      <c r="J712" s="242"/>
      <c r="K712" s="242"/>
      <c r="L712" s="247"/>
      <c r="M712" s="248"/>
      <c r="N712" s="249"/>
      <c r="O712" s="249"/>
      <c r="P712" s="249"/>
      <c r="Q712" s="249"/>
      <c r="R712" s="249"/>
      <c r="S712" s="249"/>
      <c r="T712" s="250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51" t="s">
        <v>197</v>
      </c>
      <c r="AU712" s="251" t="s">
        <v>86</v>
      </c>
      <c r="AV712" s="13" t="s">
        <v>84</v>
      </c>
      <c r="AW712" s="13" t="s">
        <v>32</v>
      </c>
      <c r="AX712" s="13" t="s">
        <v>77</v>
      </c>
      <c r="AY712" s="251" t="s">
        <v>188</v>
      </c>
    </row>
    <row r="713" spans="1:51" s="13" customFormat="1" ht="12">
      <c r="A713" s="13"/>
      <c r="B713" s="241"/>
      <c r="C713" s="242"/>
      <c r="D713" s="243" t="s">
        <v>197</v>
      </c>
      <c r="E713" s="244" t="s">
        <v>1</v>
      </c>
      <c r="F713" s="245" t="s">
        <v>933</v>
      </c>
      <c r="G713" s="242"/>
      <c r="H713" s="244" t="s">
        <v>1</v>
      </c>
      <c r="I713" s="246"/>
      <c r="J713" s="242"/>
      <c r="K713" s="242"/>
      <c r="L713" s="247"/>
      <c r="M713" s="248"/>
      <c r="N713" s="249"/>
      <c r="O713" s="249"/>
      <c r="P713" s="249"/>
      <c r="Q713" s="249"/>
      <c r="R713" s="249"/>
      <c r="S713" s="249"/>
      <c r="T713" s="250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51" t="s">
        <v>197</v>
      </c>
      <c r="AU713" s="251" t="s">
        <v>86</v>
      </c>
      <c r="AV713" s="13" t="s">
        <v>84</v>
      </c>
      <c r="AW713" s="13" t="s">
        <v>32</v>
      </c>
      <c r="AX713" s="13" t="s">
        <v>77</v>
      </c>
      <c r="AY713" s="251" t="s">
        <v>188</v>
      </c>
    </row>
    <row r="714" spans="1:51" s="13" customFormat="1" ht="12">
      <c r="A714" s="13"/>
      <c r="B714" s="241"/>
      <c r="C714" s="242"/>
      <c r="D714" s="243" t="s">
        <v>197</v>
      </c>
      <c r="E714" s="244" t="s">
        <v>1</v>
      </c>
      <c r="F714" s="245" t="s">
        <v>766</v>
      </c>
      <c r="G714" s="242"/>
      <c r="H714" s="244" t="s">
        <v>1</v>
      </c>
      <c r="I714" s="246"/>
      <c r="J714" s="242"/>
      <c r="K714" s="242"/>
      <c r="L714" s="247"/>
      <c r="M714" s="248"/>
      <c r="N714" s="249"/>
      <c r="O714" s="249"/>
      <c r="P714" s="249"/>
      <c r="Q714" s="249"/>
      <c r="R714" s="249"/>
      <c r="S714" s="249"/>
      <c r="T714" s="250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51" t="s">
        <v>197</v>
      </c>
      <c r="AU714" s="251" t="s">
        <v>86</v>
      </c>
      <c r="AV714" s="13" t="s">
        <v>84</v>
      </c>
      <c r="AW714" s="13" t="s">
        <v>32</v>
      </c>
      <c r="AX714" s="13" t="s">
        <v>77</v>
      </c>
      <c r="AY714" s="251" t="s">
        <v>188</v>
      </c>
    </row>
    <row r="715" spans="1:51" s="14" customFormat="1" ht="12">
      <c r="A715" s="14"/>
      <c r="B715" s="252"/>
      <c r="C715" s="253"/>
      <c r="D715" s="243" t="s">
        <v>197</v>
      </c>
      <c r="E715" s="254" t="s">
        <v>1</v>
      </c>
      <c r="F715" s="255" t="s">
        <v>767</v>
      </c>
      <c r="G715" s="253"/>
      <c r="H715" s="256">
        <v>39.26</v>
      </c>
      <c r="I715" s="257"/>
      <c r="J715" s="253"/>
      <c r="K715" s="253"/>
      <c r="L715" s="258"/>
      <c r="M715" s="259"/>
      <c r="N715" s="260"/>
      <c r="O715" s="260"/>
      <c r="P715" s="260"/>
      <c r="Q715" s="260"/>
      <c r="R715" s="260"/>
      <c r="S715" s="260"/>
      <c r="T715" s="261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62" t="s">
        <v>197</v>
      </c>
      <c r="AU715" s="262" t="s">
        <v>86</v>
      </c>
      <c r="AV715" s="14" t="s">
        <v>86</v>
      </c>
      <c r="AW715" s="14" t="s">
        <v>32</v>
      </c>
      <c r="AX715" s="14" t="s">
        <v>77</v>
      </c>
      <c r="AY715" s="262" t="s">
        <v>188</v>
      </c>
    </row>
    <row r="716" spans="1:51" s="13" customFormat="1" ht="12">
      <c r="A716" s="13"/>
      <c r="B716" s="241"/>
      <c r="C716" s="242"/>
      <c r="D716" s="243" t="s">
        <v>197</v>
      </c>
      <c r="E716" s="244" t="s">
        <v>1</v>
      </c>
      <c r="F716" s="245" t="s">
        <v>768</v>
      </c>
      <c r="G716" s="242"/>
      <c r="H716" s="244" t="s">
        <v>1</v>
      </c>
      <c r="I716" s="246"/>
      <c r="J716" s="242"/>
      <c r="K716" s="242"/>
      <c r="L716" s="247"/>
      <c r="M716" s="248"/>
      <c r="N716" s="249"/>
      <c r="O716" s="249"/>
      <c r="P716" s="249"/>
      <c r="Q716" s="249"/>
      <c r="R716" s="249"/>
      <c r="S716" s="249"/>
      <c r="T716" s="250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51" t="s">
        <v>197</v>
      </c>
      <c r="AU716" s="251" t="s">
        <v>86</v>
      </c>
      <c r="AV716" s="13" t="s">
        <v>84</v>
      </c>
      <c r="AW716" s="13" t="s">
        <v>32</v>
      </c>
      <c r="AX716" s="13" t="s">
        <v>77</v>
      </c>
      <c r="AY716" s="251" t="s">
        <v>188</v>
      </c>
    </row>
    <row r="717" spans="1:51" s="14" customFormat="1" ht="12">
      <c r="A717" s="14"/>
      <c r="B717" s="252"/>
      <c r="C717" s="253"/>
      <c r="D717" s="243" t="s">
        <v>197</v>
      </c>
      <c r="E717" s="254" t="s">
        <v>1</v>
      </c>
      <c r="F717" s="255" t="s">
        <v>769</v>
      </c>
      <c r="G717" s="253"/>
      <c r="H717" s="256">
        <v>16.62</v>
      </c>
      <c r="I717" s="257"/>
      <c r="J717" s="253"/>
      <c r="K717" s="253"/>
      <c r="L717" s="258"/>
      <c r="M717" s="259"/>
      <c r="N717" s="260"/>
      <c r="O717" s="260"/>
      <c r="P717" s="260"/>
      <c r="Q717" s="260"/>
      <c r="R717" s="260"/>
      <c r="S717" s="260"/>
      <c r="T717" s="261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62" t="s">
        <v>197</v>
      </c>
      <c r="AU717" s="262" t="s">
        <v>86</v>
      </c>
      <c r="AV717" s="14" t="s">
        <v>86</v>
      </c>
      <c r="AW717" s="14" t="s">
        <v>32</v>
      </c>
      <c r="AX717" s="14" t="s">
        <v>77</v>
      </c>
      <c r="AY717" s="262" t="s">
        <v>188</v>
      </c>
    </row>
    <row r="718" spans="1:51" s="13" customFormat="1" ht="12">
      <c r="A718" s="13"/>
      <c r="B718" s="241"/>
      <c r="C718" s="242"/>
      <c r="D718" s="243" t="s">
        <v>197</v>
      </c>
      <c r="E718" s="244" t="s">
        <v>1</v>
      </c>
      <c r="F718" s="245" t="s">
        <v>770</v>
      </c>
      <c r="G718" s="242"/>
      <c r="H718" s="244" t="s">
        <v>1</v>
      </c>
      <c r="I718" s="246"/>
      <c r="J718" s="242"/>
      <c r="K718" s="242"/>
      <c r="L718" s="247"/>
      <c r="M718" s="248"/>
      <c r="N718" s="249"/>
      <c r="O718" s="249"/>
      <c r="P718" s="249"/>
      <c r="Q718" s="249"/>
      <c r="R718" s="249"/>
      <c r="S718" s="249"/>
      <c r="T718" s="250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51" t="s">
        <v>197</v>
      </c>
      <c r="AU718" s="251" t="s">
        <v>86</v>
      </c>
      <c r="AV718" s="13" t="s">
        <v>84</v>
      </c>
      <c r="AW718" s="13" t="s">
        <v>32</v>
      </c>
      <c r="AX718" s="13" t="s">
        <v>77</v>
      </c>
      <c r="AY718" s="251" t="s">
        <v>188</v>
      </c>
    </row>
    <row r="719" spans="1:51" s="14" customFormat="1" ht="12">
      <c r="A719" s="14"/>
      <c r="B719" s="252"/>
      <c r="C719" s="253"/>
      <c r="D719" s="243" t="s">
        <v>197</v>
      </c>
      <c r="E719" s="254" t="s">
        <v>1</v>
      </c>
      <c r="F719" s="255" t="s">
        <v>771</v>
      </c>
      <c r="G719" s="253"/>
      <c r="H719" s="256">
        <v>18.82</v>
      </c>
      <c r="I719" s="257"/>
      <c r="J719" s="253"/>
      <c r="K719" s="253"/>
      <c r="L719" s="258"/>
      <c r="M719" s="259"/>
      <c r="N719" s="260"/>
      <c r="O719" s="260"/>
      <c r="P719" s="260"/>
      <c r="Q719" s="260"/>
      <c r="R719" s="260"/>
      <c r="S719" s="260"/>
      <c r="T719" s="261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62" t="s">
        <v>197</v>
      </c>
      <c r="AU719" s="262" t="s">
        <v>86</v>
      </c>
      <c r="AV719" s="14" t="s">
        <v>86</v>
      </c>
      <c r="AW719" s="14" t="s">
        <v>32</v>
      </c>
      <c r="AX719" s="14" t="s">
        <v>77</v>
      </c>
      <c r="AY719" s="262" t="s">
        <v>188</v>
      </c>
    </row>
    <row r="720" spans="1:51" s="13" customFormat="1" ht="12">
      <c r="A720" s="13"/>
      <c r="B720" s="241"/>
      <c r="C720" s="242"/>
      <c r="D720" s="243" t="s">
        <v>197</v>
      </c>
      <c r="E720" s="244" t="s">
        <v>1</v>
      </c>
      <c r="F720" s="245" t="s">
        <v>774</v>
      </c>
      <c r="G720" s="242"/>
      <c r="H720" s="244" t="s">
        <v>1</v>
      </c>
      <c r="I720" s="246"/>
      <c r="J720" s="242"/>
      <c r="K720" s="242"/>
      <c r="L720" s="247"/>
      <c r="M720" s="248"/>
      <c r="N720" s="249"/>
      <c r="O720" s="249"/>
      <c r="P720" s="249"/>
      <c r="Q720" s="249"/>
      <c r="R720" s="249"/>
      <c r="S720" s="249"/>
      <c r="T720" s="250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1" t="s">
        <v>197</v>
      </c>
      <c r="AU720" s="251" t="s">
        <v>86</v>
      </c>
      <c r="AV720" s="13" t="s">
        <v>84</v>
      </c>
      <c r="AW720" s="13" t="s">
        <v>32</v>
      </c>
      <c r="AX720" s="13" t="s">
        <v>77</v>
      </c>
      <c r="AY720" s="251" t="s">
        <v>188</v>
      </c>
    </row>
    <row r="721" spans="1:51" s="14" customFormat="1" ht="12">
      <c r="A721" s="14"/>
      <c r="B721" s="252"/>
      <c r="C721" s="253"/>
      <c r="D721" s="243" t="s">
        <v>197</v>
      </c>
      <c r="E721" s="254" t="s">
        <v>1</v>
      </c>
      <c r="F721" s="255" t="s">
        <v>775</v>
      </c>
      <c r="G721" s="253"/>
      <c r="H721" s="256">
        <v>15.06</v>
      </c>
      <c r="I721" s="257"/>
      <c r="J721" s="253"/>
      <c r="K721" s="253"/>
      <c r="L721" s="258"/>
      <c r="M721" s="259"/>
      <c r="N721" s="260"/>
      <c r="O721" s="260"/>
      <c r="P721" s="260"/>
      <c r="Q721" s="260"/>
      <c r="R721" s="260"/>
      <c r="S721" s="260"/>
      <c r="T721" s="261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62" t="s">
        <v>197</v>
      </c>
      <c r="AU721" s="262" t="s">
        <v>86</v>
      </c>
      <c r="AV721" s="14" t="s">
        <v>86</v>
      </c>
      <c r="AW721" s="14" t="s">
        <v>32</v>
      </c>
      <c r="AX721" s="14" t="s">
        <v>77</v>
      </c>
      <c r="AY721" s="262" t="s">
        <v>188</v>
      </c>
    </row>
    <row r="722" spans="1:51" s="13" customFormat="1" ht="12">
      <c r="A722" s="13"/>
      <c r="B722" s="241"/>
      <c r="C722" s="242"/>
      <c r="D722" s="243" t="s">
        <v>197</v>
      </c>
      <c r="E722" s="244" t="s">
        <v>1</v>
      </c>
      <c r="F722" s="245" t="s">
        <v>772</v>
      </c>
      <c r="G722" s="242"/>
      <c r="H722" s="244" t="s">
        <v>1</v>
      </c>
      <c r="I722" s="246"/>
      <c r="J722" s="242"/>
      <c r="K722" s="242"/>
      <c r="L722" s="247"/>
      <c r="M722" s="248"/>
      <c r="N722" s="249"/>
      <c r="O722" s="249"/>
      <c r="P722" s="249"/>
      <c r="Q722" s="249"/>
      <c r="R722" s="249"/>
      <c r="S722" s="249"/>
      <c r="T722" s="250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51" t="s">
        <v>197</v>
      </c>
      <c r="AU722" s="251" t="s">
        <v>86</v>
      </c>
      <c r="AV722" s="13" t="s">
        <v>84</v>
      </c>
      <c r="AW722" s="13" t="s">
        <v>32</v>
      </c>
      <c r="AX722" s="13" t="s">
        <v>77</v>
      </c>
      <c r="AY722" s="251" t="s">
        <v>188</v>
      </c>
    </row>
    <row r="723" spans="1:51" s="14" customFormat="1" ht="12">
      <c r="A723" s="14"/>
      <c r="B723" s="252"/>
      <c r="C723" s="253"/>
      <c r="D723" s="243" t="s">
        <v>197</v>
      </c>
      <c r="E723" s="254" t="s">
        <v>1</v>
      </c>
      <c r="F723" s="255" t="s">
        <v>773</v>
      </c>
      <c r="G723" s="253"/>
      <c r="H723" s="256">
        <v>19.7</v>
      </c>
      <c r="I723" s="257"/>
      <c r="J723" s="253"/>
      <c r="K723" s="253"/>
      <c r="L723" s="258"/>
      <c r="M723" s="259"/>
      <c r="N723" s="260"/>
      <c r="O723" s="260"/>
      <c r="P723" s="260"/>
      <c r="Q723" s="260"/>
      <c r="R723" s="260"/>
      <c r="S723" s="260"/>
      <c r="T723" s="261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62" t="s">
        <v>197</v>
      </c>
      <c r="AU723" s="262" t="s">
        <v>86</v>
      </c>
      <c r="AV723" s="14" t="s">
        <v>86</v>
      </c>
      <c r="AW723" s="14" t="s">
        <v>32</v>
      </c>
      <c r="AX723" s="14" t="s">
        <v>77</v>
      </c>
      <c r="AY723" s="262" t="s">
        <v>188</v>
      </c>
    </row>
    <row r="724" spans="1:51" s="13" customFormat="1" ht="12">
      <c r="A724" s="13"/>
      <c r="B724" s="241"/>
      <c r="C724" s="242"/>
      <c r="D724" s="243" t="s">
        <v>197</v>
      </c>
      <c r="E724" s="244" t="s">
        <v>1</v>
      </c>
      <c r="F724" s="245" t="s">
        <v>776</v>
      </c>
      <c r="G724" s="242"/>
      <c r="H724" s="244" t="s">
        <v>1</v>
      </c>
      <c r="I724" s="246"/>
      <c r="J724" s="242"/>
      <c r="K724" s="242"/>
      <c r="L724" s="247"/>
      <c r="M724" s="248"/>
      <c r="N724" s="249"/>
      <c r="O724" s="249"/>
      <c r="P724" s="249"/>
      <c r="Q724" s="249"/>
      <c r="R724" s="249"/>
      <c r="S724" s="249"/>
      <c r="T724" s="250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51" t="s">
        <v>197</v>
      </c>
      <c r="AU724" s="251" t="s">
        <v>86</v>
      </c>
      <c r="AV724" s="13" t="s">
        <v>84</v>
      </c>
      <c r="AW724" s="13" t="s">
        <v>32</v>
      </c>
      <c r="AX724" s="13" t="s">
        <v>77</v>
      </c>
      <c r="AY724" s="251" t="s">
        <v>188</v>
      </c>
    </row>
    <row r="725" spans="1:51" s="14" customFormat="1" ht="12">
      <c r="A725" s="14"/>
      <c r="B725" s="252"/>
      <c r="C725" s="253"/>
      <c r="D725" s="243" t="s">
        <v>197</v>
      </c>
      <c r="E725" s="254" t="s">
        <v>1</v>
      </c>
      <c r="F725" s="255" t="s">
        <v>777</v>
      </c>
      <c r="G725" s="253"/>
      <c r="H725" s="256">
        <v>16.1</v>
      </c>
      <c r="I725" s="257"/>
      <c r="J725" s="253"/>
      <c r="K725" s="253"/>
      <c r="L725" s="258"/>
      <c r="M725" s="259"/>
      <c r="N725" s="260"/>
      <c r="O725" s="260"/>
      <c r="P725" s="260"/>
      <c r="Q725" s="260"/>
      <c r="R725" s="260"/>
      <c r="S725" s="260"/>
      <c r="T725" s="261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62" t="s">
        <v>197</v>
      </c>
      <c r="AU725" s="262" t="s">
        <v>86</v>
      </c>
      <c r="AV725" s="14" t="s">
        <v>86</v>
      </c>
      <c r="AW725" s="14" t="s">
        <v>32</v>
      </c>
      <c r="AX725" s="14" t="s">
        <v>77</v>
      </c>
      <c r="AY725" s="262" t="s">
        <v>188</v>
      </c>
    </row>
    <row r="726" spans="1:51" s="13" customFormat="1" ht="12">
      <c r="A726" s="13"/>
      <c r="B726" s="241"/>
      <c r="C726" s="242"/>
      <c r="D726" s="243" t="s">
        <v>197</v>
      </c>
      <c r="E726" s="244" t="s">
        <v>1</v>
      </c>
      <c r="F726" s="245" t="s">
        <v>233</v>
      </c>
      <c r="G726" s="242"/>
      <c r="H726" s="244" t="s">
        <v>1</v>
      </c>
      <c r="I726" s="246"/>
      <c r="J726" s="242"/>
      <c r="K726" s="242"/>
      <c r="L726" s="247"/>
      <c r="M726" s="248"/>
      <c r="N726" s="249"/>
      <c r="O726" s="249"/>
      <c r="P726" s="249"/>
      <c r="Q726" s="249"/>
      <c r="R726" s="249"/>
      <c r="S726" s="249"/>
      <c r="T726" s="250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51" t="s">
        <v>197</v>
      </c>
      <c r="AU726" s="251" t="s">
        <v>86</v>
      </c>
      <c r="AV726" s="13" t="s">
        <v>84</v>
      </c>
      <c r="AW726" s="13" t="s">
        <v>32</v>
      </c>
      <c r="AX726" s="13" t="s">
        <v>77</v>
      </c>
      <c r="AY726" s="251" t="s">
        <v>188</v>
      </c>
    </row>
    <row r="727" spans="1:51" s="13" customFormat="1" ht="12">
      <c r="A727" s="13"/>
      <c r="B727" s="241"/>
      <c r="C727" s="242"/>
      <c r="D727" s="243" t="s">
        <v>197</v>
      </c>
      <c r="E727" s="244" t="s">
        <v>1</v>
      </c>
      <c r="F727" s="245" t="s">
        <v>240</v>
      </c>
      <c r="G727" s="242"/>
      <c r="H727" s="244" t="s">
        <v>1</v>
      </c>
      <c r="I727" s="246"/>
      <c r="J727" s="242"/>
      <c r="K727" s="242"/>
      <c r="L727" s="247"/>
      <c r="M727" s="248"/>
      <c r="N727" s="249"/>
      <c r="O727" s="249"/>
      <c r="P727" s="249"/>
      <c r="Q727" s="249"/>
      <c r="R727" s="249"/>
      <c r="S727" s="249"/>
      <c r="T727" s="250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51" t="s">
        <v>197</v>
      </c>
      <c r="AU727" s="251" t="s">
        <v>86</v>
      </c>
      <c r="AV727" s="13" t="s">
        <v>84</v>
      </c>
      <c r="AW727" s="13" t="s">
        <v>32</v>
      </c>
      <c r="AX727" s="13" t="s">
        <v>77</v>
      </c>
      <c r="AY727" s="251" t="s">
        <v>188</v>
      </c>
    </row>
    <row r="728" spans="1:51" s="14" customFormat="1" ht="12">
      <c r="A728" s="14"/>
      <c r="B728" s="252"/>
      <c r="C728" s="253"/>
      <c r="D728" s="243" t="s">
        <v>197</v>
      </c>
      <c r="E728" s="254" t="s">
        <v>1</v>
      </c>
      <c r="F728" s="255" t="s">
        <v>241</v>
      </c>
      <c r="G728" s="253"/>
      <c r="H728" s="256">
        <v>7.79</v>
      </c>
      <c r="I728" s="257"/>
      <c r="J728" s="253"/>
      <c r="K728" s="253"/>
      <c r="L728" s="258"/>
      <c r="M728" s="259"/>
      <c r="N728" s="260"/>
      <c r="O728" s="260"/>
      <c r="P728" s="260"/>
      <c r="Q728" s="260"/>
      <c r="R728" s="260"/>
      <c r="S728" s="260"/>
      <c r="T728" s="261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62" t="s">
        <v>197</v>
      </c>
      <c r="AU728" s="262" t="s">
        <v>86</v>
      </c>
      <c r="AV728" s="14" t="s">
        <v>86</v>
      </c>
      <c r="AW728" s="14" t="s">
        <v>32</v>
      </c>
      <c r="AX728" s="14" t="s">
        <v>77</v>
      </c>
      <c r="AY728" s="262" t="s">
        <v>188</v>
      </c>
    </row>
    <row r="729" spans="1:51" s="13" customFormat="1" ht="12">
      <c r="A729" s="13"/>
      <c r="B729" s="241"/>
      <c r="C729" s="242"/>
      <c r="D729" s="243" t="s">
        <v>197</v>
      </c>
      <c r="E729" s="244" t="s">
        <v>1</v>
      </c>
      <c r="F729" s="245" t="s">
        <v>248</v>
      </c>
      <c r="G729" s="242"/>
      <c r="H729" s="244" t="s">
        <v>1</v>
      </c>
      <c r="I729" s="246"/>
      <c r="J729" s="242"/>
      <c r="K729" s="242"/>
      <c r="L729" s="247"/>
      <c r="M729" s="248"/>
      <c r="N729" s="249"/>
      <c r="O729" s="249"/>
      <c r="P729" s="249"/>
      <c r="Q729" s="249"/>
      <c r="R729" s="249"/>
      <c r="S729" s="249"/>
      <c r="T729" s="250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51" t="s">
        <v>197</v>
      </c>
      <c r="AU729" s="251" t="s">
        <v>86</v>
      </c>
      <c r="AV729" s="13" t="s">
        <v>84</v>
      </c>
      <c r="AW729" s="13" t="s">
        <v>32</v>
      </c>
      <c r="AX729" s="13" t="s">
        <v>77</v>
      </c>
      <c r="AY729" s="251" t="s">
        <v>188</v>
      </c>
    </row>
    <row r="730" spans="1:51" s="14" customFormat="1" ht="12">
      <c r="A730" s="14"/>
      <c r="B730" s="252"/>
      <c r="C730" s="253"/>
      <c r="D730" s="243" t="s">
        <v>197</v>
      </c>
      <c r="E730" s="254" t="s">
        <v>1</v>
      </c>
      <c r="F730" s="255" t="s">
        <v>249</v>
      </c>
      <c r="G730" s="253"/>
      <c r="H730" s="256">
        <v>46.28</v>
      </c>
      <c r="I730" s="257"/>
      <c r="J730" s="253"/>
      <c r="K730" s="253"/>
      <c r="L730" s="258"/>
      <c r="M730" s="259"/>
      <c r="N730" s="260"/>
      <c r="O730" s="260"/>
      <c r="P730" s="260"/>
      <c r="Q730" s="260"/>
      <c r="R730" s="260"/>
      <c r="S730" s="260"/>
      <c r="T730" s="261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62" t="s">
        <v>197</v>
      </c>
      <c r="AU730" s="262" t="s">
        <v>86</v>
      </c>
      <c r="AV730" s="14" t="s">
        <v>86</v>
      </c>
      <c r="AW730" s="14" t="s">
        <v>32</v>
      </c>
      <c r="AX730" s="14" t="s">
        <v>77</v>
      </c>
      <c r="AY730" s="262" t="s">
        <v>188</v>
      </c>
    </row>
    <row r="731" spans="1:51" s="13" customFormat="1" ht="12">
      <c r="A731" s="13"/>
      <c r="B731" s="241"/>
      <c r="C731" s="242"/>
      <c r="D731" s="243" t="s">
        <v>197</v>
      </c>
      <c r="E731" s="244" t="s">
        <v>1</v>
      </c>
      <c r="F731" s="245" t="s">
        <v>254</v>
      </c>
      <c r="G731" s="242"/>
      <c r="H731" s="244" t="s">
        <v>1</v>
      </c>
      <c r="I731" s="246"/>
      <c r="J731" s="242"/>
      <c r="K731" s="242"/>
      <c r="L731" s="247"/>
      <c r="M731" s="248"/>
      <c r="N731" s="249"/>
      <c r="O731" s="249"/>
      <c r="P731" s="249"/>
      <c r="Q731" s="249"/>
      <c r="R731" s="249"/>
      <c r="S731" s="249"/>
      <c r="T731" s="250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51" t="s">
        <v>197</v>
      </c>
      <c r="AU731" s="251" t="s">
        <v>86</v>
      </c>
      <c r="AV731" s="13" t="s">
        <v>84</v>
      </c>
      <c r="AW731" s="13" t="s">
        <v>32</v>
      </c>
      <c r="AX731" s="13" t="s">
        <v>77</v>
      </c>
      <c r="AY731" s="251" t="s">
        <v>188</v>
      </c>
    </row>
    <row r="732" spans="1:51" s="14" customFormat="1" ht="12">
      <c r="A732" s="14"/>
      <c r="B732" s="252"/>
      <c r="C732" s="253"/>
      <c r="D732" s="243" t="s">
        <v>197</v>
      </c>
      <c r="E732" s="254" t="s">
        <v>1</v>
      </c>
      <c r="F732" s="255" t="s">
        <v>255</v>
      </c>
      <c r="G732" s="253"/>
      <c r="H732" s="256">
        <v>12.97</v>
      </c>
      <c r="I732" s="257"/>
      <c r="J732" s="253"/>
      <c r="K732" s="253"/>
      <c r="L732" s="258"/>
      <c r="M732" s="259"/>
      <c r="N732" s="260"/>
      <c r="O732" s="260"/>
      <c r="P732" s="260"/>
      <c r="Q732" s="260"/>
      <c r="R732" s="260"/>
      <c r="S732" s="260"/>
      <c r="T732" s="261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62" t="s">
        <v>197</v>
      </c>
      <c r="AU732" s="262" t="s">
        <v>86</v>
      </c>
      <c r="AV732" s="14" t="s">
        <v>86</v>
      </c>
      <c r="AW732" s="14" t="s">
        <v>32</v>
      </c>
      <c r="AX732" s="14" t="s">
        <v>77</v>
      </c>
      <c r="AY732" s="262" t="s">
        <v>188</v>
      </c>
    </row>
    <row r="733" spans="1:51" s="13" customFormat="1" ht="12">
      <c r="A733" s="13"/>
      <c r="B733" s="241"/>
      <c r="C733" s="242"/>
      <c r="D733" s="243" t="s">
        <v>197</v>
      </c>
      <c r="E733" s="244" t="s">
        <v>1</v>
      </c>
      <c r="F733" s="245" t="s">
        <v>250</v>
      </c>
      <c r="G733" s="242"/>
      <c r="H733" s="244" t="s">
        <v>1</v>
      </c>
      <c r="I733" s="246"/>
      <c r="J733" s="242"/>
      <c r="K733" s="242"/>
      <c r="L733" s="247"/>
      <c r="M733" s="248"/>
      <c r="N733" s="249"/>
      <c r="O733" s="249"/>
      <c r="P733" s="249"/>
      <c r="Q733" s="249"/>
      <c r="R733" s="249"/>
      <c r="S733" s="249"/>
      <c r="T733" s="250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51" t="s">
        <v>197</v>
      </c>
      <c r="AU733" s="251" t="s">
        <v>86</v>
      </c>
      <c r="AV733" s="13" t="s">
        <v>84</v>
      </c>
      <c r="AW733" s="13" t="s">
        <v>32</v>
      </c>
      <c r="AX733" s="13" t="s">
        <v>77</v>
      </c>
      <c r="AY733" s="251" t="s">
        <v>188</v>
      </c>
    </row>
    <row r="734" spans="1:51" s="14" customFormat="1" ht="12">
      <c r="A734" s="14"/>
      <c r="B734" s="252"/>
      <c r="C734" s="253"/>
      <c r="D734" s="243" t="s">
        <v>197</v>
      </c>
      <c r="E734" s="254" t="s">
        <v>1</v>
      </c>
      <c r="F734" s="255" t="s">
        <v>251</v>
      </c>
      <c r="G734" s="253"/>
      <c r="H734" s="256">
        <v>35.62</v>
      </c>
      <c r="I734" s="257"/>
      <c r="J734" s="253"/>
      <c r="K734" s="253"/>
      <c r="L734" s="258"/>
      <c r="M734" s="259"/>
      <c r="N734" s="260"/>
      <c r="O734" s="260"/>
      <c r="P734" s="260"/>
      <c r="Q734" s="260"/>
      <c r="R734" s="260"/>
      <c r="S734" s="260"/>
      <c r="T734" s="261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62" t="s">
        <v>197</v>
      </c>
      <c r="AU734" s="262" t="s">
        <v>86</v>
      </c>
      <c r="AV734" s="14" t="s">
        <v>86</v>
      </c>
      <c r="AW734" s="14" t="s">
        <v>32</v>
      </c>
      <c r="AX734" s="14" t="s">
        <v>77</v>
      </c>
      <c r="AY734" s="262" t="s">
        <v>188</v>
      </c>
    </row>
    <row r="735" spans="1:51" s="13" customFormat="1" ht="12">
      <c r="A735" s="13"/>
      <c r="B735" s="241"/>
      <c r="C735" s="242"/>
      <c r="D735" s="243" t="s">
        <v>197</v>
      </c>
      <c r="E735" s="244" t="s">
        <v>1</v>
      </c>
      <c r="F735" s="245" t="s">
        <v>742</v>
      </c>
      <c r="G735" s="242"/>
      <c r="H735" s="244" t="s">
        <v>1</v>
      </c>
      <c r="I735" s="246"/>
      <c r="J735" s="242"/>
      <c r="K735" s="242"/>
      <c r="L735" s="247"/>
      <c r="M735" s="248"/>
      <c r="N735" s="249"/>
      <c r="O735" s="249"/>
      <c r="P735" s="249"/>
      <c r="Q735" s="249"/>
      <c r="R735" s="249"/>
      <c r="S735" s="249"/>
      <c r="T735" s="250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51" t="s">
        <v>197</v>
      </c>
      <c r="AU735" s="251" t="s">
        <v>86</v>
      </c>
      <c r="AV735" s="13" t="s">
        <v>84</v>
      </c>
      <c r="AW735" s="13" t="s">
        <v>32</v>
      </c>
      <c r="AX735" s="13" t="s">
        <v>77</v>
      </c>
      <c r="AY735" s="251" t="s">
        <v>188</v>
      </c>
    </row>
    <row r="736" spans="1:51" s="14" customFormat="1" ht="12">
      <c r="A736" s="14"/>
      <c r="B736" s="252"/>
      <c r="C736" s="253"/>
      <c r="D736" s="243" t="s">
        <v>197</v>
      </c>
      <c r="E736" s="254" t="s">
        <v>1</v>
      </c>
      <c r="F736" s="255" t="s">
        <v>736</v>
      </c>
      <c r="G736" s="253"/>
      <c r="H736" s="256">
        <v>18.72</v>
      </c>
      <c r="I736" s="257"/>
      <c r="J736" s="253"/>
      <c r="K736" s="253"/>
      <c r="L736" s="258"/>
      <c r="M736" s="259"/>
      <c r="N736" s="260"/>
      <c r="O736" s="260"/>
      <c r="P736" s="260"/>
      <c r="Q736" s="260"/>
      <c r="R736" s="260"/>
      <c r="S736" s="260"/>
      <c r="T736" s="261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62" t="s">
        <v>197</v>
      </c>
      <c r="AU736" s="262" t="s">
        <v>86</v>
      </c>
      <c r="AV736" s="14" t="s">
        <v>86</v>
      </c>
      <c r="AW736" s="14" t="s">
        <v>32</v>
      </c>
      <c r="AX736" s="14" t="s">
        <v>77</v>
      </c>
      <c r="AY736" s="262" t="s">
        <v>188</v>
      </c>
    </row>
    <row r="737" spans="1:51" s="13" customFormat="1" ht="12">
      <c r="A737" s="13"/>
      <c r="B737" s="241"/>
      <c r="C737" s="242"/>
      <c r="D737" s="243" t="s">
        <v>197</v>
      </c>
      <c r="E737" s="244" t="s">
        <v>1</v>
      </c>
      <c r="F737" s="245" t="s">
        <v>260</v>
      </c>
      <c r="G737" s="242"/>
      <c r="H737" s="244" t="s">
        <v>1</v>
      </c>
      <c r="I737" s="246"/>
      <c r="J737" s="242"/>
      <c r="K737" s="242"/>
      <c r="L737" s="247"/>
      <c r="M737" s="248"/>
      <c r="N737" s="249"/>
      <c r="O737" s="249"/>
      <c r="P737" s="249"/>
      <c r="Q737" s="249"/>
      <c r="R737" s="249"/>
      <c r="S737" s="249"/>
      <c r="T737" s="250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51" t="s">
        <v>197</v>
      </c>
      <c r="AU737" s="251" t="s">
        <v>86</v>
      </c>
      <c r="AV737" s="13" t="s">
        <v>84</v>
      </c>
      <c r="AW737" s="13" t="s">
        <v>32</v>
      </c>
      <c r="AX737" s="13" t="s">
        <v>77</v>
      </c>
      <c r="AY737" s="251" t="s">
        <v>188</v>
      </c>
    </row>
    <row r="738" spans="1:51" s="14" customFormat="1" ht="12">
      <c r="A738" s="14"/>
      <c r="B738" s="252"/>
      <c r="C738" s="253"/>
      <c r="D738" s="243" t="s">
        <v>197</v>
      </c>
      <c r="E738" s="254" t="s">
        <v>1</v>
      </c>
      <c r="F738" s="255" t="s">
        <v>743</v>
      </c>
      <c r="G738" s="253"/>
      <c r="H738" s="256">
        <v>39.75</v>
      </c>
      <c r="I738" s="257"/>
      <c r="J738" s="253"/>
      <c r="K738" s="253"/>
      <c r="L738" s="258"/>
      <c r="M738" s="259"/>
      <c r="N738" s="260"/>
      <c r="O738" s="260"/>
      <c r="P738" s="260"/>
      <c r="Q738" s="260"/>
      <c r="R738" s="260"/>
      <c r="S738" s="260"/>
      <c r="T738" s="261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62" t="s">
        <v>197</v>
      </c>
      <c r="AU738" s="262" t="s">
        <v>86</v>
      </c>
      <c r="AV738" s="14" t="s">
        <v>86</v>
      </c>
      <c r="AW738" s="14" t="s">
        <v>32</v>
      </c>
      <c r="AX738" s="14" t="s">
        <v>77</v>
      </c>
      <c r="AY738" s="262" t="s">
        <v>188</v>
      </c>
    </row>
    <row r="739" spans="1:51" s="13" customFormat="1" ht="12">
      <c r="A739" s="13"/>
      <c r="B739" s="241"/>
      <c r="C739" s="242"/>
      <c r="D739" s="243" t="s">
        <v>197</v>
      </c>
      <c r="E739" s="244" t="s">
        <v>1</v>
      </c>
      <c r="F739" s="245" t="s">
        <v>740</v>
      </c>
      <c r="G739" s="242"/>
      <c r="H739" s="244" t="s">
        <v>1</v>
      </c>
      <c r="I739" s="246"/>
      <c r="J739" s="242"/>
      <c r="K739" s="242"/>
      <c r="L739" s="247"/>
      <c r="M739" s="248"/>
      <c r="N739" s="249"/>
      <c r="O739" s="249"/>
      <c r="P739" s="249"/>
      <c r="Q739" s="249"/>
      <c r="R739" s="249"/>
      <c r="S739" s="249"/>
      <c r="T739" s="250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51" t="s">
        <v>197</v>
      </c>
      <c r="AU739" s="251" t="s">
        <v>86</v>
      </c>
      <c r="AV739" s="13" t="s">
        <v>84</v>
      </c>
      <c r="AW739" s="13" t="s">
        <v>32</v>
      </c>
      <c r="AX739" s="13" t="s">
        <v>77</v>
      </c>
      <c r="AY739" s="251" t="s">
        <v>188</v>
      </c>
    </row>
    <row r="740" spans="1:51" s="14" customFormat="1" ht="12">
      <c r="A740" s="14"/>
      <c r="B740" s="252"/>
      <c r="C740" s="253"/>
      <c r="D740" s="243" t="s">
        <v>197</v>
      </c>
      <c r="E740" s="254" t="s">
        <v>1</v>
      </c>
      <c r="F740" s="255" t="s">
        <v>741</v>
      </c>
      <c r="G740" s="253"/>
      <c r="H740" s="256">
        <v>21.88</v>
      </c>
      <c r="I740" s="257"/>
      <c r="J740" s="253"/>
      <c r="K740" s="253"/>
      <c r="L740" s="258"/>
      <c r="M740" s="259"/>
      <c r="N740" s="260"/>
      <c r="O740" s="260"/>
      <c r="P740" s="260"/>
      <c r="Q740" s="260"/>
      <c r="R740" s="260"/>
      <c r="S740" s="260"/>
      <c r="T740" s="261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62" t="s">
        <v>197</v>
      </c>
      <c r="AU740" s="262" t="s">
        <v>86</v>
      </c>
      <c r="AV740" s="14" t="s">
        <v>86</v>
      </c>
      <c r="AW740" s="14" t="s">
        <v>32</v>
      </c>
      <c r="AX740" s="14" t="s">
        <v>77</v>
      </c>
      <c r="AY740" s="262" t="s">
        <v>188</v>
      </c>
    </row>
    <row r="741" spans="1:51" s="13" customFormat="1" ht="12">
      <c r="A741" s="13"/>
      <c r="B741" s="241"/>
      <c r="C741" s="242"/>
      <c r="D741" s="243" t="s">
        <v>197</v>
      </c>
      <c r="E741" s="244" t="s">
        <v>1</v>
      </c>
      <c r="F741" s="245" t="s">
        <v>262</v>
      </c>
      <c r="G741" s="242"/>
      <c r="H741" s="244" t="s">
        <v>1</v>
      </c>
      <c r="I741" s="246"/>
      <c r="J741" s="242"/>
      <c r="K741" s="242"/>
      <c r="L741" s="247"/>
      <c r="M741" s="248"/>
      <c r="N741" s="249"/>
      <c r="O741" s="249"/>
      <c r="P741" s="249"/>
      <c r="Q741" s="249"/>
      <c r="R741" s="249"/>
      <c r="S741" s="249"/>
      <c r="T741" s="250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51" t="s">
        <v>197</v>
      </c>
      <c r="AU741" s="251" t="s">
        <v>86</v>
      </c>
      <c r="AV741" s="13" t="s">
        <v>84</v>
      </c>
      <c r="AW741" s="13" t="s">
        <v>32</v>
      </c>
      <c r="AX741" s="13" t="s">
        <v>77</v>
      </c>
      <c r="AY741" s="251" t="s">
        <v>188</v>
      </c>
    </row>
    <row r="742" spans="1:51" s="14" customFormat="1" ht="12">
      <c r="A742" s="14"/>
      <c r="B742" s="252"/>
      <c r="C742" s="253"/>
      <c r="D742" s="243" t="s">
        <v>197</v>
      </c>
      <c r="E742" s="254" t="s">
        <v>1</v>
      </c>
      <c r="F742" s="255" t="s">
        <v>739</v>
      </c>
      <c r="G742" s="253"/>
      <c r="H742" s="256">
        <v>7.83</v>
      </c>
      <c r="I742" s="257"/>
      <c r="J742" s="253"/>
      <c r="K742" s="253"/>
      <c r="L742" s="258"/>
      <c r="M742" s="259"/>
      <c r="N742" s="260"/>
      <c r="O742" s="260"/>
      <c r="P742" s="260"/>
      <c r="Q742" s="260"/>
      <c r="R742" s="260"/>
      <c r="S742" s="260"/>
      <c r="T742" s="261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62" t="s">
        <v>197</v>
      </c>
      <c r="AU742" s="262" t="s">
        <v>86</v>
      </c>
      <c r="AV742" s="14" t="s">
        <v>86</v>
      </c>
      <c r="AW742" s="14" t="s">
        <v>32</v>
      </c>
      <c r="AX742" s="14" t="s">
        <v>77</v>
      </c>
      <c r="AY742" s="262" t="s">
        <v>188</v>
      </c>
    </row>
    <row r="743" spans="1:51" s="13" customFormat="1" ht="12">
      <c r="A743" s="13"/>
      <c r="B743" s="241"/>
      <c r="C743" s="242"/>
      <c r="D743" s="243" t="s">
        <v>197</v>
      </c>
      <c r="E743" s="244" t="s">
        <v>1</v>
      </c>
      <c r="F743" s="245" t="s">
        <v>258</v>
      </c>
      <c r="G743" s="242"/>
      <c r="H743" s="244" t="s">
        <v>1</v>
      </c>
      <c r="I743" s="246"/>
      <c r="J743" s="242"/>
      <c r="K743" s="242"/>
      <c r="L743" s="247"/>
      <c r="M743" s="248"/>
      <c r="N743" s="249"/>
      <c r="O743" s="249"/>
      <c r="P743" s="249"/>
      <c r="Q743" s="249"/>
      <c r="R743" s="249"/>
      <c r="S743" s="249"/>
      <c r="T743" s="250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51" t="s">
        <v>197</v>
      </c>
      <c r="AU743" s="251" t="s">
        <v>86</v>
      </c>
      <c r="AV743" s="13" t="s">
        <v>84</v>
      </c>
      <c r="AW743" s="13" t="s">
        <v>32</v>
      </c>
      <c r="AX743" s="13" t="s">
        <v>77</v>
      </c>
      <c r="AY743" s="251" t="s">
        <v>188</v>
      </c>
    </row>
    <row r="744" spans="1:51" s="14" customFormat="1" ht="12">
      <c r="A744" s="14"/>
      <c r="B744" s="252"/>
      <c r="C744" s="253"/>
      <c r="D744" s="243" t="s">
        <v>197</v>
      </c>
      <c r="E744" s="254" t="s">
        <v>1</v>
      </c>
      <c r="F744" s="255" t="s">
        <v>737</v>
      </c>
      <c r="G744" s="253"/>
      <c r="H744" s="256">
        <v>21.86</v>
      </c>
      <c r="I744" s="257"/>
      <c r="J744" s="253"/>
      <c r="K744" s="253"/>
      <c r="L744" s="258"/>
      <c r="M744" s="259"/>
      <c r="N744" s="260"/>
      <c r="O744" s="260"/>
      <c r="P744" s="260"/>
      <c r="Q744" s="260"/>
      <c r="R744" s="260"/>
      <c r="S744" s="260"/>
      <c r="T744" s="261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62" t="s">
        <v>197</v>
      </c>
      <c r="AU744" s="262" t="s">
        <v>86</v>
      </c>
      <c r="AV744" s="14" t="s">
        <v>86</v>
      </c>
      <c r="AW744" s="14" t="s">
        <v>32</v>
      </c>
      <c r="AX744" s="14" t="s">
        <v>77</v>
      </c>
      <c r="AY744" s="262" t="s">
        <v>188</v>
      </c>
    </row>
    <row r="745" spans="1:51" s="13" customFormat="1" ht="12">
      <c r="A745" s="13"/>
      <c r="B745" s="241"/>
      <c r="C745" s="242"/>
      <c r="D745" s="243" t="s">
        <v>197</v>
      </c>
      <c r="E745" s="244" t="s">
        <v>1</v>
      </c>
      <c r="F745" s="245" t="s">
        <v>264</v>
      </c>
      <c r="G745" s="242"/>
      <c r="H745" s="244" t="s">
        <v>1</v>
      </c>
      <c r="I745" s="246"/>
      <c r="J745" s="242"/>
      <c r="K745" s="242"/>
      <c r="L745" s="247"/>
      <c r="M745" s="248"/>
      <c r="N745" s="249"/>
      <c r="O745" s="249"/>
      <c r="P745" s="249"/>
      <c r="Q745" s="249"/>
      <c r="R745" s="249"/>
      <c r="S745" s="249"/>
      <c r="T745" s="250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51" t="s">
        <v>197</v>
      </c>
      <c r="AU745" s="251" t="s">
        <v>86</v>
      </c>
      <c r="AV745" s="13" t="s">
        <v>84</v>
      </c>
      <c r="AW745" s="13" t="s">
        <v>32</v>
      </c>
      <c r="AX745" s="13" t="s">
        <v>77</v>
      </c>
      <c r="AY745" s="251" t="s">
        <v>188</v>
      </c>
    </row>
    <row r="746" spans="1:51" s="14" customFormat="1" ht="12">
      <c r="A746" s="14"/>
      <c r="B746" s="252"/>
      <c r="C746" s="253"/>
      <c r="D746" s="243" t="s">
        <v>197</v>
      </c>
      <c r="E746" s="254" t="s">
        <v>1</v>
      </c>
      <c r="F746" s="255" t="s">
        <v>688</v>
      </c>
      <c r="G746" s="253"/>
      <c r="H746" s="256">
        <v>32</v>
      </c>
      <c r="I746" s="257"/>
      <c r="J746" s="253"/>
      <c r="K746" s="253"/>
      <c r="L746" s="258"/>
      <c r="M746" s="259"/>
      <c r="N746" s="260"/>
      <c r="O746" s="260"/>
      <c r="P746" s="260"/>
      <c r="Q746" s="260"/>
      <c r="R746" s="260"/>
      <c r="S746" s="260"/>
      <c r="T746" s="261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62" t="s">
        <v>197</v>
      </c>
      <c r="AU746" s="262" t="s">
        <v>86</v>
      </c>
      <c r="AV746" s="14" t="s">
        <v>86</v>
      </c>
      <c r="AW746" s="14" t="s">
        <v>32</v>
      </c>
      <c r="AX746" s="14" t="s">
        <v>77</v>
      </c>
      <c r="AY746" s="262" t="s">
        <v>188</v>
      </c>
    </row>
    <row r="747" spans="1:51" s="13" customFormat="1" ht="12">
      <c r="A747" s="13"/>
      <c r="B747" s="241"/>
      <c r="C747" s="242"/>
      <c r="D747" s="243" t="s">
        <v>197</v>
      </c>
      <c r="E747" s="244" t="s">
        <v>1</v>
      </c>
      <c r="F747" s="245" t="s">
        <v>256</v>
      </c>
      <c r="G747" s="242"/>
      <c r="H747" s="244" t="s">
        <v>1</v>
      </c>
      <c r="I747" s="246"/>
      <c r="J747" s="242"/>
      <c r="K747" s="242"/>
      <c r="L747" s="247"/>
      <c r="M747" s="248"/>
      <c r="N747" s="249"/>
      <c r="O747" s="249"/>
      <c r="P747" s="249"/>
      <c r="Q747" s="249"/>
      <c r="R747" s="249"/>
      <c r="S747" s="249"/>
      <c r="T747" s="250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51" t="s">
        <v>197</v>
      </c>
      <c r="AU747" s="251" t="s">
        <v>86</v>
      </c>
      <c r="AV747" s="13" t="s">
        <v>84</v>
      </c>
      <c r="AW747" s="13" t="s">
        <v>32</v>
      </c>
      <c r="AX747" s="13" t="s">
        <v>77</v>
      </c>
      <c r="AY747" s="251" t="s">
        <v>188</v>
      </c>
    </row>
    <row r="748" spans="1:51" s="14" customFormat="1" ht="12">
      <c r="A748" s="14"/>
      <c r="B748" s="252"/>
      <c r="C748" s="253"/>
      <c r="D748" s="243" t="s">
        <v>197</v>
      </c>
      <c r="E748" s="254" t="s">
        <v>1</v>
      </c>
      <c r="F748" s="255" t="s">
        <v>736</v>
      </c>
      <c r="G748" s="253"/>
      <c r="H748" s="256">
        <v>18.72</v>
      </c>
      <c r="I748" s="257"/>
      <c r="J748" s="253"/>
      <c r="K748" s="253"/>
      <c r="L748" s="258"/>
      <c r="M748" s="259"/>
      <c r="N748" s="260"/>
      <c r="O748" s="260"/>
      <c r="P748" s="260"/>
      <c r="Q748" s="260"/>
      <c r="R748" s="260"/>
      <c r="S748" s="260"/>
      <c r="T748" s="261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62" t="s">
        <v>197</v>
      </c>
      <c r="AU748" s="262" t="s">
        <v>86</v>
      </c>
      <c r="AV748" s="14" t="s">
        <v>86</v>
      </c>
      <c r="AW748" s="14" t="s">
        <v>32</v>
      </c>
      <c r="AX748" s="14" t="s">
        <v>77</v>
      </c>
      <c r="AY748" s="262" t="s">
        <v>188</v>
      </c>
    </row>
    <row r="749" spans="1:51" s="15" customFormat="1" ht="12">
      <c r="A749" s="15"/>
      <c r="B749" s="263"/>
      <c r="C749" s="264"/>
      <c r="D749" s="243" t="s">
        <v>197</v>
      </c>
      <c r="E749" s="265" t="s">
        <v>1</v>
      </c>
      <c r="F749" s="266" t="s">
        <v>215</v>
      </c>
      <c r="G749" s="264"/>
      <c r="H749" s="267">
        <v>388.98</v>
      </c>
      <c r="I749" s="268"/>
      <c r="J749" s="264"/>
      <c r="K749" s="264"/>
      <c r="L749" s="269"/>
      <c r="M749" s="270"/>
      <c r="N749" s="271"/>
      <c r="O749" s="271"/>
      <c r="P749" s="271"/>
      <c r="Q749" s="271"/>
      <c r="R749" s="271"/>
      <c r="S749" s="271"/>
      <c r="T749" s="272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T749" s="273" t="s">
        <v>197</v>
      </c>
      <c r="AU749" s="273" t="s">
        <v>86</v>
      </c>
      <c r="AV749" s="15" t="s">
        <v>195</v>
      </c>
      <c r="AW749" s="15" t="s">
        <v>32</v>
      </c>
      <c r="AX749" s="15" t="s">
        <v>84</v>
      </c>
      <c r="AY749" s="273" t="s">
        <v>188</v>
      </c>
    </row>
    <row r="750" spans="1:65" s="2" customFormat="1" ht="24.15" customHeight="1">
      <c r="A750" s="39"/>
      <c r="B750" s="40"/>
      <c r="C750" s="228" t="s">
        <v>934</v>
      </c>
      <c r="D750" s="228" t="s">
        <v>190</v>
      </c>
      <c r="E750" s="229" t="s">
        <v>935</v>
      </c>
      <c r="F750" s="230" t="s">
        <v>936</v>
      </c>
      <c r="G750" s="231" t="s">
        <v>193</v>
      </c>
      <c r="H750" s="232">
        <v>47.38</v>
      </c>
      <c r="I750" s="233"/>
      <c r="J750" s="234">
        <f>ROUND(I750*H750,2)</f>
        <v>0</v>
      </c>
      <c r="K750" s="230" t="s">
        <v>194</v>
      </c>
      <c r="L750" s="45"/>
      <c r="M750" s="235" t="s">
        <v>1</v>
      </c>
      <c r="N750" s="236" t="s">
        <v>42</v>
      </c>
      <c r="O750" s="92"/>
      <c r="P750" s="237">
        <f>O750*H750</f>
        <v>0</v>
      </c>
      <c r="Q750" s="237">
        <v>0.01259</v>
      </c>
      <c r="R750" s="237">
        <f>Q750*H750</f>
        <v>0.5965142000000001</v>
      </c>
      <c r="S750" s="237">
        <v>0</v>
      </c>
      <c r="T750" s="238">
        <f>S750*H750</f>
        <v>0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39" t="s">
        <v>374</v>
      </c>
      <c r="AT750" s="239" t="s">
        <v>190</v>
      </c>
      <c r="AU750" s="239" t="s">
        <v>86</v>
      </c>
      <c r="AY750" s="18" t="s">
        <v>188</v>
      </c>
      <c r="BE750" s="240">
        <f>IF(N750="základní",J750,0)</f>
        <v>0</v>
      </c>
      <c r="BF750" s="240">
        <f>IF(N750="snížená",J750,0)</f>
        <v>0</v>
      </c>
      <c r="BG750" s="240">
        <f>IF(N750="zákl. přenesená",J750,0)</f>
        <v>0</v>
      </c>
      <c r="BH750" s="240">
        <f>IF(N750="sníž. přenesená",J750,0)</f>
        <v>0</v>
      </c>
      <c r="BI750" s="240">
        <f>IF(N750="nulová",J750,0)</f>
        <v>0</v>
      </c>
      <c r="BJ750" s="18" t="s">
        <v>84</v>
      </c>
      <c r="BK750" s="240">
        <f>ROUND(I750*H750,2)</f>
        <v>0</v>
      </c>
      <c r="BL750" s="18" t="s">
        <v>374</v>
      </c>
      <c r="BM750" s="239" t="s">
        <v>937</v>
      </c>
    </row>
    <row r="751" spans="1:51" s="13" customFormat="1" ht="12">
      <c r="A751" s="13"/>
      <c r="B751" s="241"/>
      <c r="C751" s="242"/>
      <c r="D751" s="243" t="s">
        <v>197</v>
      </c>
      <c r="E751" s="244" t="s">
        <v>1</v>
      </c>
      <c r="F751" s="245" t="s">
        <v>198</v>
      </c>
      <c r="G751" s="242"/>
      <c r="H751" s="244" t="s">
        <v>1</v>
      </c>
      <c r="I751" s="246"/>
      <c r="J751" s="242"/>
      <c r="K751" s="242"/>
      <c r="L751" s="247"/>
      <c r="M751" s="248"/>
      <c r="N751" s="249"/>
      <c r="O751" s="249"/>
      <c r="P751" s="249"/>
      <c r="Q751" s="249"/>
      <c r="R751" s="249"/>
      <c r="S751" s="249"/>
      <c r="T751" s="250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1" t="s">
        <v>197</v>
      </c>
      <c r="AU751" s="251" t="s">
        <v>86</v>
      </c>
      <c r="AV751" s="13" t="s">
        <v>84</v>
      </c>
      <c r="AW751" s="13" t="s">
        <v>32</v>
      </c>
      <c r="AX751" s="13" t="s">
        <v>77</v>
      </c>
      <c r="AY751" s="251" t="s">
        <v>188</v>
      </c>
    </row>
    <row r="752" spans="1:51" s="13" customFormat="1" ht="12">
      <c r="A752" s="13"/>
      <c r="B752" s="241"/>
      <c r="C752" s="242"/>
      <c r="D752" s="243" t="s">
        <v>197</v>
      </c>
      <c r="E752" s="244" t="s">
        <v>1</v>
      </c>
      <c r="F752" s="245" t="s">
        <v>938</v>
      </c>
      <c r="G752" s="242"/>
      <c r="H752" s="244" t="s">
        <v>1</v>
      </c>
      <c r="I752" s="246"/>
      <c r="J752" s="242"/>
      <c r="K752" s="242"/>
      <c r="L752" s="247"/>
      <c r="M752" s="248"/>
      <c r="N752" s="249"/>
      <c r="O752" s="249"/>
      <c r="P752" s="249"/>
      <c r="Q752" s="249"/>
      <c r="R752" s="249"/>
      <c r="S752" s="249"/>
      <c r="T752" s="250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51" t="s">
        <v>197</v>
      </c>
      <c r="AU752" s="251" t="s">
        <v>86</v>
      </c>
      <c r="AV752" s="13" t="s">
        <v>84</v>
      </c>
      <c r="AW752" s="13" t="s">
        <v>32</v>
      </c>
      <c r="AX752" s="13" t="s">
        <v>77</v>
      </c>
      <c r="AY752" s="251" t="s">
        <v>188</v>
      </c>
    </row>
    <row r="753" spans="1:51" s="13" customFormat="1" ht="12">
      <c r="A753" s="13"/>
      <c r="B753" s="241"/>
      <c r="C753" s="242"/>
      <c r="D753" s="243" t="s">
        <v>197</v>
      </c>
      <c r="E753" s="244" t="s">
        <v>1</v>
      </c>
      <c r="F753" s="245" t="s">
        <v>761</v>
      </c>
      <c r="G753" s="242"/>
      <c r="H753" s="244" t="s">
        <v>1</v>
      </c>
      <c r="I753" s="246"/>
      <c r="J753" s="242"/>
      <c r="K753" s="242"/>
      <c r="L753" s="247"/>
      <c r="M753" s="248"/>
      <c r="N753" s="249"/>
      <c r="O753" s="249"/>
      <c r="P753" s="249"/>
      <c r="Q753" s="249"/>
      <c r="R753" s="249"/>
      <c r="S753" s="249"/>
      <c r="T753" s="250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51" t="s">
        <v>197</v>
      </c>
      <c r="AU753" s="251" t="s">
        <v>86</v>
      </c>
      <c r="AV753" s="13" t="s">
        <v>84</v>
      </c>
      <c r="AW753" s="13" t="s">
        <v>32</v>
      </c>
      <c r="AX753" s="13" t="s">
        <v>77</v>
      </c>
      <c r="AY753" s="251" t="s">
        <v>188</v>
      </c>
    </row>
    <row r="754" spans="1:51" s="14" customFormat="1" ht="12">
      <c r="A754" s="14"/>
      <c r="B754" s="252"/>
      <c r="C754" s="253"/>
      <c r="D754" s="243" t="s">
        <v>197</v>
      </c>
      <c r="E754" s="254" t="s">
        <v>1</v>
      </c>
      <c r="F754" s="255" t="s">
        <v>762</v>
      </c>
      <c r="G754" s="253"/>
      <c r="H754" s="256">
        <v>12.64</v>
      </c>
      <c r="I754" s="257"/>
      <c r="J754" s="253"/>
      <c r="K754" s="253"/>
      <c r="L754" s="258"/>
      <c r="M754" s="259"/>
      <c r="N754" s="260"/>
      <c r="O754" s="260"/>
      <c r="P754" s="260"/>
      <c r="Q754" s="260"/>
      <c r="R754" s="260"/>
      <c r="S754" s="260"/>
      <c r="T754" s="261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62" t="s">
        <v>197</v>
      </c>
      <c r="AU754" s="262" t="s">
        <v>86</v>
      </c>
      <c r="AV754" s="14" t="s">
        <v>86</v>
      </c>
      <c r="AW754" s="14" t="s">
        <v>32</v>
      </c>
      <c r="AX754" s="14" t="s">
        <v>77</v>
      </c>
      <c r="AY754" s="262" t="s">
        <v>188</v>
      </c>
    </row>
    <row r="755" spans="1:51" s="13" customFormat="1" ht="12">
      <c r="A755" s="13"/>
      <c r="B755" s="241"/>
      <c r="C755" s="242"/>
      <c r="D755" s="243" t="s">
        <v>197</v>
      </c>
      <c r="E755" s="244" t="s">
        <v>1</v>
      </c>
      <c r="F755" s="245" t="s">
        <v>763</v>
      </c>
      <c r="G755" s="242"/>
      <c r="H755" s="244" t="s">
        <v>1</v>
      </c>
      <c r="I755" s="246"/>
      <c r="J755" s="242"/>
      <c r="K755" s="242"/>
      <c r="L755" s="247"/>
      <c r="M755" s="248"/>
      <c r="N755" s="249"/>
      <c r="O755" s="249"/>
      <c r="P755" s="249"/>
      <c r="Q755" s="249"/>
      <c r="R755" s="249"/>
      <c r="S755" s="249"/>
      <c r="T755" s="250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51" t="s">
        <v>197</v>
      </c>
      <c r="AU755" s="251" t="s">
        <v>86</v>
      </c>
      <c r="AV755" s="13" t="s">
        <v>84</v>
      </c>
      <c r="AW755" s="13" t="s">
        <v>32</v>
      </c>
      <c r="AX755" s="13" t="s">
        <v>77</v>
      </c>
      <c r="AY755" s="251" t="s">
        <v>188</v>
      </c>
    </row>
    <row r="756" spans="1:51" s="14" customFormat="1" ht="12">
      <c r="A756" s="14"/>
      <c r="B756" s="252"/>
      <c r="C756" s="253"/>
      <c r="D756" s="243" t="s">
        <v>197</v>
      </c>
      <c r="E756" s="254" t="s">
        <v>1</v>
      </c>
      <c r="F756" s="255" t="s">
        <v>764</v>
      </c>
      <c r="G756" s="253"/>
      <c r="H756" s="256">
        <v>2.53</v>
      </c>
      <c r="I756" s="257"/>
      <c r="J756" s="253"/>
      <c r="K756" s="253"/>
      <c r="L756" s="258"/>
      <c r="M756" s="259"/>
      <c r="N756" s="260"/>
      <c r="O756" s="260"/>
      <c r="P756" s="260"/>
      <c r="Q756" s="260"/>
      <c r="R756" s="260"/>
      <c r="S756" s="260"/>
      <c r="T756" s="261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62" t="s">
        <v>197</v>
      </c>
      <c r="AU756" s="262" t="s">
        <v>86</v>
      </c>
      <c r="AV756" s="14" t="s">
        <v>86</v>
      </c>
      <c r="AW756" s="14" t="s">
        <v>32</v>
      </c>
      <c r="AX756" s="14" t="s">
        <v>77</v>
      </c>
      <c r="AY756" s="262" t="s">
        <v>188</v>
      </c>
    </row>
    <row r="757" spans="1:51" s="13" customFormat="1" ht="12">
      <c r="A757" s="13"/>
      <c r="B757" s="241"/>
      <c r="C757" s="242"/>
      <c r="D757" s="243" t="s">
        <v>197</v>
      </c>
      <c r="E757" s="244" t="s">
        <v>1</v>
      </c>
      <c r="F757" s="245" t="s">
        <v>759</v>
      </c>
      <c r="G757" s="242"/>
      <c r="H757" s="244" t="s">
        <v>1</v>
      </c>
      <c r="I757" s="246"/>
      <c r="J757" s="242"/>
      <c r="K757" s="242"/>
      <c r="L757" s="247"/>
      <c r="M757" s="248"/>
      <c r="N757" s="249"/>
      <c r="O757" s="249"/>
      <c r="P757" s="249"/>
      <c r="Q757" s="249"/>
      <c r="R757" s="249"/>
      <c r="S757" s="249"/>
      <c r="T757" s="250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51" t="s">
        <v>197</v>
      </c>
      <c r="AU757" s="251" t="s">
        <v>86</v>
      </c>
      <c r="AV757" s="13" t="s">
        <v>84</v>
      </c>
      <c r="AW757" s="13" t="s">
        <v>32</v>
      </c>
      <c r="AX757" s="13" t="s">
        <v>77</v>
      </c>
      <c r="AY757" s="251" t="s">
        <v>188</v>
      </c>
    </row>
    <row r="758" spans="1:51" s="14" customFormat="1" ht="12">
      <c r="A758" s="14"/>
      <c r="B758" s="252"/>
      <c r="C758" s="253"/>
      <c r="D758" s="243" t="s">
        <v>197</v>
      </c>
      <c r="E758" s="254" t="s">
        <v>1</v>
      </c>
      <c r="F758" s="255" t="s">
        <v>760</v>
      </c>
      <c r="G758" s="253"/>
      <c r="H758" s="256">
        <v>10.01</v>
      </c>
      <c r="I758" s="257"/>
      <c r="J758" s="253"/>
      <c r="K758" s="253"/>
      <c r="L758" s="258"/>
      <c r="M758" s="259"/>
      <c r="N758" s="260"/>
      <c r="O758" s="260"/>
      <c r="P758" s="260"/>
      <c r="Q758" s="260"/>
      <c r="R758" s="260"/>
      <c r="S758" s="260"/>
      <c r="T758" s="261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62" t="s">
        <v>197</v>
      </c>
      <c r="AU758" s="262" t="s">
        <v>86</v>
      </c>
      <c r="AV758" s="14" t="s">
        <v>86</v>
      </c>
      <c r="AW758" s="14" t="s">
        <v>32</v>
      </c>
      <c r="AX758" s="14" t="s">
        <v>77</v>
      </c>
      <c r="AY758" s="262" t="s">
        <v>188</v>
      </c>
    </row>
    <row r="759" spans="1:51" s="13" customFormat="1" ht="12">
      <c r="A759" s="13"/>
      <c r="B759" s="241"/>
      <c r="C759" s="242"/>
      <c r="D759" s="243" t="s">
        <v>197</v>
      </c>
      <c r="E759" s="244" t="s">
        <v>1</v>
      </c>
      <c r="F759" s="245" t="s">
        <v>939</v>
      </c>
      <c r="G759" s="242"/>
      <c r="H759" s="244" t="s">
        <v>1</v>
      </c>
      <c r="I759" s="246"/>
      <c r="J759" s="242"/>
      <c r="K759" s="242"/>
      <c r="L759" s="247"/>
      <c r="M759" s="248"/>
      <c r="N759" s="249"/>
      <c r="O759" s="249"/>
      <c r="P759" s="249"/>
      <c r="Q759" s="249"/>
      <c r="R759" s="249"/>
      <c r="S759" s="249"/>
      <c r="T759" s="250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51" t="s">
        <v>197</v>
      </c>
      <c r="AU759" s="251" t="s">
        <v>86</v>
      </c>
      <c r="AV759" s="13" t="s">
        <v>84</v>
      </c>
      <c r="AW759" s="13" t="s">
        <v>32</v>
      </c>
      <c r="AX759" s="13" t="s">
        <v>77</v>
      </c>
      <c r="AY759" s="251" t="s">
        <v>188</v>
      </c>
    </row>
    <row r="760" spans="1:51" s="14" customFormat="1" ht="12">
      <c r="A760" s="14"/>
      <c r="B760" s="252"/>
      <c r="C760" s="253"/>
      <c r="D760" s="243" t="s">
        <v>197</v>
      </c>
      <c r="E760" s="254" t="s">
        <v>1</v>
      </c>
      <c r="F760" s="255" t="s">
        <v>940</v>
      </c>
      <c r="G760" s="253"/>
      <c r="H760" s="256">
        <v>4.59</v>
      </c>
      <c r="I760" s="257"/>
      <c r="J760" s="253"/>
      <c r="K760" s="253"/>
      <c r="L760" s="258"/>
      <c r="M760" s="259"/>
      <c r="N760" s="260"/>
      <c r="O760" s="260"/>
      <c r="P760" s="260"/>
      <c r="Q760" s="260"/>
      <c r="R760" s="260"/>
      <c r="S760" s="260"/>
      <c r="T760" s="261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62" t="s">
        <v>197</v>
      </c>
      <c r="AU760" s="262" t="s">
        <v>86</v>
      </c>
      <c r="AV760" s="14" t="s">
        <v>86</v>
      </c>
      <c r="AW760" s="14" t="s">
        <v>32</v>
      </c>
      <c r="AX760" s="14" t="s">
        <v>77</v>
      </c>
      <c r="AY760" s="262" t="s">
        <v>188</v>
      </c>
    </row>
    <row r="761" spans="1:51" s="13" customFormat="1" ht="12">
      <c r="A761" s="13"/>
      <c r="B761" s="241"/>
      <c r="C761" s="242"/>
      <c r="D761" s="243" t="s">
        <v>197</v>
      </c>
      <c r="E761" s="244" t="s">
        <v>1</v>
      </c>
      <c r="F761" s="245" t="s">
        <v>288</v>
      </c>
      <c r="G761" s="242"/>
      <c r="H761" s="244" t="s">
        <v>1</v>
      </c>
      <c r="I761" s="246"/>
      <c r="J761" s="242"/>
      <c r="K761" s="242"/>
      <c r="L761" s="247"/>
      <c r="M761" s="248"/>
      <c r="N761" s="249"/>
      <c r="O761" s="249"/>
      <c r="P761" s="249"/>
      <c r="Q761" s="249"/>
      <c r="R761" s="249"/>
      <c r="S761" s="249"/>
      <c r="T761" s="250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51" t="s">
        <v>197</v>
      </c>
      <c r="AU761" s="251" t="s">
        <v>86</v>
      </c>
      <c r="AV761" s="13" t="s">
        <v>84</v>
      </c>
      <c r="AW761" s="13" t="s">
        <v>32</v>
      </c>
      <c r="AX761" s="13" t="s">
        <v>77</v>
      </c>
      <c r="AY761" s="251" t="s">
        <v>188</v>
      </c>
    </row>
    <row r="762" spans="1:51" s="14" customFormat="1" ht="12">
      <c r="A762" s="14"/>
      <c r="B762" s="252"/>
      <c r="C762" s="253"/>
      <c r="D762" s="243" t="s">
        <v>197</v>
      </c>
      <c r="E762" s="254" t="s">
        <v>1</v>
      </c>
      <c r="F762" s="255" t="s">
        <v>289</v>
      </c>
      <c r="G762" s="253"/>
      <c r="H762" s="256">
        <v>2.14</v>
      </c>
      <c r="I762" s="257"/>
      <c r="J762" s="253"/>
      <c r="K762" s="253"/>
      <c r="L762" s="258"/>
      <c r="M762" s="259"/>
      <c r="N762" s="260"/>
      <c r="O762" s="260"/>
      <c r="P762" s="260"/>
      <c r="Q762" s="260"/>
      <c r="R762" s="260"/>
      <c r="S762" s="260"/>
      <c r="T762" s="261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62" t="s">
        <v>197</v>
      </c>
      <c r="AU762" s="262" t="s">
        <v>86</v>
      </c>
      <c r="AV762" s="14" t="s">
        <v>86</v>
      </c>
      <c r="AW762" s="14" t="s">
        <v>32</v>
      </c>
      <c r="AX762" s="14" t="s">
        <v>77</v>
      </c>
      <c r="AY762" s="262" t="s">
        <v>188</v>
      </c>
    </row>
    <row r="763" spans="1:51" s="13" customFormat="1" ht="12">
      <c r="A763" s="13"/>
      <c r="B763" s="241"/>
      <c r="C763" s="242"/>
      <c r="D763" s="243" t="s">
        <v>197</v>
      </c>
      <c r="E763" s="244" t="s">
        <v>1</v>
      </c>
      <c r="F763" s="245" t="s">
        <v>233</v>
      </c>
      <c r="G763" s="242"/>
      <c r="H763" s="244" t="s">
        <v>1</v>
      </c>
      <c r="I763" s="246"/>
      <c r="J763" s="242"/>
      <c r="K763" s="242"/>
      <c r="L763" s="247"/>
      <c r="M763" s="248"/>
      <c r="N763" s="249"/>
      <c r="O763" s="249"/>
      <c r="P763" s="249"/>
      <c r="Q763" s="249"/>
      <c r="R763" s="249"/>
      <c r="S763" s="249"/>
      <c r="T763" s="250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51" t="s">
        <v>197</v>
      </c>
      <c r="AU763" s="251" t="s">
        <v>86</v>
      </c>
      <c r="AV763" s="13" t="s">
        <v>84</v>
      </c>
      <c r="AW763" s="13" t="s">
        <v>32</v>
      </c>
      <c r="AX763" s="13" t="s">
        <v>77</v>
      </c>
      <c r="AY763" s="251" t="s">
        <v>188</v>
      </c>
    </row>
    <row r="764" spans="1:51" s="13" customFormat="1" ht="12">
      <c r="A764" s="13"/>
      <c r="B764" s="241"/>
      <c r="C764" s="242"/>
      <c r="D764" s="243" t="s">
        <v>197</v>
      </c>
      <c r="E764" s="244" t="s">
        <v>1</v>
      </c>
      <c r="F764" s="245" t="s">
        <v>236</v>
      </c>
      <c r="G764" s="242"/>
      <c r="H764" s="244" t="s">
        <v>1</v>
      </c>
      <c r="I764" s="246"/>
      <c r="J764" s="242"/>
      <c r="K764" s="242"/>
      <c r="L764" s="247"/>
      <c r="M764" s="248"/>
      <c r="N764" s="249"/>
      <c r="O764" s="249"/>
      <c r="P764" s="249"/>
      <c r="Q764" s="249"/>
      <c r="R764" s="249"/>
      <c r="S764" s="249"/>
      <c r="T764" s="250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51" t="s">
        <v>197</v>
      </c>
      <c r="AU764" s="251" t="s">
        <v>86</v>
      </c>
      <c r="AV764" s="13" t="s">
        <v>84</v>
      </c>
      <c r="AW764" s="13" t="s">
        <v>32</v>
      </c>
      <c r="AX764" s="13" t="s">
        <v>77</v>
      </c>
      <c r="AY764" s="251" t="s">
        <v>188</v>
      </c>
    </row>
    <row r="765" spans="1:51" s="14" customFormat="1" ht="12">
      <c r="A765" s="14"/>
      <c r="B765" s="252"/>
      <c r="C765" s="253"/>
      <c r="D765" s="243" t="s">
        <v>197</v>
      </c>
      <c r="E765" s="254" t="s">
        <v>1</v>
      </c>
      <c r="F765" s="255" t="s">
        <v>237</v>
      </c>
      <c r="G765" s="253"/>
      <c r="H765" s="256">
        <v>5.92</v>
      </c>
      <c r="I765" s="257"/>
      <c r="J765" s="253"/>
      <c r="K765" s="253"/>
      <c r="L765" s="258"/>
      <c r="M765" s="259"/>
      <c r="N765" s="260"/>
      <c r="O765" s="260"/>
      <c r="P765" s="260"/>
      <c r="Q765" s="260"/>
      <c r="R765" s="260"/>
      <c r="S765" s="260"/>
      <c r="T765" s="261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62" t="s">
        <v>197</v>
      </c>
      <c r="AU765" s="262" t="s">
        <v>86</v>
      </c>
      <c r="AV765" s="14" t="s">
        <v>86</v>
      </c>
      <c r="AW765" s="14" t="s">
        <v>32</v>
      </c>
      <c r="AX765" s="14" t="s">
        <v>77</v>
      </c>
      <c r="AY765" s="262" t="s">
        <v>188</v>
      </c>
    </row>
    <row r="766" spans="1:51" s="13" customFormat="1" ht="12">
      <c r="A766" s="13"/>
      <c r="B766" s="241"/>
      <c r="C766" s="242"/>
      <c r="D766" s="243" t="s">
        <v>197</v>
      </c>
      <c r="E766" s="244" t="s">
        <v>1</v>
      </c>
      <c r="F766" s="245" t="s">
        <v>242</v>
      </c>
      <c r="G766" s="242"/>
      <c r="H766" s="244" t="s">
        <v>1</v>
      </c>
      <c r="I766" s="246"/>
      <c r="J766" s="242"/>
      <c r="K766" s="242"/>
      <c r="L766" s="247"/>
      <c r="M766" s="248"/>
      <c r="N766" s="249"/>
      <c r="O766" s="249"/>
      <c r="P766" s="249"/>
      <c r="Q766" s="249"/>
      <c r="R766" s="249"/>
      <c r="S766" s="249"/>
      <c r="T766" s="250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51" t="s">
        <v>197</v>
      </c>
      <c r="AU766" s="251" t="s">
        <v>86</v>
      </c>
      <c r="AV766" s="13" t="s">
        <v>84</v>
      </c>
      <c r="AW766" s="13" t="s">
        <v>32</v>
      </c>
      <c r="AX766" s="13" t="s">
        <v>77</v>
      </c>
      <c r="AY766" s="251" t="s">
        <v>188</v>
      </c>
    </row>
    <row r="767" spans="1:51" s="14" customFormat="1" ht="12">
      <c r="A767" s="14"/>
      <c r="B767" s="252"/>
      <c r="C767" s="253"/>
      <c r="D767" s="243" t="s">
        <v>197</v>
      </c>
      <c r="E767" s="254" t="s">
        <v>1</v>
      </c>
      <c r="F767" s="255" t="s">
        <v>243</v>
      </c>
      <c r="G767" s="253"/>
      <c r="H767" s="256">
        <v>3.96</v>
      </c>
      <c r="I767" s="257"/>
      <c r="J767" s="253"/>
      <c r="K767" s="253"/>
      <c r="L767" s="258"/>
      <c r="M767" s="259"/>
      <c r="N767" s="260"/>
      <c r="O767" s="260"/>
      <c r="P767" s="260"/>
      <c r="Q767" s="260"/>
      <c r="R767" s="260"/>
      <c r="S767" s="260"/>
      <c r="T767" s="261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62" t="s">
        <v>197</v>
      </c>
      <c r="AU767" s="262" t="s">
        <v>86</v>
      </c>
      <c r="AV767" s="14" t="s">
        <v>86</v>
      </c>
      <c r="AW767" s="14" t="s">
        <v>32</v>
      </c>
      <c r="AX767" s="14" t="s">
        <v>77</v>
      </c>
      <c r="AY767" s="262" t="s">
        <v>188</v>
      </c>
    </row>
    <row r="768" spans="1:51" s="13" customFormat="1" ht="12">
      <c r="A768" s="13"/>
      <c r="B768" s="241"/>
      <c r="C768" s="242"/>
      <c r="D768" s="243" t="s">
        <v>197</v>
      </c>
      <c r="E768" s="244" t="s">
        <v>1</v>
      </c>
      <c r="F768" s="245" t="s">
        <v>244</v>
      </c>
      <c r="G768" s="242"/>
      <c r="H768" s="244" t="s">
        <v>1</v>
      </c>
      <c r="I768" s="246"/>
      <c r="J768" s="242"/>
      <c r="K768" s="242"/>
      <c r="L768" s="247"/>
      <c r="M768" s="248"/>
      <c r="N768" s="249"/>
      <c r="O768" s="249"/>
      <c r="P768" s="249"/>
      <c r="Q768" s="249"/>
      <c r="R768" s="249"/>
      <c r="S768" s="249"/>
      <c r="T768" s="250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51" t="s">
        <v>197</v>
      </c>
      <c r="AU768" s="251" t="s">
        <v>86</v>
      </c>
      <c r="AV768" s="13" t="s">
        <v>84</v>
      </c>
      <c r="AW768" s="13" t="s">
        <v>32</v>
      </c>
      <c r="AX768" s="13" t="s">
        <v>77</v>
      </c>
      <c r="AY768" s="251" t="s">
        <v>188</v>
      </c>
    </row>
    <row r="769" spans="1:51" s="14" customFormat="1" ht="12">
      <c r="A769" s="14"/>
      <c r="B769" s="252"/>
      <c r="C769" s="253"/>
      <c r="D769" s="243" t="s">
        <v>197</v>
      </c>
      <c r="E769" s="254" t="s">
        <v>1</v>
      </c>
      <c r="F769" s="255" t="s">
        <v>245</v>
      </c>
      <c r="G769" s="253"/>
      <c r="H769" s="256">
        <v>1.77</v>
      </c>
      <c r="I769" s="257"/>
      <c r="J769" s="253"/>
      <c r="K769" s="253"/>
      <c r="L769" s="258"/>
      <c r="M769" s="259"/>
      <c r="N769" s="260"/>
      <c r="O769" s="260"/>
      <c r="P769" s="260"/>
      <c r="Q769" s="260"/>
      <c r="R769" s="260"/>
      <c r="S769" s="260"/>
      <c r="T769" s="261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62" t="s">
        <v>197</v>
      </c>
      <c r="AU769" s="262" t="s">
        <v>86</v>
      </c>
      <c r="AV769" s="14" t="s">
        <v>86</v>
      </c>
      <c r="AW769" s="14" t="s">
        <v>32</v>
      </c>
      <c r="AX769" s="14" t="s">
        <v>77</v>
      </c>
      <c r="AY769" s="262" t="s">
        <v>188</v>
      </c>
    </row>
    <row r="770" spans="1:51" s="13" customFormat="1" ht="12">
      <c r="A770" s="13"/>
      <c r="B770" s="241"/>
      <c r="C770" s="242"/>
      <c r="D770" s="243" t="s">
        <v>197</v>
      </c>
      <c r="E770" s="244" t="s">
        <v>1</v>
      </c>
      <c r="F770" s="245" t="s">
        <v>252</v>
      </c>
      <c r="G770" s="242"/>
      <c r="H770" s="244" t="s">
        <v>1</v>
      </c>
      <c r="I770" s="246"/>
      <c r="J770" s="242"/>
      <c r="K770" s="242"/>
      <c r="L770" s="247"/>
      <c r="M770" s="248"/>
      <c r="N770" s="249"/>
      <c r="O770" s="249"/>
      <c r="P770" s="249"/>
      <c r="Q770" s="249"/>
      <c r="R770" s="249"/>
      <c r="S770" s="249"/>
      <c r="T770" s="250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51" t="s">
        <v>197</v>
      </c>
      <c r="AU770" s="251" t="s">
        <v>86</v>
      </c>
      <c r="AV770" s="13" t="s">
        <v>84</v>
      </c>
      <c r="AW770" s="13" t="s">
        <v>32</v>
      </c>
      <c r="AX770" s="13" t="s">
        <v>77</v>
      </c>
      <c r="AY770" s="251" t="s">
        <v>188</v>
      </c>
    </row>
    <row r="771" spans="1:51" s="14" customFormat="1" ht="12">
      <c r="A771" s="14"/>
      <c r="B771" s="252"/>
      <c r="C771" s="253"/>
      <c r="D771" s="243" t="s">
        <v>197</v>
      </c>
      <c r="E771" s="254" t="s">
        <v>1</v>
      </c>
      <c r="F771" s="255" t="s">
        <v>253</v>
      </c>
      <c r="G771" s="253"/>
      <c r="H771" s="256">
        <v>3.82</v>
      </c>
      <c r="I771" s="257"/>
      <c r="J771" s="253"/>
      <c r="K771" s="253"/>
      <c r="L771" s="258"/>
      <c r="M771" s="259"/>
      <c r="N771" s="260"/>
      <c r="O771" s="260"/>
      <c r="P771" s="260"/>
      <c r="Q771" s="260"/>
      <c r="R771" s="260"/>
      <c r="S771" s="260"/>
      <c r="T771" s="261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62" t="s">
        <v>197</v>
      </c>
      <c r="AU771" s="262" t="s">
        <v>86</v>
      </c>
      <c r="AV771" s="14" t="s">
        <v>86</v>
      </c>
      <c r="AW771" s="14" t="s">
        <v>32</v>
      </c>
      <c r="AX771" s="14" t="s">
        <v>77</v>
      </c>
      <c r="AY771" s="262" t="s">
        <v>188</v>
      </c>
    </row>
    <row r="772" spans="1:51" s="15" customFormat="1" ht="12">
      <c r="A772" s="15"/>
      <c r="B772" s="263"/>
      <c r="C772" s="264"/>
      <c r="D772" s="243" t="s">
        <v>197</v>
      </c>
      <c r="E772" s="265" t="s">
        <v>1</v>
      </c>
      <c r="F772" s="266" t="s">
        <v>215</v>
      </c>
      <c r="G772" s="264"/>
      <c r="H772" s="267">
        <v>47.38</v>
      </c>
      <c r="I772" s="268"/>
      <c r="J772" s="264"/>
      <c r="K772" s="264"/>
      <c r="L772" s="269"/>
      <c r="M772" s="270"/>
      <c r="N772" s="271"/>
      <c r="O772" s="271"/>
      <c r="P772" s="271"/>
      <c r="Q772" s="271"/>
      <c r="R772" s="271"/>
      <c r="S772" s="271"/>
      <c r="T772" s="272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T772" s="273" t="s">
        <v>197</v>
      </c>
      <c r="AU772" s="273" t="s">
        <v>86</v>
      </c>
      <c r="AV772" s="15" t="s">
        <v>195</v>
      </c>
      <c r="AW772" s="15" t="s">
        <v>32</v>
      </c>
      <c r="AX772" s="15" t="s">
        <v>84</v>
      </c>
      <c r="AY772" s="273" t="s">
        <v>188</v>
      </c>
    </row>
    <row r="773" spans="1:65" s="2" customFormat="1" ht="16.5" customHeight="1">
      <c r="A773" s="39"/>
      <c r="B773" s="40"/>
      <c r="C773" s="228" t="s">
        <v>941</v>
      </c>
      <c r="D773" s="228" t="s">
        <v>190</v>
      </c>
      <c r="E773" s="229" t="s">
        <v>942</v>
      </c>
      <c r="F773" s="230" t="s">
        <v>943</v>
      </c>
      <c r="G773" s="231" t="s">
        <v>193</v>
      </c>
      <c r="H773" s="232">
        <v>15.78</v>
      </c>
      <c r="I773" s="233"/>
      <c r="J773" s="234">
        <f>ROUND(I773*H773,2)</f>
        <v>0</v>
      </c>
      <c r="K773" s="230" t="s">
        <v>440</v>
      </c>
      <c r="L773" s="45"/>
      <c r="M773" s="235" t="s">
        <v>1</v>
      </c>
      <c r="N773" s="236" t="s">
        <v>42</v>
      </c>
      <c r="O773" s="92"/>
      <c r="P773" s="237">
        <f>O773*H773</f>
        <v>0</v>
      </c>
      <c r="Q773" s="237">
        <v>0.01385</v>
      </c>
      <c r="R773" s="237">
        <f>Q773*H773</f>
        <v>0.21855299999999997</v>
      </c>
      <c r="S773" s="237">
        <v>0</v>
      </c>
      <c r="T773" s="238">
        <f>S773*H773</f>
        <v>0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39" t="s">
        <v>374</v>
      </c>
      <c r="AT773" s="239" t="s">
        <v>190</v>
      </c>
      <c r="AU773" s="239" t="s">
        <v>86</v>
      </c>
      <c r="AY773" s="18" t="s">
        <v>188</v>
      </c>
      <c r="BE773" s="240">
        <f>IF(N773="základní",J773,0)</f>
        <v>0</v>
      </c>
      <c r="BF773" s="240">
        <f>IF(N773="snížená",J773,0)</f>
        <v>0</v>
      </c>
      <c r="BG773" s="240">
        <f>IF(N773="zákl. přenesená",J773,0)</f>
        <v>0</v>
      </c>
      <c r="BH773" s="240">
        <f>IF(N773="sníž. přenesená",J773,0)</f>
        <v>0</v>
      </c>
      <c r="BI773" s="240">
        <f>IF(N773="nulová",J773,0)</f>
        <v>0</v>
      </c>
      <c r="BJ773" s="18" t="s">
        <v>84</v>
      </c>
      <c r="BK773" s="240">
        <f>ROUND(I773*H773,2)</f>
        <v>0</v>
      </c>
      <c r="BL773" s="18" t="s">
        <v>374</v>
      </c>
      <c r="BM773" s="239" t="s">
        <v>944</v>
      </c>
    </row>
    <row r="774" spans="1:51" s="13" customFormat="1" ht="12">
      <c r="A774" s="13"/>
      <c r="B774" s="241"/>
      <c r="C774" s="242"/>
      <c r="D774" s="243" t="s">
        <v>197</v>
      </c>
      <c r="E774" s="244" t="s">
        <v>1</v>
      </c>
      <c r="F774" s="245" t="s">
        <v>198</v>
      </c>
      <c r="G774" s="242"/>
      <c r="H774" s="244" t="s">
        <v>1</v>
      </c>
      <c r="I774" s="246"/>
      <c r="J774" s="242"/>
      <c r="K774" s="242"/>
      <c r="L774" s="247"/>
      <c r="M774" s="248"/>
      <c r="N774" s="249"/>
      <c r="O774" s="249"/>
      <c r="P774" s="249"/>
      <c r="Q774" s="249"/>
      <c r="R774" s="249"/>
      <c r="S774" s="249"/>
      <c r="T774" s="250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51" t="s">
        <v>197</v>
      </c>
      <c r="AU774" s="251" t="s">
        <v>86</v>
      </c>
      <c r="AV774" s="13" t="s">
        <v>84</v>
      </c>
      <c r="AW774" s="13" t="s">
        <v>32</v>
      </c>
      <c r="AX774" s="13" t="s">
        <v>77</v>
      </c>
      <c r="AY774" s="251" t="s">
        <v>188</v>
      </c>
    </row>
    <row r="775" spans="1:51" s="13" customFormat="1" ht="12">
      <c r="A775" s="13"/>
      <c r="B775" s="241"/>
      <c r="C775" s="242"/>
      <c r="D775" s="243" t="s">
        <v>197</v>
      </c>
      <c r="E775" s="244" t="s">
        <v>1</v>
      </c>
      <c r="F775" s="245" t="s">
        <v>945</v>
      </c>
      <c r="G775" s="242"/>
      <c r="H775" s="244" t="s">
        <v>1</v>
      </c>
      <c r="I775" s="246"/>
      <c r="J775" s="242"/>
      <c r="K775" s="242"/>
      <c r="L775" s="247"/>
      <c r="M775" s="248"/>
      <c r="N775" s="249"/>
      <c r="O775" s="249"/>
      <c r="P775" s="249"/>
      <c r="Q775" s="249"/>
      <c r="R775" s="249"/>
      <c r="S775" s="249"/>
      <c r="T775" s="250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51" t="s">
        <v>197</v>
      </c>
      <c r="AU775" s="251" t="s">
        <v>86</v>
      </c>
      <c r="AV775" s="13" t="s">
        <v>84</v>
      </c>
      <c r="AW775" s="13" t="s">
        <v>32</v>
      </c>
      <c r="AX775" s="13" t="s">
        <v>77</v>
      </c>
      <c r="AY775" s="251" t="s">
        <v>188</v>
      </c>
    </row>
    <row r="776" spans="1:51" s="13" customFormat="1" ht="12">
      <c r="A776" s="13"/>
      <c r="B776" s="241"/>
      <c r="C776" s="242"/>
      <c r="D776" s="243" t="s">
        <v>197</v>
      </c>
      <c r="E776" s="244" t="s">
        <v>1</v>
      </c>
      <c r="F776" s="245" t="s">
        <v>207</v>
      </c>
      <c r="G776" s="242"/>
      <c r="H776" s="244" t="s">
        <v>1</v>
      </c>
      <c r="I776" s="246"/>
      <c r="J776" s="242"/>
      <c r="K776" s="242"/>
      <c r="L776" s="247"/>
      <c r="M776" s="248"/>
      <c r="N776" s="249"/>
      <c r="O776" s="249"/>
      <c r="P776" s="249"/>
      <c r="Q776" s="249"/>
      <c r="R776" s="249"/>
      <c r="S776" s="249"/>
      <c r="T776" s="250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51" t="s">
        <v>197</v>
      </c>
      <c r="AU776" s="251" t="s">
        <v>86</v>
      </c>
      <c r="AV776" s="13" t="s">
        <v>84</v>
      </c>
      <c r="AW776" s="13" t="s">
        <v>32</v>
      </c>
      <c r="AX776" s="13" t="s">
        <v>77</v>
      </c>
      <c r="AY776" s="251" t="s">
        <v>188</v>
      </c>
    </row>
    <row r="777" spans="1:51" s="14" customFormat="1" ht="12">
      <c r="A777" s="14"/>
      <c r="B777" s="252"/>
      <c r="C777" s="253"/>
      <c r="D777" s="243" t="s">
        <v>197</v>
      </c>
      <c r="E777" s="254" t="s">
        <v>1</v>
      </c>
      <c r="F777" s="255" t="s">
        <v>734</v>
      </c>
      <c r="G777" s="253"/>
      <c r="H777" s="256">
        <v>15.78</v>
      </c>
      <c r="I777" s="257"/>
      <c r="J777" s="253"/>
      <c r="K777" s="253"/>
      <c r="L777" s="258"/>
      <c r="M777" s="259"/>
      <c r="N777" s="260"/>
      <c r="O777" s="260"/>
      <c r="P777" s="260"/>
      <c r="Q777" s="260"/>
      <c r="R777" s="260"/>
      <c r="S777" s="260"/>
      <c r="T777" s="261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62" t="s">
        <v>197</v>
      </c>
      <c r="AU777" s="262" t="s">
        <v>86</v>
      </c>
      <c r="AV777" s="14" t="s">
        <v>86</v>
      </c>
      <c r="AW777" s="14" t="s">
        <v>32</v>
      </c>
      <c r="AX777" s="14" t="s">
        <v>84</v>
      </c>
      <c r="AY777" s="262" t="s">
        <v>188</v>
      </c>
    </row>
    <row r="778" spans="1:65" s="2" customFormat="1" ht="16.5" customHeight="1">
      <c r="A778" s="39"/>
      <c r="B778" s="40"/>
      <c r="C778" s="228" t="s">
        <v>946</v>
      </c>
      <c r="D778" s="228" t="s">
        <v>190</v>
      </c>
      <c r="E778" s="229" t="s">
        <v>947</v>
      </c>
      <c r="F778" s="230" t="s">
        <v>948</v>
      </c>
      <c r="G778" s="231" t="s">
        <v>193</v>
      </c>
      <c r="H778" s="232">
        <v>452.14</v>
      </c>
      <c r="I778" s="233"/>
      <c r="J778" s="234">
        <f>ROUND(I778*H778,2)</f>
        <v>0</v>
      </c>
      <c r="K778" s="230" t="s">
        <v>194</v>
      </c>
      <c r="L778" s="45"/>
      <c r="M778" s="235" t="s">
        <v>1</v>
      </c>
      <c r="N778" s="236" t="s">
        <v>42</v>
      </c>
      <c r="O778" s="92"/>
      <c r="P778" s="237">
        <f>O778*H778</f>
        <v>0</v>
      </c>
      <c r="Q778" s="237">
        <v>0</v>
      </c>
      <c r="R778" s="237">
        <f>Q778*H778</f>
        <v>0</v>
      </c>
      <c r="S778" s="237">
        <v>0</v>
      </c>
      <c r="T778" s="238">
        <f>S778*H778</f>
        <v>0</v>
      </c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R778" s="239" t="s">
        <v>374</v>
      </c>
      <c r="AT778" s="239" t="s">
        <v>190</v>
      </c>
      <c r="AU778" s="239" t="s">
        <v>86</v>
      </c>
      <c r="AY778" s="18" t="s">
        <v>188</v>
      </c>
      <c r="BE778" s="240">
        <f>IF(N778="základní",J778,0)</f>
        <v>0</v>
      </c>
      <c r="BF778" s="240">
        <f>IF(N778="snížená",J778,0)</f>
        <v>0</v>
      </c>
      <c r="BG778" s="240">
        <f>IF(N778="zákl. přenesená",J778,0)</f>
        <v>0</v>
      </c>
      <c r="BH778" s="240">
        <f>IF(N778="sníž. přenesená",J778,0)</f>
        <v>0</v>
      </c>
      <c r="BI778" s="240">
        <f>IF(N778="nulová",J778,0)</f>
        <v>0</v>
      </c>
      <c r="BJ778" s="18" t="s">
        <v>84</v>
      </c>
      <c r="BK778" s="240">
        <f>ROUND(I778*H778,2)</f>
        <v>0</v>
      </c>
      <c r="BL778" s="18" t="s">
        <v>374</v>
      </c>
      <c r="BM778" s="239" t="s">
        <v>949</v>
      </c>
    </row>
    <row r="779" spans="1:51" s="14" customFormat="1" ht="12">
      <c r="A779" s="14"/>
      <c r="B779" s="252"/>
      <c r="C779" s="253"/>
      <c r="D779" s="243" t="s">
        <v>197</v>
      </c>
      <c r="E779" s="254" t="s">
        <v>1</v>
      </c>
      <c r="F779" s="255" t="s">
        <v>950</v>
      </c>
      <c r="G779" s="253"/>
      <c r="H779" s="256">
        <v>452.14</v>
      </c>
      <c r="I779" s="257"/>
      <c r="J779" s="253"/>
      <c r="K779" s="253"/>
      <c r="L779" s="258"/>
      <c r="M779" s="259"/>
      <c r="N779" s="260"/>
      <c r="O779" s="260"/>
      <c r="P779" s="260"/>
      <c r="Q779" s="260"/>
      <c r="R779" s="260"/>
      <c r="S779" s="260"/>
      <c r="T779" s="261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62" t="s">
        <v>197</v>
      </c>
      <c r="AU779" s="262" t="s">
        <v>86</v>
      </c>
      <c r="AV779" s="14" t="s">
        <v>86</v>
      </c>
      <c r="AW779" s="14" t="s">
        <v>32</v>
      </c>
      <c r="AX779" s="14" t="s">
        <v>84</v>
      </c>
      <c r="AY779" s="262" t="s">
        <v>188</v>
      </c>
    </row>
    <row r="780" spans="1:65" s="2" customFormat="1" ht="24.15" customHeight="1">
      <c r="A780" s="39"/>
      <c r="B780" s="40"/>
      <c r="C780" s="292" t="s">
        <v>951</v>
      </c>
      <c r="D780" s="292" t="s">
        <v>807</v>
      </c>
      <c r="E780" s="293" t="s">
        <v>952</v>
      </c>
      <c r="F780" s="294" t="s">
        <v>953</v>
      </c>
      <c r="G780" s="295" t="s">
        <v>193</v>
      </c>
      <c r="H780" s="296">
        <v>497.354</v>
      </c>
      <c r="I780" s="297"/>
      <c r="J780" s="298">
        <f>ROUND(I780*H780,2)</f>
        <v>0</v>
      </c>
      <c r="K780" s="294" t="s">
        <v>194</v>
      </c>
      <c r="L780" s="299"/>
      <c r="M780" s="300" t="s">
        <v>1</v>
      </c>
      <c r="N780" s="301" t="s">
        <v>42</v>
      </c>
      <c r="O780" s="92"/>
      <c r="P780" s="237">
        <f>O780*H780</f>
        <v>0</v>
      </c>
      <c r="Q780" s="237">
        <v>0.00016</v>
      </c>
      <c r="R780" s="237">
        <f>Q780*H780</f>
        <v>0.07957664</v>
      </c>
      <c r="S780" s="237">
        <v>0</v>
      </c>
      <c r="T780" s="238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39" t="s">
        <v>688</v>
      </c>
      <c r="AT780" s="239" t="s">
        <v>807</v>
      </c>
      <c r="AU780" s="239" t="s">
        <v>86</v>
      </c>
      <c r="AY780" s="18" t="s">
        <v>188</v>
      </c>
      <c r="BE780" s="240">
        <f>IF(N780="základní",J780,0)</f>
        <v>0</v>
      </c>
      <c r="BF780" s="240">
        <f>IF(N780="snížená",J780,0)</f>
        <v>0</v>
      </c>
      <c r="BG780" s="240">
        <f>IF(N780="zákl. přenesená",J780,0)</f>
        <v>0</v>
      </c>
      <c r="BH780" s="240">
        <f>IF(N780="sníž. přenesená",J780,0)</f>
        <v>0</v>
      </c>
      <c r="BI780" s="240">
        <f>IF(N780="nulová",J780,0)</f>
        <v>0</v>
      </c>
      <c r="BJ780" s="18" t="s">
        <v>84</v>
      </c>
      <c r="BK780" s="240">
        <f>ROUND(I780*H780,2)</f>
        <v>0</v>
      </c>
      <c r="BL780" s="18" t="s">
        <v>374</v>
      </c>
      <c r="BM780" s="239" t="s">
        <v>954</v>
      </c>
    </row>
    <row r="781" spans="1:51" s="14" customFormat="1" ht="12">
      <c r="A781" s="14"/>
      <c r="B781" s="252"/>
      <c r="C781" s="253"/>
      <c r="D781" s="243" t="s">
        <v>197</v>
      </c>
      <c r="E781" s="254" t="s">
        <v>1</v>
      </c>
      <c r="F781" s="255" t="s">
        <v>955</v>
      </c>
      <c r="G781" s="253"/>
      <c r="H781" s="256">
        <v>452.14</v>
      </c>
      <c r="I781" s="257"/>
      <c r="J781" s="253"/>
      <c r="K781" s="253"/>
      <c r="L781" s="258"/>
      <c r="M781" s="259"/>
      <c r="N781" s="260"/>
      <c r="O781" s="260"/>
      <c r="P781" s="260"/>
      <c r="Q781" s="260"/>
      <c r="R781" s="260"/>
      <c r="S781" s="260"/>
      <c r="T781" s="261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62" t="s">
        <v>197</v>
      </c>
      <c r="AU781" s="262" t="s">
        <v>86</v>
      </c>
      <c r="AV781" s="14" t="s">
        <v>86</v>
      </c>
      <c r="AW781" s="14" t="s">
        <v>32</v>
      </c>
      <c r="AX781" s="14" t="s">
        <v>84</v>
      </c>
      <c r="AY781" s="262" t="s">
        <v>188</v>
      </c>
    </row>
    <row r="782" spans="1:51" s="14" customFormat="1" ht="12">
      <c r="A782" s="14"/>
      <c r="B782" s="252"/>
      <c r="C782" s="253"/>
      <c r="D782" s="243" t="s">
        <v>197</v>
      </c>
      <c r="E782" s="253"/>
      <c r="F782" s="255" t="s">
        <v>956</v>
      </c>
      <c r="G782" s="253"/>
      <c r="H782" s="256">
        <v>497.354</v>
      </c>
      <c r="I782" s="257"/>
      <c r="J782" s="253"/>
      <c r="K782" s="253"/>
      <c r="L782" s="258"/>
      <c r="M782" s="259"/>
      <c r="N782" s="260"/>
      <c r="O782" s="260"/>
      <c r="P782" s="260"/>
      <c r="Q782" s="260"/>
      <c r="R782" s="260"/>
      <c r="S782" s="260"/>
      <c r="T782" s="261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62" t="s">
        <v>197</v>
      </c>
      <c r="AU782" s="262" t="s">
        <v>86</v>
      </c>
      <c r="AV782" s="14" t="s">
        <v>86</v>
      </c>
      <c r="AW782" s="14" t="s">
        <v>4</v>
      </c>
      <c r="AX782" s="14" t="s">
        <v>84</v>
      </c>
      <c r="AY782" s="262" t="s">
        <v>188</v>
      </c>
    </row>
    <row r="783" spans="1:65" s="2" customFormat="1" ht="33" customHeight="1">
      <c r="A783" s="39"/>
      <c r="B783" s="40"/>
      <c r="C783" s="228" t="s">
        <v>957</v>
      </c>
      <c r="D783" s="228" t="s">
        <v>190</v>
      </c>
      <c r="E783" s="229" t="s">
        <v>958</v>
      </c>
      <c r="F783" s="230" t="s">
        <v>959</v>
      </c>
      <c r="G783" s="231" t="s">
        <v>604</v>
      </c>
      <c r="H783" s="232">
        <v>35.5</v>
      </c>
      <c r="I783" s="233"/>
      <c r="J783" s="234">
        <f>ROUND(I783*H783,2)</f>
        <v>0</v>
      </c>
      <c r="K783" s="230" t="s">
        <v>194</v>
      </c>
      <c r="L783" s="45"/>
      <c r="M783" s="235" t="s">
        <v>1</v>
      </c>
      <c r="N783" s="236" t="s">
        <v>42</v>
      </c>
      <c r="O783" s="92"/>
      <c r="P783" s="237">
        <f>O783*H783</f>
        <v>0</v>
      </c>
      <c r="Q783" s="237">
        <v>0.03173</v>
      </c>
      <c r="R783" s="237">
        <f>Q783*H783</f>
        <v>1.126415</v>
      </c>
      <c r="S783" s="237">
        <v>0</v>
      </c>
      <c r="T783" s="238">
        <f>S783*H783</f>
        <v>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39" t="s">
        <v>374</v>
      </c>
      <c r="AT783" s="239" t="s">
        <v>190</v>
      </c>
      <c r="AU783" s="239" t="s">
        <v>86</v>
      </c>
      <c r="AY783" s="18" t="s">
        <v>188</v>
      </c>
      <c r="BE783" s="240">
        <f>IF(N783="základní",J783,0)</f>
        <v>0</v>
      </c>
      <c r="BF783" s="240">
        <f>IF(N783="snížená",J783,0)</f>
        <v>0</v>
      </c>
      <c r="BG783" s="240">
        <f>IF(N783="zákl. přenesená",J783,0)</f>
        <v>0</v>
      </c>
      <c r="BH783" s="240">
        <f>IF(N783="sníž. přenesená",J783,0)</f>
        <v>0</v>
      </c>
      <c r="BI783" s="240">
        <f>IF(N783="nulová",J783,0)</f>
        <v>0</v>
      </c>
      <c r="BJ783" s="18" t="s">
        <v>84</v>
      </c>
      <c r="BK783" s="240">
        <f>ROUND(I783*H783,2)</f>
        <v>0</v>
      </c>
      <c r="BL783" s="18" t="s">
        <v>374</v>
      </c>
      <c r="BM783" s="239" t="s">
        <v>960</v>
      </c>
    </row>
    <row r="784" spans="1:51" s="13" customFormat="1" ht="12">
      <c r="A784" s="13"/>
      <c r="B784" s="241"/>
      <c r="C784" s="242"/>
      <c r="D784" s="243" t="s">
        <v>197</v>
      </c>
      <c r="E784" s="244" t="s">
        <v>1</v>
      </c>
      <c r="F784" s="245" t="s">
        <v>961</v>
      </c>
      <c r="G784" s="242"/>
      <c r="H784" s="244" t="s">
        <v>1</v>
      </c>
      <c r="I784" s="246"/>
      <c r="J784" s="242"/>
      <c r="K784" s="242"/>
      <c r="L784" s="247"/>
      <c r="M784" s="248"/>
      <c r="N784" s="249"/>
      <c r="O784" s="249"/>
      <c r="P784" s="249"/>
      <c r="Q784" s="249"/>
      <c r="R784" s="249"/>
      <c r="S784" s="249"/>
      <c r="T784" s="250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51" t="s">
        <v>197</v>
      </c>
      <c r="AU784" s="251" t="s">
        <v>86</v>
      </c>
      <c r="AV784" s="13" t="s">
        <v>84</v>
      </c>
      <c r="AW784" s="13" t="s">
        <v>32</v>
      </c>
      <c r="AX784" s="13" t="s">
        <v>77</v>
      </c>
      <c r="AY784" s="251" t="s">
        <v>188</v>
      </c>
    </row>
    <row r="785" spans="1:51" s="13" customFormat="1" ht="12">
      <c r="A785" s="13"/>
      <c r="B785" s="241"/>
      <c r="C785" s="242"/>
      <c r="D785" s="243" t="s">
        <v>197</v>
      </c>
      <c r="E785" s="244" t="s">
        <v>1</v>
      </c>
      <c r="F785" s="245" t="s">
        <v>286</v>
      </c>
      <c r="G785" s="242"/>
      <c r="H785" s="244" t="s">
        <v>1</v>
      </c>
      <c r="I785" s="246"/>
      <c r="J785" s="242"/>
      <c r="K785" s="242"/>
      <c r="L785" s="247"/>
      <c r="M785" s="248"/>
      <c r="N785" s="249"/>
      <c r="O785" s="249"/>
      <c r="P785" s="249"/>
      <c r="Q785" s="249"/>
      <c r="R785" s="249"/>
      <c r="S785" s="249"/>
      <c r="T785" s="250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51" t="s">
        <v>197</v>
      </c>
      <c r="AU785" s="251" t="s">
        <v>86</v>
      </c>
      <c r="AV785" s="13" t="s">
        <v>84</v>
      </c>
      <c r="AW785" s="13" t="s">
        <v>32</v>
      </c>
      <c r="AX785" s="13" t="s">
        <v>77</v>
      </c>
      <c r="AY785" s="251" t="s">
        <v>188</v>
      </c>
    </row>
    <row r="786" spans="1:51" s="14" customFormat="1" ht="12">
      <c r="A786" s="14"/>
      <c r="B786" s="252"/>
      <c r="C786" s="253"/>
      <c r="D786" s="243" t="s">
        <v>197</v>
      </c>
      <c r="E786" s="254" t="s">
        <v>1</v>
      </c>
      <c r="F786" s="255" t="s">
        <v>268</v>
      </c>
      <c r="G786" s="253"/>
      <c r="H786" s="256">
        <v>5</v>
      </c>
      <c r="I786" s="257"/>
      <c r="J786" s="253"/>
      <c r="K786" s="253"/>
      <c r="L786" s="258"/>
      <c r="M786" s="259"/>
      <c r="N786" s="260"/>
      <c r="O786" s="260"/>
      <c r="P786" s="260"/>
      <c r="Q786" s="260"/>
      <c r="R786" s="260"/>
      <c r="S786" s="260"/>
      <c r="T786" s="261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62" t="s">
        <v>197</v>
      </c>
      <c r="AU786" s="262" t="s">
        <v>86</v>
      </c>
      <c r="AV786" s="14" t="s">
        <v>86</v>
      </c>
      <c r="AW786" s="14" t="s">
        <v>32</v>
      </c>
      <c r="AX786" s="14" t="s">
        <v>77</v>
      </c>
      <c r="AY786" s="262" t="s">
        <v>188</v>
      </c>
    </row>
    <row r="787" spans="1:51" s="13" customFormat="1" ht="12">
      <c r="A787" s="13"/>
      <c r="B787" s="241"/>
      <c r="C787" s="242"/>
      <c r="D787" s="243" t="s">
        <v>197</v>
      </c>
      <c r="E787" s="244" t="s">
        <v>1</v>
      </c>
      <c r="F787" s="245" t="s">
        <v>962</v>
      </c>
      <c r="G787" s="242"/>
      <c r="H787" s="244" t="s">
        <v>1</v>
      </c>
      <c r="I787" s="246"/>
      <c r="J787" s="242"/>
      <c r="K787" s="242"/>
      <c r="L787" s="247"/>
      <c r="M787" s="248"/>
      <c r="N787" s="249"/>
      <c r="O787" s="249"/>
      <c r="P787" s="249"/>
      <c r="Q787" s="249"/>
      <c r="R787" s="249"/>
      <c r="S787" s="249"/>
      <c r="T787" s="250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51" t="s">
        <v>197</v>
      </c>
      <c r="AU787" s="251" t="s">
        <v>86</v>
      </c>
      <c r="AV787" s="13" t="s">
        <v>84</v>
      </c>
      <c r="AW787" s="13" t="s">
        <v>32</v>
      </c>
      <c r="AX787" s="13" t="s">
        <v>77</v>
      </c>
      <c r="AY787" s="251" t="s">
        <v>188</v>
      </c>
    </row>
    <row r="788" spans="1:51" s="14" customFormat="1" ht="12">
      <c r="A788" s="14"/>
      <c r="B788" s="252"/>
      <c r="C788" s="253"/>
      <c r="D788" s="243" t="s">
        <v>197</v>
      </c>
      <c r="E788" s="254" t="s">
        <v>1</v>
      </c>
      <c r="F788" s="255" t="s">
        <v>352</v>
      </c>
      <c r="G788" s="253"/>
      <c r="H788" s="256">
        <v>12</v>
      </c>
      <c r="I788" s="257"/>
      <c r="J788" s="253"/>
      <c r="K788" s="253"/>
      <c r="L788" s="258"/>
      <c r="M788" s="259"/>
      <c r="N788" s="260"/>
      <c r="O788" s="260"/>
      <c r="P788" s="260"/>
      <c r="Q788" s="260"/>
      <c r="R788" s="260"/>
      <c r="S788" s="260"/>
      <c r="T788" s="261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62" t="s">
        <v>197</v>
      </c>
      <c r="AU788" s="262" t="s">
        <v>86</v>
      </c>
      <c r="AV788" s="14" t="s">
        <v>86</v>
      </c>
      <c r="AW788" s="14" t="s">
        <v>32</v>
      </c>
      <c r="AX788" s="14" t="s">
        <v>77</v>
      </c>
      <c r="AY788" s="262" t="s">
        <v>188</v>
      </c>
    </row>
    <row r="789" spans="1:51" s="13" customFormat="1" ht="12">
      <c r="A789" s="13"/>
      <c r="B789" s="241"/>
      <c r="C789" s="242"/>
      <c r="D789" s="243" t="s">
        <v>197</v>
      </c>
      <c r="E789" s="244" t="s">
        <v>1</v>
      </c>
      <c r="F789" s="245" t="s">
        <v>238</v>
      </c>
      <c r="G789" s="242"/>
      <c r="H789" s="244" t="s">
        <v>1</v>
      </c>
      <c r="I789" s="246"/>
      <c r="J789" s="242"/>
      <c r="K789" s="242"/>
      <c r="L789" s="247"/>
      <c r="M789" s="248"/>
      <c r="N789" s="249"/>
      <c r="O789" s="249"/>
      <c r="P789" s="249"/>
      <c r="Q789" s="249"/>
      <c r="R789" s="249"/>
      <c r="S789" s="249"/>
      <c r="T789" s="250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51" t="s">
        <v>197</v>
      </c>
      <c r="AU789" s="251" t="s">
        <v>86</v>
      </c>
      <c r="AV789" s="13" t="s">
        <v>84</v>
      </c>
      <c r="AW789" s="13" t="s">
        <v>32</v>
      </c>
      <c r="AX789" s="13" t="s">
        <v>77</v>
      </c>
      <c r="AY789" s="251" t="s">
        <v>188</v>
      </c>
    </row>
    <row r="790" spans="1:51" s="14" customFormat="1" ht="12">
      <c r="A790" s="14"/>
      <c r="B790" s="252"/>
      <c r="C790" s="253"/>
      <c r="D790" s="243" t="s">
        <v>197</v>
      </c>
      <c r="E790" s="254" t="s">
        <v>1</v>
      </c>
      <c r="F790" s="255" t="s">
        <v>268</v>
      </c>
      <c r="G790" s="253"/>
      <c r="H790" s="256">
        <v>5</v>
      </c>
      <c r="I790" s="257"/>
      <c r="J790" s="253"/>
      <c r="K790" s="253"/>
      <c r="L790" s="258"/>
      <c r="M790" s="259"/>
      <c r="N790" s="260"/>
      <c r="O790" s="260"/>
      <c r="P790" s="260"/>
      <c r="Q790" s="260"/>
      <c r="R790" s="260"/>
      <c r="S790" s="260"/>
      <c r="T790" s="261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62" t="s">
        <v>197</v>
      </c>
      <c r="AU790" s="262" t="s">
        <v>86</v>
      </c>
      <c r="AV790" s="14" t="s">
        <v>86</v>
      </c>
      <c r="AW790" s="14" t="s">
        <v>32</v>
      </c>
      <c r="AX790" s="14" t="s">
        <v>77</v>
      </c>
      <c r="AY790" s="262" t="s">
        <v>188</v>
      </c>
    </row>
    <row r="791" spans="1:51" s="13" customFormat="1" ht="12">
      <c r="A791" s="13"/>
      <c r="B791" s="241"/>
      <c r="C791" s="242"/>
      <c r="D791" s="243" t="s">
        <v>197</v>
      </c>
      <c r="E791" s="244" t="s">
        <v>1</v>
      </c>
      <c r="F791" s="245" t="s">
        <v>250</v>
      </c>
      <c r="G791" s="242"/>
      <c r="H791" s="244" t="s">
        <v>1</v>
      </c>
      <c r="I791" s="246"/>
      <c r="J791" s="242"/>
      <c r="K791" s="242"/>
      <c r="L791" s="247"/>
      <c r="M791" s="248"/>
      <c r="N791" s="249"/>
      <c r="O791" s="249"/>
      <c r="P791" s="249"/>
      <c r="Q791" s="249"/>
      <c r="R791" s="249"/>
      <c r="S791" s="249"/>
      <c r="T791" s="250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51" t="s">
        <v>197</v>
      </c>
      <c r="AU791" s="251" t="s">
        <v>86</v>
      </c>
      <c r="AV791" s="13" t="s">
        <v>84</v>
      </c>
      <c r="AW791" s="13" t="s">
        <v>32</v>
      </c>
      <c r="AX791" s="13" t="s">
        <v>77</v>
      </c>
      <c r="AY791" s="251" t="s">
        <v>188</v>
      </c>
    </row>
    <row r="792" spans="1:51" s="14" customFormat="1" ht="12">
      <c r="A792" s="14"/>
      <c r="B792" s="252"/>
      <c r="C792" s="253"/>
      <c r="D792" s="243" t="s">
        <v>197</v>
      </c>
      <c r="E792" s="254" t="s">
        <v>1</v>
      </c>
      <c r="F792" s="255" t="s">
        <v>963</v>
      </c>
      <c r="G792" s="253"/>
      <c r="H792" s="256">
        <v>13.5</v>
      </c>
      <c r="I792" s="257"/>
      <c r="J792" s="253"/>
      <c r="K792" s="253"/>
      <c r="L792" s="258"/>
      <c r="M792" s="259"/>
      <c r="N792" s="260"/>
      <c r="O792" s="260"/>
      <c r="P792" s="260"/>
      <c r="Q792" s="260"/>
      <c r="R792" s="260"/>
      <c r="S792" s="260"/>
      <c r="T792" s="261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62" t="s">
        <v>197</v>
      </c>
      <c r="AU792" s="262" t="s">
        <v>86</v>
      </c>
      <c r="AV792" s="14" t="s">
        <v>86</v>
      </c>
      <c r="AW792" s="14" t="s">
        <v>32</v>
      </c>
      <c r="AX792" s="14" t="s">
        <v>77</v>
      </c>
      <c r="AY792" s="262" t="s">
        <v>188</v>
      </c>
    </row>
    <row r="793" spans="1:51" s="15" customFormat="1" ht="12">
      <c r="A793" s="15"/>
      <c r="B793" s="263"/>
      <c r="C793" s="264"/>
      <c r="D793" s="243" t="s">
        <v>197</v>
      </c>
      <c r="E793" s="265" t="s">
        <v>1</v>
      </c>
      <c r="F793" s="266" t="s">
        <v>215</v>
      </c>
      <c r="G793" s="264"/>
      <c r="H793" s="267">
        <v>35.5</v>
      </c>
      <c r="I793" s="268"/>
      <c r="J793" s="264"/>
      <c r="K793" s="264"/>
      <c r="L793" s="269"/>
      <c r="M793" s="270"/>
      <c r="N793" s="271"/>
      <c r="O793" s="271"/>
      <c r="P793" s="271"/>
      <c r="Q793" s="271"/>
      <c r="R793" s="271"/>
      <c r="S793" s="271"/>
      <c r="T793" s="272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73" t="s">
        <v>197</v>
      </c>
      <c r="AU793" s="273" t="s">
        <v>86</v>
      </c>
      <c r="AV793" s="15" t="s">
        <v>195</v>
      </c>
      <c r="AW793" s="15" t="s">
        <v>32</v>
      </c>
      <c r="AX793" s="15" t="s">
        <v>84</v>
      </c>
      <c r="AY793" s="273" t="s">
        <v>188</v>
      </c>
    </row>
    <row r="794" spans="1:65" s="2" customFormat="1" ht="21.75" customHeight="1">
      <c r="A794" s="39"/>
      <c r="B794" s="40"/>
      <c r="C794" s="228" t="s">
        <v>964</v>
      </c>
      <c r="D794" s="228" t="s">
        <v>190</v>
      </c>
      <c r="E794" s="229" t="s">
        <v>965</v>
      </c>
      <c r="F794" s="230" t="s">
        <v>966</v>
      </c>
      <c r="G794" s="231" t="s">
        <v>193</v>
      </c>
      <c r="H794" s="232">
        <v>9.94</v>
      </c>
      <c r="I794" s="233"/>
      <c r="J794" s="234">
        <f>ROUND(I794*H794,2)</f>
        <v>0</v>
      </c>
      <c r="K794" s="230" t="s">
        <v>440</v>
      </c>
      <c r="L794" s="45"/>
      <c r="M794" s="235" t="s">
        <v>1</v>
      </c>
      <c r="N794" s="236" t="s">
        <v>42</v>
      </c>
      <c r="O794" s="92"/>
      <c r="P794" s="237">
        <f>O794*H794</f>
        <v>0</v>
      </c>
      <c r="Q794" s="237">
        <v>0.03173</v>
      </c>
      <c r="R794" s="237">
        <f>Q794*H794</f>
        <v>0.3153962</v>
      </c>
      <c r="S794" s="237">
        <v>0</v>
      </c>
      <c r="T794" s="238">
        <f>S794*H794</f>
        <v>0</v>
      </c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R794" s="239" t="s">
        <v>374</v>
      </c>
      <c r="AT794" s="239" t="s">
        <v>190</v>
      </c>
      <c r="AU794" s="239" t="s">
        <v>86</v>
      </c>
      <c r="AY794" s="18" t="s">
        <v>188</v>
      </c>
      <c r="BE794" s="240">
        <f>IF(N794="základní",J794,0)</f>
        <v>0</v>
      </c>
      <c r="BF794" s="240">
        <f>IF(N794="snížená",J794,0)</f>
        <v>0</v>
      </c>
      <c r="BG794" s="240">
        <f>IF(N794="zákl. přenesená",J794,0)</f>
        <v>0</v>
      </c>
      <c r="BH794" s="240">
        <f>IF(N794="sníž. přenesená",J794,0)</f>
        <v>0</v>
      </c>
      <c r="BI794" s="240">
        <f>IF(N794="nulová",J794,0)</f>
        <v>0</v>
      </c>
      <c r="BJ794" s="18" t="s">
        <v>84</v>
      </c>
      <c r="BK794" s="240">
        <f>ROUND(I794*H794,2)</f>
        <v>0</v>
      </c>
      <c r="BL794" s="18" t="s">
        <v>374</v>
      </c>
      <c r="BM794" s="239" t="s">
        <v>967</v>
      </c>
    </row>
    <row r="795" spans="1:51" s="13" customFormat="1" ht="12">
      <c r="A795" s="13"/>
      <c r="B795" s="241"/>
      <c r="C795" s="242"/>
      <c r="D795" s="243" t="s">
        <v>197</v>
      </c>
      <c r="E795" s="244" t="s">
        <v>1</v>
      </c>
      <c r="F795" s="245" t="s">
        <v>961</v>
      </c>
      <c r="G795" s="242"/>
      <c r="H795" s="244" t="s">
        <v>1</v>
      </c>
      <c r="I795" s="246"/>
      <c r="J795" s="242"/>
      <c r="K795" s="242"/>
      <c r="L795" s="247"/>
      <c r="M795" s="248"/>
      <c r="N795" s="249"/>
      <c r="O795" s="249"/>
      <c r="P795" s="249"/>
      <c r="Q795" s="249"/>
      <c r="R795" s="249"/>
      <c r="S795" s="249"/>
      <c r="T795" s="250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51" t="s">
        <v>197</v>
      </c>
      <c r="AU795" s="251" t="s">
        <v>86</v>
      </c>
      <c r="AV795" s="13" t="s">
        <v>84</v>
      </c>
      <c r="AW795" s="13" t="s">
        <v>32</v>
      </c>
      <c r="AX795" s="13" t="s">
        <v>77</v>
      </c>
      <c r="AY795" s="251" t="s">
        <v>188</v>
      </c>
    </row>
    <row r="796" spans="1:51" s="13" customFormat="1" ht="12">
      <c r="A796" s="13"/>
      <c r="B796" s="241"/>
      <c r="C796" s="242"/>
      <c r="D796" s="243" t="s">
        <v>197</v>
      </c>
      <c r="E796" s="244" t="s">
        <v>1</v>
      </c>
      <c r="F796" s="245" t="s">
        <v>227</v>
      </c>
      <c r="G796" s="242"/>
      <c r="H796" s="244" t="s">
        <v>1</v>
      </c>
      <c r="I796" s="246"/>
      <c r="J796" s="242"/>
      <c r="K796" s="242"/>
      <c r="L796" s="247"/>
      <c r="M796" s="248"/>
      <c r="N796" s="249"/>
      <c r="O796" s="249"/>
      <c r="P796" s="249"/>
      <c r="Q796" s="249"/>
      <c r="R796" s="249"/>
      <c r="S796" s="249"/>
      <c r="T796" s="250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51" t="s">
        <v>197</v>
      </c>
      <c r="AU796" s="251" t="s">
        <v>86</v>
      </c>
      <c r="AV796" s="13" t="s">
        <v>84</v>
      </c>
      <c r="AW796" s="13" t="s">
        <v>32</v>
      </c>
      <c r="AX796" s="13" t="s">
        <v>77</v>
      </c>
      <c r="AY796" s="251" t="s">
        <v>188</v>
      </c>
    </row>
    <row r="797" spans="1:51" s="14" customFormat="1" ht="12">
      <c r="A797" s="14"/>
      <c r="B797" s="252"/>
      <c r="C797" s="253"/>
      <c r="D797" s="243" t="s">
        <v>197</v>
      </c>
      <c r="E797" s="254" t="s">
        <v>1</v>
      </c>
      <c r="F797" s="255" t="s">
        <v>968</v>
      </c>
      <c r="G797" s="253"/>
      <c r="H797" s="256">
        <v>5.68</v>
      </c>
      <c r="I797" s="257"/>
      <c r="J797" s="253"/>
      <c r="K797" s="253"/>
      <c r="L797" s="258"/>
      <c r="M797" s="259"/>
      <c r="N797" s="260"/>
      <c r="O797" s="260"/>
      <c r="P797" s="260"/>
      <c r="Q797" s="260"/>
      <c r="R797" s="260"/>
      <c r="S797" s="260"/>
      <c r="T797" s="261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62" t="s">
        <v>197</v>
      </c>
      <c r="AU797" s="262" t="s">
        <v>86</v>
      </c>
      <c r="AV797" s="14" t="s">
        <v>86</v>
      </c>
      <c r="AW797" s="14" t="s">
        <v>32</v>
      </c>
      <c r="AX797" s="14" t="s">
        <v>77</v>
      </c>
      <c r="AY797" s="262" t="s">
        <v>188</v>
      </c>
    </row>
    <row r="798" spans="1:51" s="14" customFormat="1" ht="12">
      <c r="A798" s="14"/>
      <c r="B798" s="252"/>
      <c r="C798" s="253"/>
      <c r="D798" s="243" t="s">
        <v>197</v>
      </c>
      <c r="E798" s="254" t="s">
        <v>1</v>
      </c>
      <c r="F798" s="255" t="s">
        <v>969</v>
      </c>
      <c r="G798" s="253"/>
      <c r="H798" s="256">
        <v>4.26</v>
      </c>
      <c r="I798" s="257"/>
      <c r="J798" s="253"/>
      <c r="K798" s="253"/>
      <c r="L798" s="258"/>
      <c r="M798" s="259"/>
      <c r="N798" s="260"/>
      <c r="O798" s="260"/>
      <c r="P798" s="260"/>
      <c r="Q798" s="260"/>
      <c r="R798" s="260"/>
      <c r="S798" s="260"/>
      <c r="T798" s="261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62" t="s">
        <v>197</v>
      </c>
      <c r="AU798" s="262" t="s">
        <v>86</v>
      </c>
      <c r="AV798" s="14" t="s">
        <v>86</v>
      </c>
      <c r="AW798" s="14" t="s">
        <v>32</v>
      </c>
      <c r="AX798" s="14" t="s">
        <v>77</v>
      </c>
      <c r="AY798" s="262" t="s">
        <v>188</v>
      </c>
    </row>
    <row r="799" spans="1:51" s="15" customFormat="1" ht="12">
      <c r="A799" s="15"/>
      <c r="B799" s="263"/>
      <c r="C799" s="264"/>
      <c r="D799" s="243" t="s">
        <v>197</v>
      </c>
      <c r="E799" s="265" t="s">
        <v>1</v>
      </c>
      <c r="F799" s="266" t="s">
        <v>215</v>
      </c>
      <c r="G799" s="264"/>
      <c r="H799" s="267">
        <v>9.94</v>
      </c>
      <c r="I799" s="268"/>
      <c r="J799" s="264"/>
      <c r="K799" s="264"/>
      <c r="L799" s="269"/>
      <c r="M799" s="270"/>
      <c r="N799" s="271"/>
      <c r="O799" s="271"/>
      <c r="P799" s="271"/>
      <c r="Q799" s="271"/>
      <c r="R799" s="271"/>
      <c r="S799" s="271"/>
      <c r="T799" s="272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T799" s="273" t="s">
        <v>197</v>
      </c>
      <c r="AU799" s="273" t="s">
        <v>86</v>
      </c>
      <c r="AV799" s="15" t="s">
        <v>195</v>
      </c>
      <c r="AW799" s="15" t="s">
        <v>32</v>
      </c>
      <c r="AX799" s="15" t="s">
        <v>84</v>
      </c>
      <c r="AY799" s="273" t="s">
        <v>188</v>
      </c>
    </row>
    <row r="800" spans="1:65" s="2" customFormat="1" ht="24.15" customHeight="1">
      <c r="A800" s="39"/>
      <c r="B800" s="40"/>
      <c r="C800" s="228" t="s">
        <v>970</v>
      </c>
      <c r="D800" s="228" t="s">
        <v>190</v>
      </c>
      <c r="E800" s="229" t="s">
        <v>971</v>
      </c>
      <c r="F800" s="230" t="s">
        <v>972</v>
      </c>
      <c r="G800" s="231" t="s">
        <v>377</v>
      </c>
      <c r="H800" s="232">
        <v>7.082</v>
      </c>
      <c r="I800" s="233"/>
      <c r="J800" s="234">
        <f>ROUND(I800*H800,2)</f>
        <v>0</v>
      </c>
      <c r="K800" s="230" t="s">
        <v>194</v>
      </c>
      <c r="L800" s="45"/>
      <c r="M800" s="235" t="s">
        <v>1</v>
      </c>
      <c r="N800" s="236" t="s">
        <v>42</v>
      </c>
      <c r="O800" s="92"/>
      <c r="P800" s="237">
        <f>O800*H800</f>
        <v>0</v>
      </c>
      <c r="Q800" s="237">
        <v>0</v>
      </c>
      <c r="R800" s="237">
        <f>Q800*H800</f>
        <v>0</v>
      </c>
      <c r="S800" s="237">
        <v>0</v>
      </c>
      <c r="T800" s="238">
        <f>S800*H800</f>
        <v>0</v>
      </c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R800" s="239" t="s">
        <v>374</v>
      </c>
      <c r="AT800" s="239" t="s">
        <v>190</v>
      </c>
      <c r="AU800" s="239" t="s">
        <v>86</v>
      </c>
      <c r="AY800" s="18" t="s">
        <v>188</v>
      </c>
      <c r="BE800" s="240">
        <f>IF(N800="základní",J800,0)</f>
        <v>0</v>
      </c>
      <c r="BF800" s="240">
        <f>IF(N800="snížená",J800,0)</f>
        <v>0</v>
      </c>
      <c r="BG800" s="240">
        <f>IF(N800="zákl. přenesená",J800,0)</f>
        <v>0</v>
      </c>
      <c r="BH800" s="240">
        <f>IF(N800="sníž. přenesená",J800,0)</f>
        <v>0</v>
      </c>
      <c r="BI800" s="240">
        <f>IF(N800="nulová",J800,0)</f>
        <v>0</v>
      </c>
      <c r="BJ800" s="18" t="s">
        <v>84</v>
      </c>
      <c r="BK800" s="240">
        <f>ROUND(I800*H800,2)</f>
        <v>0</v>
      </c>
      <c r="BL800" s="18" t="s">
        <v>374</v>
      </c>
      <c r="BM800" s="239" t="s">
        <v>973</v>
      </c>
    </row>
    <row r="801" spans="1:63" s="12" customFormat="1" ht="22.8" customHeight="1">
      <c r="A801" s="12"/>
      <c r="B801" s="212"/>
      <c r="C801" s="213"/>
      <c r="D801" s="214" t="s">
        <v>76</v>
      </c>
      <c r="E801" s="226" t="s">
        <v>421</v>
      </c>
      <c r="F801" s="226" t="s">
        <v>422</v>
      </c>
      <c r="G801" s="213"/>
      <c r="H801" s="213"/>
      <c r="I801" s="216"/>
      <c r="J801" s="227">
        <f>BK801</f>
        <v>0</v>
      </c>
      <c r="K801" s="213"/>
      <c r="L801" s="218"/>
      <c r="M801" s="219"/>
      <c r="N801" s="220"/>
      <c r="O801" s="220"/>
      <c r="P801" s="221">
        <f>SUM(P802:P896)</f>
        <v>0</v>
      </c>
      <c r="Q801" s="220"/>
      <c r="R801" s="221">
        <f>SUM(R802:R896)</f>
        <v>0</v>
      </c>
      <c r="S801" s="220"/>
      <c r="T801" s="222">
        <f>SUM(T802:T896)</f>
        <v>0</v>
      </c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R801" s="223" t="s">
        <v>86</v>
      </c>
      <c r="AT801" s="224" t="s">
        <v>76</v>
      </c>
      <c r="AU801" s="224" t="s">
        <v>84</v>
      </c>
      <c r="AY801" s="223" t="s">
        <v>188</v>
      </c>
      <c r="BK801" s="225">
        <f>SUM(BK802:BK896)</f>
        <v>0</v>
      </c>
    </row>
    <row r="802" spans="1:65" s="2" customFormat="1" ht="33" customHeight="1">
      <c r="A802" s="39"/>
      <c r="B802" s="40"/>
      <c r="C802" s="228" t="s">
        <v>974</v>
      </c>
      <c r="D802" s="228" t="s">
        <v>190</v>
      </c>
      <c r="E802" s="229" t="s">
        <v>975</v>
      </c>
      <c r="F802" s="230" t="s">
        <v>976</v>
      </c>
      <c r="G802" s="231" t="s">
        <v>360</v>
      </c>
      <c r="H802" s="232">
        <v>1</v>
      </c>
      <c r="I802" s="233"/>
      <c r="J802" s="234">
        <f>ROUND(I802*H802,2)</f>
        <v>0</v>
      </c>
      <c r="K802" s="230" t="s">
        <v>440</v>
      </c>
      <c r="L802" s="45"/>
      <c r="M802" s="235" t="s">
        <v>1</v>
      </c>
      <c r="N802" s="236" t="s">
        <v>42</v>
      </c>
      <c r="O802" s="92"/>
      <c r="P802" s="237">
        <f>O802*H802</f>
        <v>0</v>
      </c>
      <c r="Q802" s="237">
        <v>0</v>
      </c>
      <c r="R802" s="237">
        <f>Q802*H802</f>
        <v>0</v>
      </c>
      <c r="S802" s="237">
        <v>0</v>
      </c>
      <c r="T802" s="238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239" t="s">
        <v>195</v>
      </c>
      <c r="AT802" s="239" t="s">
        <v>190</v>
      </c>
      <c r="AU802" s="239" t="s">
        <v>86</v>
      </c>
      <c r="AY802" s="18" t="s">
        <v>188</v>
      </c>
      <c r="BE802" s="240">
        <f>IF(N802="základní",J802,0)</f>
        <v>0</v>
      </c>
      <c r="BF802" s="240">
        <f>IF(N802="snížená",J802,0)</f>
        <v>0</v>
      </c>
      <c r="BG802" s="240">
        <f>IF(N802="zákl. přenesená",J802,0)</f>
        <v>0</v>
      </c>
      <c r="BH802" s="240">
        <f>IF(N802="sníž. přenesená",J802,0)</f>
        <v>0</v>
      </c>
      <c r="BI802" s="240">
        <f>IF(N802="nulová",J802,0)</f>
        <v>0</v>
      </c>
      <c r="BJ802" s="18" t="s">
        <v>84</v>
      </c>
      <c r="BK802" s="240">
        <f>ROUND(I802*H802,2)</f>
        <v>0</v>
      </c>
      <c r="BL802" s="18" t="s">
        <v>195</v>
      </c>
      <c r="BM802" s="239" t="s">
        <v>977</v>
      </c>
    </row>
    <row r="803" spans="1:47" s="2" customFormat="1" ht="12">
      <c r="A803" s="39"/>
      <c r="B803" s="40"/>
      <c r="C803" s="41"/>
      <c r="D803" s="243" t="s">
        <v>560</v>
      </c>
      <c r="E803" s="41"/>
      <c r="F803" s="288" t="s">
        <v>561</v>
      </c>
      <c r="G803" s="41"/>
      <c r="H803" s="41"/>
      <c r="I803" s="289"/>
      <c r="J803" s="41"/>
      <c r="K803" s="41"/>
      <c r="L803" s="45"/>
      <c r="M803" s="290"/>
      <c r="N803" s="291"/>
      <c r="O803" s="92"/>
      <c r="P803" s="92"/>
      <c r="Q803" s="92"/>
      <c r="R803" s="92"/>
      <c r="S803" s="92"/>
      <c r="T803" s="93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T803" s="18" t="s">
        <v>560</v>
      </c>
      <c r="AU803" s="18" t="s">
        <v>86</v>
      </c>
    </row>
    <row r="804" spans="1:51" s="13" customFormat="1" ht="12">
      <c r="A804" s="13"/>
      <c r="B804" s="241"/>
      <c r="C804" s="242"/>
      <c r="D804" s="243" t="s">
        <v>197</v>
      </c>
      <c r="E804" s="244" t="s">
        <v>1</v>
      </c>
      <c r="F804" s="245" t="s">
        <v>198</v>
      </c>
      <c r="G804" s="242"/>
      <c r="H804" s="244" t="s">
        <v>1</v>
      </c>
      <c r="I804" s="246"/>
      <c r="J804" s="242"/>
      <c r="K804" s="242"/>
      <c r="L804" s="247"/>
      <c r="M804" s="248"/>
      <c r="N804" s="249"/>
      <c r="O804" s="249"/>
      <c r="P804" s="249"/>
      <c r="Q804" s="249"/>
      <c r="R804" s="249"/>
      <c r="S804" s="249"/>
      <c r="T804" s="250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51" t="s">
        <v>197</v>
      </c>
      <c r="AU804" s="251" t="s">
        <v>86</v>
      </c>
      <c r="AV804" s="13" t="s">
        <v>84</v>
      </c>
      <c r="AW804" s="13" t="s">
        <v>32</v>
      </c>
      <c r="AX804" s="13" t="s">
        <v>77</v>
      </c>
      <c r="AY804" s="251" t="s">
        <v>188</v>
      </c>
    </row>
    <row r="805" spans="1:51" s="13" customFormat="1" ht="12">
      <c r="A805" s="13"/>
      <c r="B805" s="241"/>
      <c r="C805" s="242"/>
      <c r="D805" s="243" t="s">
        <v>197</v>
      </c>
      <c r="E805" s="244" t="s">
        <v>1</v>
      </c>
      <c r="F805" s="245" t="s">
        <v>978</v>
      </c>
      <c r="G805" s="242"/>
      <c r="H805" s="244" t="s">
        <v>1</v>
      </c>
      <c r="I805" s="246"/>
      <c r="J805" s="242"/>
      <c r="K805" s="242"/>
      <c r="L805" s="247"/>
      <c r="M805" s="248"/>
      <c r="N805" s="249"/>
      <c r="O805" s="249"/>
      <c r="P805" s="249"/>
      <c r="Q805" s="249"/>
      <c r="R805" s="249"/>
      <c r="S805" s="249"/>
      <c r="T805" s="250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51" t="s">
        <v>197</v>
      </c>
      <c r="AU805" s="251" t="s">
        <v>86</v>
      </c>
      <c r="AV805" s="13" t="s">
        <v>84</v>
      </c>
      <c r="AW805" s="13" t="s">
        <v>32</v>
      </c>
      <c r="AX805" s="13" t="s">
        <v>77</v>
      </c>
      <c r="AY805" s="251" t="s">
        <v>188</v>
      </c>
    </row>
    <row r="806" spans="1:51" s="14" customFormat="1" ht="12">
      <c r="A806" s="14"/>
      <c r="B806" s="252"/>
      <c r="C806" s="253"/>
      <c r="D806" s="243" t="s">
        <v>197</v>
      </c>
      <c r="E806" s="254" t="s">
        <v>1</v>
      </c>
      <c r="F806" s="255" t="s">
        <v>84</v>
      </c>
      <c r="G806" s="253"/>
      <c r="H806" s="256">
        <v>1</v>
      </c>
      <c r="I806" s="257"/>
      <c r="J806" s="253"/>
      <c r="K806" s="253"/>
      <c r="L806" s="258"/>
      <c r="M806" s="259"/>
      <c r="N806" s="260"/>
      <c r="O806" s="260"/>
      <c r="P806" s="260"/>
      <c r="Q806" s="260"/>
      <c r="R806" s="260"/>
      <c r="S806" s="260"/>
      <c r="T806" s="261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62" t="s">
        <v>197</v>
      </c>
      <c r="AU806" s="262" t="s">
        <v>86</v>
      </c>
      <c r="AV806" s="14" t="s">
        <v>86</v>
      </c>
      <c r="AW806" s="14" t="s">
        <v>32</v>
      </c>
      <c r="AX806" s="14" t="s">
        <v>84</v>
      </c>
      <c r="AY806" s="262" t="s">
        <v>188</v>
      </c>
    </row>
    <row r="807" spans="1:65" s="2" customFormat="1" ht="33" customHeight="1">
      <c r="A807" s="39"/>
      <c r="B807" s="40"/>
      <c r="C807" s="228" t="s">
        <v>979</v>
      </c>
      <c r="D807" s="228" t="s">
        <v>190</v>
      </c>
      <c r="E807" s="229" t="s">
        <v>980</v>
      </c>
      <c r="F807" s="230" t="s">
        <v>981</v>
      </c>
      <c r="G807" s="231" t="s">
        <v>360</v>
      </c>
      <c r="H807" s="232">
        <v>1</v>
      </c>
      <c r="I807" s="233"/>
      <c r="J807" s="234">
        <f>ROUND(I807*H807,2)</f>
        <v>0</v>
      </c>
      <c r="K807" s="230" t="s">
        <v>440</v>
      </c>
      <c r="L807" s="45"/>
      <c r="M807" s="235" t="s">
        <v>1</v>
      </c>
      <c r="N807" s="236" t="s">
        <v>42</v>
      </c>
      <c r="O807" s="92"/>
      <c r="P807" s="237">
        <f>O807*H807</f>
        <v>0</v>
      </c>
      <c r="Q807" s="237">
        <v>0</v>
      </c>
      <c r="R807" s="237">
        <f>Q807*H807</f>
        <v>0</v>
      </c>
      <c r="S807" s="237">
        <v>0</v>
      </c>
      <c r="T807" s="238">
        <f>S807*H807</f>
        <v>0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39" t="s">
        <v>195</v>
      </c>
      <c r="AT807" s="239" t="s">
        <v>190</v>
      </c>
      <c r="AU807" s="239" t="s">
        <v>86</v>
      </c>
      <c r="AY807" s="18" t="s">
        <v>188</v>
      </c>
      <c r="BE807" s="240">
        <f>IF(N807="základní",J807,0)</f>
        <v>0</v>
      </c>
      <c r="BF807" s="240">
        <f>IF(N807="snížená",J807,0)</f>
        <v>0</v>
      </c>
      <c r="BG807" s="240">
        <f>IF(N807="zákl. přenesená",J807,0)</f>
        <v>0</v>
      </c>
      <c r="BH807" s="240">
        <f>IF(N807="sníž. přenesená",J807,0)</f>
        <v>0</v>
      </c>
      <c r="BI807" s="240">
        <f>IF(N807="nulová",J807,0)</f>
        <v>0</v>
      </c>
      <c r="BJ807" s="18" t="s">
        <v>84</v>
      </c>
      <c r="BK807" s="240">
        <f>ROUND(I807*H807,2)</f>
        <v>0</v>
      </c>
      <c r="BL807" s="18" t="s">
        <v>195</v>
      </c>
      <c r="BM807" s="239" t="s">
        <v>982</v>
      </c>
    </row>
    <row r="808" spans="1:47" s="2" customFormat="1" ht="12">
      <c r="A808" s="39"/>
      <c r="B808" s="40"/>
      <c r="C808" s="41"/>
      <c r="D808" s="243" t="s">
        <v>560</v>
      </c>
      <c r="E808" s="41"/>
      <c r="F808" s="288" t="s">
        <v>561</v>
      </c>
      <c r="G808" s="41"/>
      <c r="H808" s="41"/>
      <c r="I808" s="289"/>
      <c r="J808" s="41"/>
      <c r="K808" s="41"/>
      <c r="L808" s="45"/>
      <c r="M808" s="290"/>
      <c r="N808" s="291"/>
      <c r="O808" s="92"/>
      <c r="P808" s="92"/>
      <c r="Q808" s="92"/>
      <c r="R808" s="92"/>
      <c r="S808" s="92"/>
      <c r="T808" s="93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T808" s="18" t="s">
        <v>560</v>
      </c>
      <c r="AU808" s="18" t="s">
        <v>86</v>
      </c>
    </row>
    <row r="809" spans="1:51" s="13" customFormat="1" ht="12">
      <c r="A809" s="13"/>
      <c r="B809" s="241"/>
      <c r="C809" s="242"/>
      <c r="D809" s="243" t="s">
        <v>197</v>
      </c>
      <c r="E809" s="244" t="s">
        <v>1</v>
      </c>
      <c r="F809" s="245" t="s">
        <v>198</v>
      </c>
      <c r="G809" s="242"/>
      <c r="H809" s="244" t="s">
        <v>1</v>
      </c>
      <c r="I809" s="246"/>
      <c r="J809" s="242"/>
      <c r="K809" s="242"/>
      <c r="L809" s="247"/>
      <c r="M809" s="248"/>
      <c r="N809" s="249"/>
      <c r="O809" s="249"/>
      <c r="P809" s="249"/>
      <c r="Q809" s="249"/>
      <c r="R809" s="249"/>
      <c r="S809" s="249"/>
      <c r="T809" s="250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51" t="s">
        <v>197</v>
      </c>
      <c r="AU809" s="251" t="s">
        <v>86</v>
      </c>
      <c r="AV809" s="13" t="s">
        <v>84</v>
      </c>
      <c r="AW809" s="13" t="s">
        <v>32</v>
      </c>
      <c r="AX809" s="13" t="s">
        <v>77</v>
      </c>
      <c r="AY809" s="251" t="s">
        <v>188</v>
      </c>
    </row>
    <row r="810" spans="1:51" s="13" customFormat="1" ht="12">
      <c r="A810" s="13"/>
      <c r="B810" s="241"/>
      <c r="C810" s="242"/>
      <c r="D810" s="243" t="s">
        <v>197</v>
      </c>
      <c r="E810" s="244" t="s">
        <v>1</v>
      </c>
      <c r="F810" s="245" t="s">
        <v>983</v>
      </c>
      <c r="G810" s="242"/>
      <c r="H810" s="244" t="s">
        <v>1</v>
      </c>
      <c r="I810" s="246"/>
      <c r="J810" s="242"/>
      <c r="K810" s="242"/>
      <c r="L810" s="247"/>
      <c r="M810" s="248"/>
      <c r="N810" s="249"/>
      <c r="O810" s="249"/>
      <c r="P810" s="249"/>
      <c r="Q810" s="249"/>
      <c r="R810" s="249"/>
      <c r="S810" s="249"/>
      <c r="T810" s="250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51" t="s">
        <v>197</v>
      </c>
      <c r="AU810" s="251" t="s">
        <v>86</v>
      </c>
      <c r="AV810" s="13" t="s">
        <v>84</v>
      </c>
      <c r="AW810" s="13" t="s">
        <v>32</v>
      </c>
      <c r="AX810" s="13" t="s">
        <v>77</v>
      </c>
      <c r="AY810" s="251" t="s">
        <v>188</v>
      </c>
    </row>
    <row r="811" spans="1:51" s="14" customFormat="1" ht="12">
      <c r="A811" s="14"/>
      <c r="B811" s="252"/>
      <c r="C811" s="253"/>
      <c r="D811" s="243" t="s">
        <v>197</v>
      </c>
      <c r="E811" s="254" t="s">
        <v>1</v>
      </c>
      <c r="F811" s="255" t="s">
        <v>84</v>
      </c>
      <c r="G811" s="253"/>
      <c r="H811" s="256">
        <v>1</v>
      </c>
      <c r="I811" s="257"/>
      <c r="J811" s="253"/>
      <c r="K811" s="253"/>
      <c r="L811" s="258"/>
      <c r="M811" s="259"/>
      <c r="N811" s="260"/>
      <c r="O811" s="260"/>
      <c r="P811" s="260"/>
      <c r="Q811" s="260"/>
      <c r="R811" s="260"/>
      <c r="S811" s="260"/>
      <c r="T811" s="261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62" t="s">
        <v>197</v>
      </c>
      <c r="AU811" s="262" t="s">
        <v>86</v>
      </c>
      <c r="AV811" s="14" t="s">
        <v>86</v>
      </c>
      <c r="AW811" s="14" t="s">
        <v>32</v>
      </c>
      <c r="AX811" s="14" t="s">
        <v>84</v>
      </c>
      <c r="AY811" s="262" t="s">
        <v>188</v>
      </c>
    </row>
    <row r="812" spans="1:65" s="2" customFormat="1" ht="24.15" customHeight="1">
      <c r="A812" s="39"/>
      <c r="B812" s="40"/>
      <c r="C812" s="228" t="s">
        <v>984</v>
      </c>
      <c r="D812" s="228" t="s">
        <v>190</v>
      </c>
      <c r="E812" s="229" t="s">
        <v>985</v>
      </c>
      <c r="F812" s="230" t="s">
        <v>986</v>
      </c>
      <c r="G812" s="231" t="s">
        <v>360</v>
      </c>
      <c r="H812" s="232">
        <v>1</v>
      </c>
      <c r="I812" s="233"/>
      <c r="J812" s="234">
        <f>ROUND(I812*H812,2)</f>
        <v>0</v>
      </c>
      <c r="K812" s="230" t="s">
        <v>440</v>
      </c>
      <c r="L812" s="45"/>
      <c r="M812" s="235" t="s">
        <v>1</v>
      </c>
      <c r="N812" s="236" t="s">
        <v>42</v>
      </c>
      <c r="O812" s="92"/>
      <c r="P812" s="237">
        <f>O812*H812</f>
        <v>0</v>
      </c>
      <c r="Q812" s="237">
        <v>0</v>
      </c>
      <c r="R812" s="237">
        <f>Q812*H812</f>
        <v>0</v>
      </c>
      <c r="S812" s="237">
        <v>0</v>
      </c>
      <c r="T812" s="238">
        <f>S812*H812</f>
        <v>0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39" t="s">
        <v>195</v>
      </c>
      <c r="AT812" s="239" t="s">
        <v>190</v>
      </c>
      <c r="AU812" s="239" t="s">
        <v>86</v>
      </c>
      <c r="AY812" s="18" t="s">
        <v>188</v>
      </c>
      <c r="BE812" s="240">
        <f>IF(N812="základní",J812,0)</f>
        <v>0</v>
      </c>
      <c r="BF812" s="240">
        <f>IF(N812="snížená",J812,0)</f>
        <v>0</v>
      </c>
      <c r="BG812" s="240">
        <f>IF(N812="zákl. přenesená",J812,0)</f>
        <v>0</v>
      </c>
      <c r="BH812" s="240">
        <f>IF(N812="sníž. přenesená",J812,0)</f>
        <v>0</v>
      </c>
      <c r="BI812" s="240">
        <f>IF(N812="nulová",J812,0)</f>
        <v>0</v>
      </c>
      <c r="BJ812" s="18" t="s">
        <v>84</v>
      </c>
      <c r="BK812" s="240">
        <f>ROUND(I812*H812,2)</f>
        <v>0</v>
      </c>
      <c r="BL812" s="18" t="s">
        <v>195</v>
      </c>
      <c r="BM812" s="239" t="s">
        <v>987</v>
      </c>
    </row>
    <row r="813" spans="1:47" s="2" customFormat="1" ht="12">
      <c r="A813" s="39"/>
      <c r="B813" s="40"/>
      <c r="C813" s="41"/>
      <c r="D813" s="243" t="s">
        <v>560</v>
      </c>
      <c r="E813" s="41"/>
      <c r="F813" s="288" t="s">
        <v>561</v>
      </c>
      <c r="G813" s="41"/>
      <c r="H813" s="41"/>
      <c r="I813" s="289"/>
      <c r="J813" s="41"/>
      <c r="K813" s="41"/>
      <c r="L813" s="45"/>
      <c r="M813" s="290"/>
      <c r="N813" s="291"/>
      <c r="O813" s="92"/>
      <c r="P813" s="92"/>
      <c r="Q813" s="92"/>
      <c r="R813" s="92"/>
      <c r="S813" s="92"/>
      <c r="T813" s="93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T813" s="18" t="s">
        <v>560</v>
      </c>
      <c r="AU813" s="18" t="s">
        <v>86</v>
      </c>
    </row>
    <row r="814" spans="1:51" s="13" customFormat="1" ht="12">
      <c r="A814" s="13"/>
      <c r="B814" s="241"/>
      <c r="C814" s="242"/>
      <c r="D814" s="243" t="s">
        <v>197</v>
      </c>
      <c r="E814" s="244" t="s">
        <v>1</v>
      </c>
      <c r="F814" s="245" t="s">
        <v>198</v>
      </c>
      <c r="G814" s="242"/>
      <c r="H814" s="244" t="s">
        <v>1</v>
      </c>
      <c r="I814" s="246"/>
      <c r="J814" s="242"/>
      <c r="K814" s="242"/>
      <c r="L814" s="247"/>
      <c r="M814" s="248"/>
      <c r="N814" s="249"/>
      <c r="O814" s="249"/>
      <c r="P814" s="249"/>
      <c r="Q814" s="249"/>
      <c r="R814" s="249"/>
      <c r="S814" s="249"/>
      <c r="T814" s="250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51" t="s">
        <v>197</v>
      </c>
      <c r="AU814" s="251" t="s">
        <v>86</v>
      </c>
      <c r="AV814" s="13" t="s">
        <v>84</v>
      </c>
      <c r="AW814" s="13" t="s">
        <v>32</v>
      </c>
      <c r="AX814" s="13" t="s">
        <v>77</v>
      </c>
      <c r="AY814" s="251" t="s">
        <v>188</v>
      </c>
    </row>
    <row r="815" spans="1:51" s="13" customFormat="1" ht="12">
      <c r="A815" s="13"/>
      <c r="B815" s="241"/>
      <c r="C815" s="242"/>
      <c r="D815" s="243" t="s">
        <v>197</v>
      </c>
      <c r="E815" s="244" t="s">
        <v>1</v>
      </c>
      <c r="F815" s="245" t="s">
        <v>988</v>
      </c>
      <c r="G815" s="242"/>
      <c r="H815" s="244" t="s">
        <v>1</v>
      </c>
      <c r="I815" s="246"/>
      <c r="J815" s="242"/>
      <c r="K815" s="242"/>
      <c r="L815" s="247"/>
      <c r="M815" s="248"/>
      <c r="N815" s="249"/>
      <c r="O815" s="249"/>
      <c r="P815" s="249"/>
      <c r="Q815" s="249"/>
      <c r="R815" s="249"/>
      <c r="S815" s="249"/>
      <c r="T815" s="250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51" t="s">
        <v>197</v>
      </c>
      <c r="AU815" s="251" t="s">
        <v>86</v>
      </c>
      <c r="AV815" s="13" t="s">
        <v>84</v>
      </c>
      <c r="AW815" s="13" t="s">
        <v>32</v>
      </c>
      <c r="AX815" s="13" t="s">
        <v>77</v>
      </c>
      <c r="AY815" s="251" t="s">
        <v>188</v>
      </c>
    </row>
    <row r="816" spans="1:51" s="14" customFormat="1" ht="12">
      <c r="A816" s="14"/>
      <c r="B816" s="252"/>
      <c r="C816" s="253"/>
      <c r="D816" s="243" t="s">
        <v>197</v>
      </c>
      <c r="E816" s="254" t="s">
        <v>1</v>
      </c>
      <c r="F816" s="255" t="s">
        <v>84</v>
      </c>
      <c r="G816" s="253"/>
      <c r="H816" s="256">
        <v>1</v>
      </c>
      <c r="I816" s="257"/>
      <c r="J816" s="253"/>
      <c r="K816" s="253"/>
      <c r="L816" s="258"/>
      <c r="M816" s="259"/>
      <c r="N816" s="260"/>
      <c r="O816" s="260"/>
      <c r="P816" s="260"/>
      <c r="Q816" s="260"/>
      <c r="R816" s="260"/>
      <c r="S816" s="260"/>
      <c r="T816" s="261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62" t="s">
        <v>197</v>
      </c>
      <c r="AU816" s="262" t="s">
        <v>86</v>
      </c>
      <c r="AV816" s="14" t="s">
        <v>86</v>
      </c>
      <c r="AW816" s="14" t="s">
        <v>32</v>
      </c>
      <c r="AX816" s="14" t="s">
        <v>84</v>
      </c>
      <c r="AY816" s="262" t="s">
        <v>188</v>
      </c>
    </row>
    <row r="817" spans="1:65" s="2" customFormat="1" ht="33" customHeight="1">
      <c r="A817" s="39"/>
      <c r="B817" s="40"/>
      <c r="C817" s="228" t="s">
        <v>989</v>
      </c>
      <c r="D817" s="228" t="s">
        <v>190</v>
      </c>
      <c r="E817" s="229" t="s">
        <v>990</v>
      </c>
      <c r="F817" s="230" t="s">
        <v>991</v>
      </c>
      <c r="G817" s="231" t="s">
        <v>360</v>
      </c>
      <c r="H817" s="232">
        <v>1</v>
      </c>
      <c r="I817" s="233"/>
      <c r="J817" s="234">
        <f>ROUND(I817*H817,2)</f>
        <v>0</v>
      </c>
      <c r="K817" s="230" t="s">
        <v>440</v>
      </c>
      <c r="L817" s="45"/>
      <c r="M817" s="235" t="s">
        <v>1</v>
      </c>
      <c r="N817" s="236" t="s">
        <v>42</v>
      </c>
      <c r="O817" s="92"/>
      <c r="P817" s="237">
        <f>O817*H817</f>
        <v>0</v>
      </c>
      <c r="Q817" s="237">
        <v>0</v>
      </c>
      <c r="R817" s="237">
        <f>Q817*H817</f>
        <v>0</v>
      </c>
      <c r="S817" s="237">
        <v>0</v>
      </c>
      <c r="T817" s="238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39" t="s">
        <v>195</v>
      </c>
      <c r="AT817" s="239" t="s">
        <v>190</v>
      </c>
      <c r="AU817" s="239" t="s">
        <v>86</v>
      </c>
      <c r="AY817" s="18" t="s">
        <v>188</v>
      </c>
      <c r="BE817" s="240">
        <f>IF(N817="základní",J817,0)</f>
        <v>0</v>
      </c>
      <c r="BF817" s="240">
        <f>IF(N817="snížená",J817,0)</f>
        <v>0</v>
      </c>
      <c r="BG817" s="240">
        <f>IF(N817="zákl. přenesená",J817,0)</f>
        <v>0</v>
      </c>
      <c r="BH817" s="240">
        <f>IF(N817="sníž. přenesená",J817,0)</f>
        <v>0</v>
      </c>
      <c r="BI817" s="240">
        <f>IF(N817="nulová",J817,0)</f>
        <v>0</v>
      </c>
      <c r="BJ817" s="18" t="s">
        <v>84</v>
      </c>
      <c r="BK817" s="240">
        <f>ROUND(I817*H817,2)</f>
        <v>0</v>
      </c>
      <c r="BL817" s="18" t="s">
        <v>195</v>
      </c>
      <c r="BM817" s="239" t="s">
        <v>992</v>
      </c>
    </row>
    <row r="818" spans="1:47" s="2" customFormat="1" ht="12">
      <c r="A818" s="39"/>
      <c r="B818" s="40"/>
      <c r="C818" s="41"/>
      <c r="D818" s="243" t="s">
        <v>560</v>
      </c>
      <c r="E818" s="41"/>
      <c r="F818" s="288" t="s">
        <v>561</v>
      </c>
      <c r="G818" s="41"/>
      <c r="H818" s="41"/>
      <c r="I818" s="289"/>
      <c r="J818" s="41"/>
      <c r="K818" s="41"/>
      <c r="L818" s="45"/>
      <c r="M818" s="290"/>
      <c r="N818" s="291"/>
      <c r="O818" s="92"/>
      <c r="P818" s="92"/>
      <c r="Q818" s="92"/>
      <c r="R818" s="92"/>
      <c r="S818" s="92"/>
      <c r="T818" s="93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T818" s="18" t="s">
        <v>560</v>
      </c>
      <c r="AU818" s="18" t="s">
        <v>86</v>
      </c>
    </row>
    <row r="819" spans="1:51" s="13" customFormat="1" ht="12">
      <c r="A819" s="13"/>
      <c r="B819" s="241"/>
      <c r="C819" s="242"/>
      <c r="D819" s="243" t="s">
        <v>197</v>
      </c>
      <c r="E819" s="244" t="s">
        <v>1</v>
      </c>
      <c r="F819" s="245" t="s">
        <v>198</v>
      </c>
      <c r="G819" s="242"/>
      <c r="H819" s="244" t="s">
        <v>1</v>
      </c>
      <c r="I819" s="246"/>
      <c r="J819" s="242"/>
      <c r="K819" s="242"/>
      <c r="L819" s="247"/>
      <c r="M819" s="248"/>
      <c r="N819" s="249"/>
      <c r="O819" s="249"/>
      <c r="P819" s="249"/>
      <c r="Q819" s="249"/>
      <c r="R819" s="249"/>
      <c r="S819" s="249"/>
      <c r="T819" s="250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51" t="s">
        <v>197</v>
      </c>
      <c r="AU819" s="251" t="s">
        <v>86</v>
      </c>
      <c r="AV819" s="13" t="s">
        <v>84</v>
      </c>
      <c r="AW819" s="13" t="s">
        <v>32</v>
      </c>
      <c r="AX819" s="13" t="s">
        <v>77</v>
      </c>
      <c r="AY819" s="251" t="s">
        <v>188</v>
      </c>
    </row>
    <row r="820" spans="1:51" s="13" customFormat="1" ht="12">
      <c r="A820" s="13"/>
      <c r="B820" s="241"/>
      <c r="C820" s="242"/>
      <c r="D820" s="243" t="s">
        <v>197</v>
      </c>
      <c r="E820" s="244" t="s">
        <v>1</v>
      </c>
      <c r="F820" s="245" t="s">
        <v>993</v>
      </c>
      <c r="G820" s="242"/>
      <c r="H820" s="244" t="s">
        <v>1</v>
      </c>
      <c r="I820" s="246"/>
      <c r="J820" s="242"/>
      <c r="K820" s="242"/>
      <c r="L820" s="247"/>
      <c r="M820" s="248"/>
      <c r="N820" s="249"/>
      <c r="O820" s="249"/>
      <c r="P820" s="249"/>
      <c r="Q820" s="249"/>
      <c r="R820" s="249"/>
      <c r="S820" s="249"/>
      <c r="T820" s="250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51" t="s">
        <v>197</v>
      </c>
      <c r="AU820" s="251" t="s">
        <v>86</v>
      </c>
      <c r="AV820" s="13" t="s">
        <v>84</v>
      </c>
      <c r="AW820" s="13" t="s">
        <v>32</v>
      </c>
      <c r="AX820" s="13" t="s">
        <v>77</v>
      </c>
      <c r="AY820" s="251" t="s">
        <v>188</v>
      </c>
    </row>
    <row r="821" spans="1:51" s="14" customFormat="1" ht="12">
      <c r="A821" s="14"/>
      <c r="B821" s="252"/>
      <c r="C821" s="253"/>
      <c r="D821" s="243" t="s">
        <v>197</v>
      </c>
      <c r="E821" s="254" t="s">
        <v>1</v>
      </c>
      <c r="F821" s="255" t="s">
        <v>84</v>
      </c>
      <c r="G821" s="253"/>
      <c r="H821" s="256">
        <v>1</v>
      </c>
      <c r="I821" s="257"/>
      <c r="J821" s="253"/>
      <c r="K821" s="253"/>
      <c r="L821" s="258"/>
      <c r="M821" s="259"/>
      <c r="N821" s="260"/>
      <c r="O821" s="260"/>
      <c r="P821" s="260"/>
      <c r="Q821" s="260"/>
      <c r="R821" s="260"/>
      <c r="S821" s="260"/>
      <c r="T821" s="261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62" t="s">
        <v>197</v>
      </c>
      <c r="AU821" s="262" t="s">
        <v>86</v>
      </c>
      <c r="AV821" s="14" t="s">
        <v>86</v>
      </c>
      <c r="AW821" s="14" t="s">
        <v>32</v>
      </c>
      <c r="AX821" s="14" t="s">
        <v>84</v>
      </c>
      <c r="AY821" s="262" t="s">
        <v>188</v>
      </c>
    </row>
    <row r="822" spans="1:65" s="2" customFormat="1" ht="24.15" customHeight="1">
      <c r="A822" s="39"/>
      <c r="B822" s="40"/>
      <c r="C822" s="228" t="s">
        <v>994</v>
      </c>
      <c r="D822" s="228" t="s">
        <v>190</v>
      </c>
      <c r="E822" s="229" t="s">
        <v>995</v>
      </c>
      <c r="F822" s="230" t="s">
        <v>996</v>
      </c>
      <c r="G822" s="231" t="s">
        <v>360</v>
      </c>
      <c r="H822" s="232">
        <v>11</v>
      </c>
      <c r="I822" s="233"/>
      <c r="J822" s="234">
        <f>ROUND(I822*H822,2)</f>
        <v>0</v>
      </c>
      <c r="K822" s="230" t="s">
        <v>440</v>
      </c>
      <c r="L822" s="45"/>
      <c r="M822" s="235" t="s">
        <v>1</v>
      </c>
      <c r="N822" s="236" t="s">
        <v>42</v>
      </c>
      <c r="O822" s="92"/>
      <c r="P822" s="237">
        <f>O822*H822</f>
        <v>0</v>
      </c>
      <c r="Q822" s="237">
        <v>0</v>
      </c>
      <c r="R822" s="237">
        <f>Q822*H822</f>
        <v>0</v>
      </c>
      <c r="S822" s="237">
        <v>0</v>
      </c>
      <c r="T822" s="238">
        <f>S822*H822</f>
        <v>0</v>
      </c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R822" s="239" t="s">
        <v>195</v>
      </c>
      <c r="AT822" s="239" t="s">
        <v>190</v>
      </c>
      <c r="AU822" s="239" t="s">
        <v>86</v>
      </c>
      <c r="AY822" s="18" t="s">
        <v>188</v>
      </c>
      <c r="BE822" s="240">
        <f>IF(N822="základní",J822,0)</f>
        <v>0</v>
      </c>
      <c r="BF822" s="240">
        <f>IF(N822="snížená",J822,0)</f>
        <v>0</v>
      </c>
      <c r="BG822" s="240">
        <f>IF(N822="zákl. přenesená",J822,0)</f>
        <v>0</v>
      </c>
      <c r="BH822" s="240">
        <f>IF(N822="sníž. přenesená",J822,0)</f>
        <v>0</v>
      </c>
      <c r="BI822" s="240">
        <f>IF(N822="nulová",J822,0)</f>
        <v>0</v>
      </c>
      <c r="BJ822" s="18" t="s">
        <v>84</v>
      </c>
      <c r="BK822" s="240">
        <f>ROUND(I822*H822,2)</f>
        <v>0</v>
      </c>
      <c r="BL822" s="18" t="s">
        <v>195</v>
      </c>
      <c r="BM822" s="239" t="s">
        <v>997</v>
      </c>
    </row>
    <row r="823" spans="1:47" s="2" customFormat="1" ht="12">
      <c r="A823" s="39"/>
      <c r="B823" s="40"/>
      <c r="C823" s="41"/>
      <c r="D823" s="243" t="s">
        <v>560</v>
      </c>
      <c r="E823" s="41"/>
      <c r="F823" s="288" t="s">
        <v>561</v>
      </c>
      <c r="G823" s="41"/>
      <c r="H823" s="41"/>
      <c r="I823" s="289"/>
      <c r="J823" s="41"/>
      <c r="K823" s="41"/>
      <c r="L823" s="45"/>
      <c r="M823" s="290"/>
      <c r="N823" s="291"/>
      <c r="O823" s="92"/>
      <c r="P823" s="92"/>
      <c r="Q823" s="92"/>
      <c r="R823" s="92"/>
      <c r="S823" s="92"/>
      <c r="T823" s="93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T823" s="18" t="s">
        <v>560</v>
      </c>
      <c r="AU823" s="18" t="s">
        <v>86</v>
      </c>
    </row>
    <row r="824" spans="1:51" s="13" customFormat="1" ht="12">
      <c r="A824" s="13"/>
      <c r="B824" s="241"/>
      <c r="C824" s="242"/>
      <c r="D824" s="243" t="s">
        <v>197</v>
      </c>
      <c r="E824" s="244" t="s">
        <v>1</v>
      </c>
      <c r="F824" s="245" t="s">
        <v>198</v>
      </c>
      <c r="G824" s="242"/>
      <c r="H824" s="244" t="s">
        <v>1</v>
      </c>
      <c r="I824" s="246"/>
      <c r="J824" s="242"/>
      <c r="K824" s="242"/>
      <c r="L824" s="247"/>
      <c r="M824" s="248"/>
      <c r="N824" s="249"/>
      <c r="O824" s="249"/>
      <c r="P824" s="249"/>
      <c r="Q824" s="249"/>
      <c r="R824" s="249"/>
      <c r="S824" s="249"/>
      <c r="T824" s="250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51" t="s">
        <v>197</v>
      </c>
      <c r="AU824" s="251" t="s">
        <v>86</v>
      </c>
      <c r="AV824" s="13" t="s">
        <v>84</v>
      </c>
      <c r="AW824" s="13" t="s">
        <v>32</v>
      </c>
      <c r="AX824" s="13" t="s">
        <v>77</v>
      </c>
      <c r="AY824" s="251" t="s">
        <v>188</v>
      </c>
    </row>
    <row r="825" spans="1:51" s="13" customFormat="1" ht="12">
      <c r="A825" s="13"/>
      <c r="B825" s="241"/>
      <c r="C825" s="242"/>
      <c r="D825" s="243" t="s">
        <v>197</v>
      </c>
      <c r="E825" s="244" t="s">
        <v>1</v>
      </c>
      <c r="F825" s="245" t="s">
        <v>998</v>
      </c>
      <c r="G825" s="242"/>
      <c r="H825" s="244" t="s">
        <v>1</v>
      </c>
      <c r="I825" s="246"/>
      <c r="J825" s="242"/>
      <c r="K825" s="242"/>
      <c r="L825" s="247"/>
      <c r="M825" s="248"/>
      <c r="N825" s="249"/>
      <c r="O825" s="249"/>
      <c r="P825" s="249"/>
      <c r="Q825" s="249"/>
      <c r="R825" s="249"/>
      <c r="S825" s="249"/>
      <c r="T825" s="250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51" t="s">
        <v>197</v>
      </c>
      <c r="AU825" s="251" t="s">
        <v>86</v>
      </c>
      <c r="AV825" s="13" t="s">
        <v>84</v>
      </c>
      <c r="AW825" s="13" t="s">
        <v>32</v>
      </c>
      <c r="AX825" s="13" t="s">
        <v>77</v>
      </c>
      <c r="AY825" s="251" t="s">
        <v>188</v>
      </c>
    </row>
    <row r="826" spans="1:51" s="14" customFormat="1" ht="12">
      <c r="A826" s="14"/>
      <c r="B826" s="252"/>
      <c r="C826" s="253"/>
      <c r="D826" s="243" t="s">
        <v>197</v>
      </c>
      <c r="E826" s="254" t="s">
        <v>1</v>
      </c>
      <c r="F826" s="255" t="s">
        <v>999</v>
      </c>
      <c r="G826" s="253"/>
      <c r="H826" s="256">
        <v>11</v>
      </c>
      <c r="I826" s="257"/>
      <c r="J826" s="253"/>
      <c r="K826" s="253"/>
      <c r="L826" s="258"/>
      <c r="M826" s="259"/>
      <c r="N826" s="260"/>
      <c r="O826" s="260"/>
      <c r="P826" s="260"/>
      <c r="Q826" s="260"/>
      <c r="R826" s="260"/>
      <c r="S826" s="260"/>
      <c r="T826" s="261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62" t="s">
        <v>197</v>
      </c>
      <c r="AU826" s="262" t="s">
        <v>86</v>
      </c>
      <c r="AV826" s="14" t="s">
        <v>86</v>
      </c>
      <c r="AW826" s="14" t="s">
        <v>32</v>
      </c>
      <c r="AX826" s="14" t="s">
        <v>84</v>
      </c>
      <c r="AY826" s="262" t="s">
        <v>188</v>
      </c>
    </row>
    <row r="827" spans="1:65" s="2" customFormat="1" ht="24.15" customHeight="1">
      <c r="A827" s="39"/>
      <c r="B827" s="40"/>
      <c r="C827" s="228" t="s">
        <v>1000</v>
      </c>
      <c r="D827" s="228" t="s">
        <v>190</v>
      </c>
      <c r="E827" s="229" t="s">
        <v>1001</v>
      </c>
      <c r="F827" s="230" t="s">
        <v>1002</v>
      </c>
      <c r="G827" s="231" t="s">
        <v>360</v>
      </c>
      <c r="H827" s="232">
        <v>2</v>
      </c>
      <c r="I827" s="233"/>
      <c r="J827" s="234">
        <f>ROUND(I827*H827,2)</f>
        <v>0</v>
      </c>
      <c r="K827" s="230" t="s">
        <v>440</v>
      </c>
      <c r="L827" s="45"/>
      <c r="M827" s="235" t="s">
        <v>1</v>
      </c>
      <c r="N827" s="236" t="s">
        <v>42</v>
      </c>
      <c r="O827" s="92"/>
      <c r="P827" s="237">
        <f>O827*H827</f>
        <v>0</v>
      </c>
      <c r="Q827" s="237">
        <v>0</v>
      </c>
      <c r="R827" s="237">
        <f>Q827*H827</f>
        <v>0</v>
      </c>
      <c r="S827" s="237">
        <v>0</v>
      </c>
      <c r="T827" s="238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39" t="s">
        <v>195</v>
      </c>
      <c r="AT827" s="239" t="s">
        <v>190</v>
      </c>
      <c r="AU827" s="239" t="s">
        <v>86</v>
      </c>
      <c r="AY827" s="18" t="s">
        <v>188</v>
      </c>
      <c r="BE827" s="240">
        <f>IF(N827="základní",J827,0)</f>
        <v>0</v>
      </c>
      <c r="BF827" s="240">
        <f>IF(N827="snížená",J827,0)</f>
        <v>0</v>
      </c>
      <c r="BG827" s="240">
        <f>IF(N827="zákl. přenesená",J827,0)</f>
        <v>0</v>
      </c>
      <c r="BH827" s="240">
        <f>IF(N827="sníž. přenesená",J827,0)</f>
        <v>0</v>
      </c>
      <c r="BI827" s="240">
        <f>IF(N827="nulová",J827,0)</f>
        <v>0</v>
      </c>
      <c r="BJ827" s="18" t="s">
        <v>84</v>
      </c>
      <c r="BK827" s="240">
        <f>ROUND(I827*H827,2)</f>
        <v>0</v>
      </c>
      <c r="BL827" s="18" t="s">
        <v>195</v>
      </c>
      <c r="BM827" s="239" t="s">
        <v>1003</v>
      </c>
    </row>
    <row r="828" spans="1:47" s="2" customFormat="1" ht="12">
      <c r="A828" s="39"/>
      <c r="B828" s="40"/>
      <c r="C828" s="41"/>
      <c r="D828" s="243" t="s">
        <v>560</v>
      </c>
      <c r="E828" s="41"/>
      <c r="F828" s="288" t="s">
        <v>561</v>
      </c>
      <c r="G828" s="41"/>
      <c r="H828" s="41"/>
      <c r="I828" s="289"/>
      <c r="J828" s="41"/>
      <c r="K828" s="41"/>
      <c r="L828" s="45"/>
      <c r="M828" s="290"/>
      <c r="N828" s="291"/>
      <c r="O828" s="92"/>
      <c r="P828" s="92"/>
      <c r="Q828" s="92"/>
      <c r="R828" s="92"/>
      <c r="S828" s="92"/>
      <c r="T828" s="93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T828" s="18" t="s">
        <v>560</v>
      </c>
      <c r="AU828" s="18" t="s">
        <v>86</v>
      </c>
    </row>
    <row r="829" spans="1:51" s="13" customFormat="1" ht="12">
      <c r="A829" s="13"/>
      <c r="B829" s="241"/>
      <c r="C829" s="242"/>
      <c r="D829" s="243" t="s">
        <v>197</v>
      </c>
      <c r="E829" s="244" t="s">
        <v>1</v>
      </c>
      <c r="F829" s="245" t="s">
        <v>198</v>
      </c>
      <c r="G829" s="242"/>
      <c r="H829" s="244" t="s">
        <v>1</v>
      </c>
      <c r="I829" s="246"/>
      <c r="J829" s="242"/>
      <c r="K829" s="242"/>
      <c r="L829" s="247"/>
      <c r="M829" s="248"/>
      <c r="N829" s="249"/>
      <c r="O829" s="249"/>
      <c r="P829" s="249"/>
      <c r="Q829" s="249"/>
      <c r="R829" s="249"/>
      <c r="S829" s="249"/>
      <c r="T829" s="250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51" t="s">
        <v>197</v>
      </c>
      <c r="AU829" s="251" t="s">
        <v>86</v>
      </c>
      <c r="AV829" s="13" t="s">
        <v>84</v>
      </c>
      <c r="AW829" s="13" t="s">
        <v>32</v>
      </c>
      <c r="AX829" s="13" t="s">
        <v>77</v>
      </c>
      <c r="AY829" s="251" t="s">
        <v>188</v>
      </c>
    </row>
    <row r="830" spans="1:51" s="13" customFormat="1" ht="12">
      <c r="A830" s="13"/>
      <c r="B830" s="241"/>
      <c r="C830" s="242"/>
      <c r="D830" s="243" t="s">
        <v>197</v>
      </c>
      <c r="E830" s="244" t="s">
        <v>1</v>
      </c>
      <c r="F830" s="245" t="s">
        <v>1004</v>
      </c>
      <c r="G830" s="242"/>
      <c r="H830" s="244" t="s">
        <v>1</v>
      </c>
      <c r="I830" s="246"/>
      <c r="J830" s="242"/>
      <c r="K830" s="242"/>
      <c r="L830" s="247"/>
      <c r="M830" s="248"/>
      <c r="N830" s="249"/>
      <c r="O830" s="249"/>
      <c r="P830" s="249"/>
      <c r="Q830" s="249"/>
      <c r="R830" s="249"/>
      <c r="S830" s="249"/>
      <c r="T830" s="250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51" t="s">
        <v>197</v>
      </c>
      <c r="AU830" s="251" t="s">
        <v>86</v>
      </c>
      <c r="AV830" s="13" t="s">
        <v>84</v>
      </c>
      <c r="AW830" s="13" t="s">
        <v>32</v>
      </c>
      <c r="AX830" s="13" t="s">
        <v>77</v>
      </c>
      <c r="AY830" s="251" t="s">
        <v>188</v>
      </c>
    </row>
    <row r="831" spans="1:51" s="14" customFormat="1" ht="12">
      <c r="A831" s="14"/>
      <c r="B831" s="252"/>
      <c r="C831" s="253"/>
      <c r="D831" s="243" t="s">
        <v>197</v>
      </c>
      <c r="E831" s="254" t="s">
        <v>1</v>
      </c>
      <c r="F831" s="255" t="s">
        <v>86</v>
      </c>
      <c r="G831" s="253"/>
      <c r="H831" s="256">
        <v>2</v>
      </c>
      <c r="I831" s="257"/>
      <c r="J831" s="253"/>
      <c r="K831" s="253"/>
      <c r="L831" s="258"/>
      <c r="M831" s="259"/>
      <c r="N831" s="260"/>
      <c r="O831" s="260"/>
      <c r="P831" s="260"/>
      <c r="Q831" s="260"/>
      <c r="R831" s="260"/>
      <c r="S831" s="260"/>
      <c r="T831" s="261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62" t="s">
        <v>197</v>
      </c>
      <c r="AU831" s="262" t="s">
        <v>86</v>
      </c>
      <c r="AV831" s="14" t="s">
        <v>86</v>
      </c>
      <c r="AW831" s="14" t="s">
        <v>32</v>
      </c>
      <c r="AX831" s="14" t="s">
        <v>84</v>
      </c>
      <c r="AY831" s="262" t="s">
        <v>188</v>
      </c>
    </row>
    <row r="832" spans="1:65" s="2" customFormat="1" ht="24.15" customHeight="1">
      <c r="A832" s="39"/>
      <c r="B832" s="40"/>
      <c r="C832" s="228" t="s">
        <v>1005</v>
      </c>
      <c r="D832" s="228" t="s">
        <v>190</v>
      </c>
      <c r="E832" s="229" t="s">
        <v>1006</v>
      </c>
      <c r="F832" s="230" t="s">
        <v>1007</v>
      </c>
      <c r="G832" s="231" t="s">
        <v>360</v>
      </c>
      <c r="H832" s="232">
        <v>1</v>
      </c>
      <c r="I832" s="233"/>
      <c r="J832" s="234">
        <f>ROUND(I832*H832,2)</f>
        <v>0</v>
      </c>
      <c r="K832" s="230" t="s">
        <v>440</v>
      </c>
      <c r="L832" s="45"/>
      <c r="M832" s="235" t="s">
        <v>1</v>
      </c>
      <c r="N832" s="236" t="s">
        <v>42</v>
      </c>
      <c r="O832" s="92"/>
      <c r="P832" s="237">
        <f>O832*H832</f>
        <v>0</v>
      </c>
      <c r="Q832" s="237">
        <v>0</v>
      </c>
      <c r="R832" s="237">
        <f>Q832*H832</f>
        <v>0</v>
      </c>
      <c r="S832" s="237">
        <v>0</v>
      </c>
      <c r="T832" s="238">
        <f>S832*H832</f>
        <v>0</v>
      </c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R832" s="239" t="s">
        <v>195</v>
      </c>
      <c r="AT832" s="239" t="s">
        <v>190</v>
      </c>
      <c r="AU832" s="239" t="s">
        <v>86</v>
      </c>
      <c r="AY832" s="18" t="s">
        <v>188</v>
      </c>
      <c r="BE832" s="240">
        <f>IF(N832="základní",J832,0)</f>
        <v>0</v>
      </c>
      <c r="BF832" s="240">
        <f>IF(N832="snížená",J832,0)</f>
        <v>0</v>
      </c>
      <c r="BG832" s="240">
        <f>IF(N832="zákl. přenesená",J832,0)</f>
        <v>0</v>
      </c>
      <c r="BH832" s="240">
        <f>IF(N832="sníž. přenesená",J832,0)</f>
        <v>0</v>
      </c>
      <c r="BI832" s="240">
        <f>IF(N832="nulová",J832,0)</f>
        <v>0</v>
      </c>
      <c r="BJ832" s="18" t="s">
        <v>84</v>
      </c>
      <c r="BK832" s="240">
        <f>ROUND(I832*H832,2)</f>
        <v>0</v>
      </c>
      <c r="BL832" s="18" t="s">
        <v>195</v>
      </c>
      <c r="BM832" s="239" t="s">
        <v>1008</v>
      </c>
    </row>
    <row r="833" spans="1:47" s="2" customFormat="1" ht="12">
      <c r="A833" s="39"/>
      <c r="B833" s="40"/>
      <c r="C833" s="41"/>
      <c r="D833" s="243" t="s">
        <v>560</v>
      </c>
      <c r="E833" s="41"/>
      <c r="F833" s="288" t="s">
        <v>561</v>
      </c>
      <c r="G833" s="41"/>
      <c r="H833" s="41"/>
      <c r="I833" s="289"/>
      <c r="J833" s="41"/>
      <c r="K833" s="41"/>
      <c r="L833" s="45"/>
      <c r="M833" s="290"/>
      <c r="N833" s="291"/>
      <c r="O833" s="92"/>
      <c r="P833" s="92"/>
      <c r="Q833" s="92"/>
      <c r="R833" s="92"/>
      <c r="S833" s="92"/>
      <c r="T833" s="93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T833" s="18" t="s">
        <v>560</v>
      </c>
      <c r="AU833" s="18" t="s">
        <v>86</v>
      </c>
    </row>
    <row r="834" spans="1:51" s="13" customFormat="1" ht="12">
      <c r="A834" s="13"/>
      <c r="B834" s="241"/>
      <c r="C834" s="242"/>
      <c r="D834" s="243" t="s">
        <v>197</v>
      </c>
      <c r="E834" s="244" t="s">
        <v>1</v>
      </c>
      <c r="F834" s="245" t="s">
        <v>198</v>
      </c>
      <c r="G834" s="242"/>
      <c r="H834" s="244" t="s">
        <v>1</v>
      </c>
      <c r="I834" s="246"/>
      <c r="J834" s="242"/>
      <c r="K834" s="242"/>
      <c r="L834" s="247"/>
      <c r="M834" s="248"/>
      <c r="N834" s="249"/>
      <c r="O834" s="249"/>
      <c r="P834" s="249"/>
      <c r="Q834" s="249"/>
      <c r="R834" s="249"/>
      <c r="S834" s="249"/>
      <c r="T834" s="250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51" t="s">
        <v>197</v>
      </c>
      <c r="AU834" s="251" t="s">
        <v>86</v>
      </c>
      <c r="AV834" s="13" t="s">
        <v>84</v>
      </c>
      <c r="AW834" s="13" t="s">
        <v>32</v>
      </c>
      <c r="AX834" s="13" t="s">
        <v>77</v>
      </c>
      <c r="AY834" s="251" t="s">
        <v>188</v>
      </c>
    </row>
    <row r="835" spans="1:51" s="13" customFormat="1" ht="12">
      <c r="A835" s="13"/>
      <c r="B835" s="241"/>
      <c r="C835" s="242"/>
      <c r="D835" s="243" t="s">
        <v>197</v>
      </c>
      <c r="E835" s="244" t="s">
        <v>1</v>
      </c>
      <c r="F835" s="245" t="s">
        <v>1009</v>
      </c>
      <c r="G835" s="242"/>
      <c r="H835" s="244" t="s">
        <v>1</v>
      </c>
      <c r="I835" s="246"/>
      <c r="J835" s="242"/>
      <c r="K835" s="242"/>
      <c r="L835" s="247"/>
      <c r="M835" s="248"/>
      <c r="N835" s="249"/>
      <c r="O835" s="249"/>
      <c r="P835" s="249"/>
      <c r="Q835" s="249"/>
      <c r="R835" s="249"/>
      <c r="S835" s="249"/>
      <c r="T835" s="250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51" t="s">
        <v>197</v>
      </c>
      <c r="AU835" s="251" t="s">
        <v>86</v>
      </c>
      <c r="AV835" s="13" t="s">
        <v>84</v>
      </c>
      <c r="AW835" s="13" t="s">
        <v>32</v>
      </c>
      <c r="AX835" s="13" t="s">
        <v>77</v>
      </c>
      <c r="AY835" s="251" t="s">
        <v>188</v>
      </c>
    </row>
    <row r="836" spans="1:51" s="14" customFormat="1" ht="12">
      <c r="A836" s="14"/>
      <c r="B836" s="252"/>
      <c r="C836" s="253"/>
      <c r="D836" s="243" t="s">
        <v>197</v>
      </c>
      <c r="E836" s="254" t="s">
        <v>1</v>
      </c>
      <c r="F836" s="255" t="s">
        <v>84</v>
      </c>
      <c r="G836" s="253"/>
      <c r="H836" s="256">
        <v>1</v>
      </c>
      <c r="I836" s="257"/>
      <c r="J836" s="253"/>
      <c r="K836" s="253"/>
      <c r="L836" s="258"/>
      <c r="M836" s="259"/>
      <c r="N836" s="260"/>
      <c r="O836" s="260"/>
      <c r="P836" s="260"/>
      <c r="Q836" s="260"/>
      <c r="R836" s="260"/>
      <c r="S836" s="260"/>
      <c r="T836" s="261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62" t="s">
        <v>197</v>
      </c>
      <c r="AU836" s="262" t="s">
        <v>86</v>
      </c>
      <c r="AV836" s="14" t="s">
        <v>86</v>
      </c>
      <c r="AW836" s="14" t="s">
        <v>32</v>
      </c>
      <c r="AX836" s="14" t="s">
        <v>84</v>
      </c>
      <c r="AY836" s="262" t="s">
        <v>188</v>
      </c>
    </row>
    <row r="837" spans="1:65" s="2" customFormat="1" ht="24.15" customHeight="1">
      <c r="A837" s="39"/>
      <c r="B837" s="40"/>
      <c r="C837" s="228" t="s">
        <v>1010</v>
      </c>
      <c r="D837" s="228" t="s">
        <v>190</v>
      </c>
      <c r="E837" s="229" t="s">
        <v>1011</v>
      </c>
      <c r="F837" s="230" t="s">
        <v>1012</v>
      </c>
      <c r="G837" s="231" t="s">
        <v>360</v>
      </c>
      <c r="H837" s="232">
        <v>8</v>
      </c>
      <c r="I837" s="233"/>
      <c r="J837" s="234">
        <f>ROUND(I837*H837,2)</f>
        <v>0</v>
      </c>
      <c r="K837" s="230" t="s">
        <v>440</v>
      </c>
      <c r="L837" s="45"/>
      <c r="M837" s="235" t="s">
        <v>1</v>
      </c>
      <c r="N837" s="236" t="s">
        <v>42</v>
      </c>
      <c r="O837" s="92"/>
      <c r="P837" s="237">
        <f>O837*H837</f>
        <v>0</v>
      </c>
      <c r="Q837" s="237">
        <v>0</v>
      </c>
      <c r="R837" s="237">
        <f>Q837*H837</f>
        <v>0</v>
      </c>
      <c r="S837" s="237">
        <v>0</v>
      </c>
      <c r="T837" s="238">
        <f>S837*H837</f>
        <v>0</v>
      </c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R837" s="239" t="s">
        <v>195</v>
      </c>
      <c r="AT837" s="239" t="s">
        <v>190</v>
      </c>
      <c r="AU837" s="239" t="s">
        <v>86</v>
      </c>
      <c r="AY837" s="18" t="s">
        <v>188</v>
      </c>
      <c r="BE837" s="240">
        <f>IF(N837="základní",J837,0)</f>
        <v>0</v>
      </c>
      <c r="BF837" s="240">
        <f>IF(N837="snížená",J837,0)</f>
        <v>0</v>
      </c>
      <c r="BG837" s="240">
        <f>IF(N837="zákl. přenesená",J837,0)</f>
        <v>0</v>
      </c>
      <c r="BH837" s="240">
        <f>IF(N837="sníž. přenesená",J837,0)</f>
        <v>0</v>
      </c>
      <c r="BI837" s="240">
        <f>IF(N837="nulová",J837,0)</f>
        <v>0</v>
      </c>
      <c r="BJ837" s="18" t="s">
        <v>84</v>
      </c>
      <c r="BK837" s="240">
        <f>ROUND(I837*H837,2)</f>
        <v>0</v>
      </c>
      <c r="BL837" s="18" t="s">
        <v>195</v>
      </c>
      <c r="BM837" s="239" t="s">
        <v>1013</v>
      </c>
    </row>
    <row r="838" spans="1:47" s="2" customFormat="1" ht="12">
      <c r="A838" s="39"/>
      <c r="B838" s="40"/>
      <c r="C838" s="41"/>
      <c r="D838" s="243" t="s">
        <v>560</v>
      </c>
      <c r="E838" s="41"/>
      <c r="F838" s="288" t="s">
        <v>561</v>
      </c>
      <c r="G838" s="41"/>
      <c r="H838" s="41"/>
      <c r="I838" s="289"/>
      <c r="J838" s="41"/>
      <c r="K838" s="41"/>
      <c r="L838" s="45"/>
      <c r="M838" s="290"/>
      <c r="N838" s="291"/>
      <c r="O838" s="92"/>
      <c r="P838" s="92"/>
      <c r="Q838" s="92"/>
      <c r="R838" s="92"/>
      <c r="S838" s="92"/>
      <c r="T838" s="93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T838" s="18" t="s">
        <v>560</v>
      </c>
      <c r="AU838" s="18" t="s">
        <v>86</v>
      </c>
    </row>
    <row r="839" spans="1:51" s="13" customFormat="1" ht="12">
      <c r="A839" s="13"/>
      <c r="B839" s="241"/>
      <c r="C839" s="242"/>
      <c r="D839" s="243" t="s">
        <v>197</v>
      </c>
      <c r="E839" s="244" t="s">
        <v>1</v>
      </c>
      <c r="F839" s="245" t="s">
        <v>198</v>
      </c>
      <c r="G839" s="242"/>
      <c r="H839" s="244" t="s">
        <v>1</v>
      </c>
      <c r="I839" s="246"/>
      <c r="J839" s="242"/>
      <c r="K839" s="242"/>
      <c r="L839" s="247"/>
      <c r="M839" s="248"/>
      <c r="N839" s="249"/>
      <c r="O839" s="249"/>
      <c r="P839" s="249"/>
      <c r="Q839" s="249"/>
      <c r="R839" s="249"/>
      <c r="S839" s="249"/>
      <c r="T839" s="250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51" t="s">
        <v>197</v>
      </c>
      <c r="AU839" s="251" t="s">
        <v>86</v>
      </c>
      <c r="AV839" s="13" t="s">
        <v>84</v>
      </c>
      <c r="AW839" s="13" t="s">
        <v>32</v>
      </c>
      <c r="AX839" s="13" t="s">
        <v>77</v>
      </c>
      <c r="AY839" s="251" t="s">
        <v>188</v>
      </c>
    </row>
    <row r="840" spans="1:51" s="13" customFormat="1" ht="12">
      <c r="A840" s="13"/>
      <c r="B840" s="241"/>
      <c r="C840" s="242"/>
      <c r="D840" s="243" t="s">
        <v>197</v>
      </c>
      <c r="E840" s="244" t="s">
        <v>1</v>
      </c>
      <c r="F840" s="245" t="s">
        <v>1014</v>
      </c>
      <c r="G840" s="242"/>
      <c r="H840" s="244" t="s">
        <v>1</v>
      </c>
      <c r="I840" s="246"/>
      <c r="J840" s="242"/>
      <c r="K840" s="242"/>
      <c r="L840" s="247"/>
      <c r="M840" s="248"/>
      <c r="N840" s="249"/>
      <c r="O840" s="249"/>
      <c r="P840" s="249"/>
      <c r="Q840" s="249"/>
      <c r="R840" s="249"/>
      <c r="S840" s="249"/>
      <c r="T840" s="250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51" t="s">
        <v>197</v>
      </c>
      <c r="AU840" s="251" t="s">
        <v>86</v>
      </c>
      <c r="AV840" s="13" t="s">
        <v>84</v>
      </c>
      <c r="AW840" s="13" t="s">
        <v>32</v>
      </c>
      <c r="AX840" s="13" t="s">
        <v>77</v>
      </c>
      <c r="AY840" s="251" t="s">
        <v>188</v>
      </c>
    </row>
    <row r="841" spans="1:51" s="14" customFormat="1" ht="12">
      <c r="A841" s="14"/>
      <c r="B841" s="252"/>
      <c r="C841" s="253"/>
      <c r="D841" s="243" t="s">
        <v>197</v>
      </c>
      <c r="E841" s="254" t="s">
        <v>1</v>
      </c>
      <c r="F841" s="255" t="s">
        <v>1015</v>
      </c>
      <c r="G841" s="253"/>
      <c r="H841" s="256">
        <v>8</v>
      </c>
      <c r="I841" s="257"/>
      <c r="J841" s="253"/>
      <c r="K841" s="253"/>
      <c r="L841" s="258"/>
      <c r="M841" s="259"/>
      <c r="N841" s="260"/>
      <c r="O841" s="260"/>
      <c r="P841" s="260"/>
      <c r="Q841" s="260"/>
      <c r="R841" s="260"/>
      <c r="S841" s="260"/>
      <c r="T841" s="261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62" t="s">
        <v>197</v>
      </c>
      <c r="AU841" s="262" t="s">
        <v>86</v>
      </c>
      <c r="AV841" s="14" t="s">
        <v>86</v>
      </c>
      <c r="AW841" s="14" t="s">
        <v>32</v>
      </c>
      <c r="AX841" s="14" t="s">
        <v>84</v>
      </c>
      <c r="AY841" s="262" t="s">
        <v>188</v>
      </c>
    </row>
    <row r="842" spans="1:65" s="2" customFormat="1" ht="24.15" customHeight="1">
      <c r="A842" s="39"/>
      <c r="B842" s="40"/>
      <c r="C842" s="228" t="s">
        <v>1016</v>
      </c>
      <c r="D842" s="228" t="s">
        <v>190</v>
      </c>
      <c r="E842" s="229" t="s">
        <v>1017</v>
      </c>
      <c r="F842" s="230" t="s">
        <v>1018</v>
      </c>
      <c r="G842" s="231" t="s">
        <v>360</v>
      </c>
      <c r="H842" s="232">
        <v>8</v>
      </c>
      <c r="I842" s="233"/>
      <c r="J842" s="234">
        <f>ROUND(I842*H842,2)</f>
        <v>0</v>
      </c>
      <c r="K842" s="230" t="s">
        <v>440</v>
      </c>
      <c r="L842" s="45"/>
      <c r="M842" s="235" t="s">
        <v>1</v>
      </c>
      <c r="N842" s="236" t="s">
        <v>42</v>
      </c>
      <c r="O842" s="92"/>
      <c r="P842" s="237">
        <f>O842*H842</f>
        <v>0</v>
      </c>
      <c r="Q842" s="237">
        <v>0</v>
      </c>
      <c r="R842" s="237">
        <f>Q842*H842</f>
        <v>0</v>
      </c>
      <c r="S842" s="237">
        <v>0</v>
      </c>
      <c r="T842" s="238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39" t="s">
        <v>195</v>
      </c>
      <c r="AT842" s="239" t="s">
        <v>190</v>
      </c>
      <c r="AU842" s="239" t="s">
        <v>86</v>
      </c>
      <c r="AY842" s="18" t="s">
        <v>188</v>
      </c>
      <c r="BE842" s="240">
        <f>IF(N842="základní",J842,0)</f>
        <v>0</v>
      </c>
      <c r="BF842" s="240">
        <f>IF(N842="snížená",J842,0)</f>
        <v>0</v>
      </c>
      <c r="BG842" s="240">
        <f>IF(N842="zákl. přenesená",J842,0)</f>
        <v>0</v>
      </c>
      <c r="BH842" s="240">
        <f>IF(N842="sníž. přenesená",J842,0)</f>
        <v>0</v>
      </c>
      <c r="BI842" s="240">
        <f>IF(N842="nulová",J842,0)</f>
        <v>0</v>
      </c>
      <c r="BJ842" s="18" t="s">
        <v>84</v>
      </c>
      <c r="BK842" s="240">
        <f>ROUND(I842*H842,2)</f>
        <v>0</v>
      </c>
      <c r="BL842" s="18" t="s">
        <v>195</v>
      </c>
      <c r="BM842" s="239" t="s">
        <v>1019</v>
      </c>
    </row>
    <row r="843" spans="1:47" s="2" customFormat="1" ht="12">
      <c r="A843" s="39"/>
      <c r="B843" s="40"/>
      <c r="C843" s="41"/>
      <c r="D843" s="243" t="s">
        <v>560</v>
      </c>
      <c r="E843" s="41"/>
      <c r="F843" s="288" t="s">
        <v>561</v>
      </c>
      <c r="G843" s="41"/>
      <c r="H843" s="41"/>
      <c r="I843" s="289"/>
      <c r="J843" s="41"/>
      <c r="K843" s="41"/>
      <c r="L843" s="45"/>
      <c r="M843" s="290"/>
      <c r="N843" s="291"/>
      <c r="O843" s="92"/>
      <c r="P843" s="92"/>
      <c r="Q843" s="92"/>
      <c r="R843" s="92"/>
      <c r="S843" s="92"/>
      <c r="T843" s="93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T843" s="18" t="s">
        <v>560</v>
      </c>
      <c r="AU843" s="18" t="s">
        <v>86</v>
      </c>
    </row>
    <row r="844" spans="1:51" s="13" customFormat="1" ht="12">
      <c r="A844" s="13"/>
      <c r="B844" s="241"/>
      <c r="C844" s="242"/>
      <c r="D844" s="243" t="s">
        <v>197</v>
      </c>
      <c r="E844" s="244" t="s">
        <v>1</v>
      </c>
      <c r="F844" s="245" t="s">
        <v>198</v>
      </c>
      <c r="G844" s="242"/>
      <c r="H844" s="244" t="s">
        <v>1</v>
      </c>
      <c r="I844" s="246"/>
      <c r="J844" s="242"/>
      <c r="K844" s="242"/>
      <c r="L844" s="247"/>
      <c r="M844" s="248"/>
      <c r="N844" s="249"/>
      <c r="O844" s="249"/>
      <c r="P844" s="249"/>
      <c r="Q844" s="249"/>
      <c r="R844" s="249"/>
      <c r="S844" s="249"/>
      <c r="T844" s="250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51" t="s">
        <v>197</v>
      </c>
      <c r="AU844" s="251" t="s">
        <v>86</v>
      </c>
      <c r="AV844" s="13" t="s">
        <v>84</v>
      </c>
      <c r="AW844" s="13" t="s">
        <v>32</v>
      </c>
      <c r="AX844" s="13" t="s">
        <v>77</v>
      </c>
      <c r="AY844" s="251" t="s">
        <v>188</v>
      </c>
    </row>
    <row r="845" spans="1:51" s="13" customFormat="1" ht="12">
      <c r="A845" s="13"/>
      <c r="B845" s="241"/>
      <c r="C845" s="242"/>
      <c r="D845" s="243" t="s">
        <v>197</v>
      </c>
      <c r="E845" s="244" t="s">
        <v>1</v>
      </c>
      <c r="F845" s="245" t="s">
        <v>1020</v>
      </c>
      <c r="G845" s="242"/>
      <c r="H845" s="244" t="s">
        <v>1</v>
      </c>
      <c r="I845" s="246"/>
      <c r="J845" s="242"/>
      <c r="K845" s="242"/>
      <c r="L845" s="247"/>
      <c r="M845" s="248"/>
      <c r="N845" s="249"/>
      <c r="O845" s="249"/>
      <c r="P845" s="249"/>
      <c r="Q845" s="249"/>
      <c r="R845" s="249"/>
      <c r="S845" s="249"/>
      <c r="T845" s="250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51" t="s">
        <v>197</v>
      </c>
      <c r="AU845" s="251" t="s">
        <v>86</v>
      </c>
      <c r="AV845" s="13" t="s">
        <v>84</v>
      </c>
      <c r="AW845" s="13" t="s">
        <v>32</v>
      </c>
      <c r="AX845" s="13" t="s">
        <v>77</v>
      </c>
      <c r="AY845" s="251" t="s">
        <v>188</v>
      </c>
    </row>
    <row r="846" spans="1:51" s="14" customFormat="1" ht="12">
      <c r="A846" s="14"/>
      <c r="B846" s="252"/>
      <c r="C846" s="253"/>
      <c r="D846" s="243" t="s">
        <v>197</v>
      </c>
      <c r="E846" s="254" t="s">
        <v>1</v>
      </c>
      <c r="F846" s="255" t="s">
        <v>1021</v>
      </c>
      <c r="G846" s="253"/>
      <c r="H846" s="256">
        <v>8</v>
      </c>
      <c r="I846" s="257"/>
      <c r="J846" s="253"/>
      <c r="K846" s="253"/>
      <c r="L846" s="258"/>
      <c r="M846" s="259"/>
      <c r="N846" s="260"/>
      <c r="O846" s="260"/>
      <c r="P846" s="260"/>
      <c r="Q846" s="260"/>
      <c r="R846" s="260"/>
      <c r="S846" s="260"/>
      <c r="T846" s="261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62" t="s">
        <v>197</v>
      </c>
      <c r="AU846" s="262" t="s">
        <v>86</v>
      </c>
      <c r="AV846" s="14" t="s">
        <v>86</v>
      </c>
      <c r="AW846" s="14" t="s">
        <v>32</v>
      </c>
      <c r="AX846" s="14" t="s">
        <v>84</v>
      </c>
      <c r="AY846" s="262" t="s">
        <v>188</v>
      </c>
    </row>
    <row r="847" spans="1:65" s="2" customFormat="1" ht="24.15" customHeight="1">
      <c r="A847" s="39"/>
      <c r="B847" s="40"/>
      <c r="C847" s="228" t="s">
        <v>1022</v>
      </c>
      <c r="D847" s="228" t="s">
        <v>190</v>
      </c>
      <c r="E847" s="229" t="s">
        <v>1023</v>
      </c>
      <c r="F847" s="230" t="s">
        <v>1024</v>
      </c>
      <c r="G847" s="231" t="s">
        <v>360</v>
      </c>
      <c r="H847" s="232">
        <v>3</v>
      </c>
      <c r="I847" s="233"/>
      <c r="J847" s="234">
        <f>ROUND(I847*H847,2)</f>
        <v>0</v>
      </c>
      <c r="K847" s="230" t="s">
        <v>440</v>
      </c>
      <c r="L847" s="45"/>
      <c r="M847" s="235" t="s">
        <v>1</v>
      </c>
      <c r="N847" s="236" t="s">
        <v>42</v>
      </c>
      <c r="O847" s="92"/>
      <c r="P847" s="237">
        <f>O847*H847</f>
        <v>0</v>
      </c>
      <c r="Q847" s="237">
        <v>0</v>
      </c>
      <c r="R847" s="237">
        <f>Q847*H847</f>
        <v>0</v>
      </c>
      <c r="S847" s="237">
        <v>0</v>
      </c>
      <c r="T847" s="238">
        <f>S847*H847</f>
        <v>0</v>
      </c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R847" s="239" t="s">
        <v>195</v>
      </c>
      <c r="AT847" s="239" t="s">
        <v>190</v>
      </c>
      <c r="AU847" s="239" t="s">
        <v>86</v>
      </c>
      <c r="AY847" s="18" t="s">
        <v>188</v>
      </c>
      <c r="BE847" s="240">
        <f>IF(N847="základní",J847,0)</f>
        <v>0</v>
      </c>
      <c r="BF847" s="240">
        <f>IF(N847="snížená",J847,0)</f>
        <v>0</v>
      </c>
      <c r="BG847" s="240">
        <f>IF(N847="zákl. přenesená",J847,0)</f>
        <v>0</v>
      </c>
      <c r="BH847" s="240">
        <f>IF(N847="sníž. přenesená",J847,0)</f>
        <v>0</v>
      </c>
      <c r="BI847" s="240">
        <f>IF(N847="nulová",J847,0)</f>
        <v>0</v>
      </c>
      <c r="BJ847" s="18" t="s">
        <v>84</v>
      </c>
      <c r="BK847" s="240">
        <f>ROUND(I847*H847,2)</f>
        <v>0</v>
      </c>
      <c r="BL847" s="18" t="s">
        <v>195</v>
      </c>
      <c r="BM847" s="239" t="s">
        <v>1025</v>
      </c>
    </row>
    <row r="848" spans="1:47" s="2" customFormat="1" ht="12">
      <c r="A848" s="39"/>
      <c r="B848" s="40"/>
      <c r="C848" s="41"/>
      <c r="D848" s="243" t="s">
        <v>560</v>
      </c>
      <c r="E848" s="41"/>
      <c r="F848" s="288" t="s">
        <v>561</v>
      </c>
      <c r="G848" s="41"/>
      <c r="H848" s="41"/>
      <c r="I848" s="289"/>
      <c r="J848" s="41"/>
      <c r="K848" s="41"/>
      <c r="L848" s="45"/>
      <c r="M848" s="290"/>
      <c r="N848" s="291"/>
      <c r="O848" s="92"/>
      <c r="P848" s="92"/>
      <c r="Q848" s="92"/>
      <c r="R848" s="92"/>
      <c r="S848" s="92"/>
      <c r="T848" s="93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T848" s="18" t="s">
        <v>560</v>
      </c>
      <c r="AU848" s="18" t="s">
        <v>86</v>
      </c>
    </row>
    <row r="849" spans="1:51" s="13" customFormat="1" ht="12">
      <c r="A849" s="13"/>
      <c r="B849" s="241"/>
      <c r="C849" s="242"/>
      <c r="D849" s="243" t="s">
        <v>197</v>
      </c>
      <c r="E849" s="244" t="s">
        <v>1</v>
      </c>
      <c r="F849" s="245" t="s">
        <v>198</v>
      </c>
      <c r="G849" s="242"/>
      <c r="H849" s="244" t="s">
        <v>1</v>
      </c>
      <c r="I849" s="246"/>
      <c r="J849" s="242"/>
      <c r="K849" s="242"/>
      <c r="L849" s="247"/>
      <c r="M849" s="248"/>
      <c r="N849" s="249"/>
      <c r="O849" s="249"/>
      <c r="P849" s="249"/>
      <c r="Q849" s="249"/>
      <c r="R849" s="249"/>
      <c r="S849" s="249"/>
      <c r="T849" s="250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51" t="s">
        <v>197</v>
      </c>
      <c r="AU849" s="251" t="s">
        <v>86</v>
      </c>
      <c r="AV849" s="13" t="s">
        <v>84</v>
      </c>
      <c r="AW849" s="13" t="s">
        <v>32</v>
      </c>
      <c r="AX849" s="13" t="s">
        <v>77</v>
      </c>
      <c r="AY849" s="251" t="s">
        <v>188</v>
      </c>
    </row>
    <row r="850" spans="1:51" s="13" customFormat="1" ht="12">
      <c r="A850" s="13"/>
      <c r="B850" s="241"/>
      <c r="C850" s="242"/>
      <c r="D850" s="243" t="s">
        <v>197</v>
      </c>
      <c r="E850" s="244" t="s">
        <v>1</v>
      </c>
      <c r="F850" s="245" t="s">
        <v>1026</v>
      </c>
      <c r="G850" s="242"/>
      <c r="H850" s="244" t="s">
        <v>1</v>
      </c>
      <c r="I850" s="246"/>
      <c r="J850" s="242"/>
      <c r="K850" s="242"/>
      <c r="L850" s="247"/>
      <c r="M850" s="248"/>
      <c r="N850" s="249"/>
      <c r="O850" s="249"/>
      <c r="P850" s="249"/>
      <c r="Q850" s="249"/>
      <c r="R850" s="249"/>
      <c r="S850" s="249"/>
      <c r="T850" s="250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51" t="s">
        <v>197</v>
      </c>
      <c r="AU850" s="251" t="s">
        <v>86</v>
      </c>
      <c r="AV850" s="13" t="s">
        <v>84</v>
      </c>
      <c r="AW850" s="13" t="s">
        <v>32</v>
      </c>
      <c r="AX850" s="13" t="s">
        <v>77</v>
      </c>
      <c r="AY850" s="251" t="s">
        <v>188</v>
      </c>
    </row>
    <row r="851" spans="1:51" s="14" customFormat="1" ht="12">
      <c r="A851" s="14"/>
      <c r="B851" s="252"/>
      <c r="C851" s="253"/>
      <c r="D851" s="243" t="s">
        <v>197</v>
      </c>
      <c r="E851" s="254" t="s">
        <v>1</v>
      </c>
      <c r="F851" s="255" t="s">
        <v>1027</v>
      </c>
      <c r="G851" s="253"/>
      <c r="H851" s="256">
        <v>3</v>
      </c>
      <c r="I851" s="257"/>
      <c r="J851" s="253"/>
      <c r="K851" s="253"/>
      <c r="L851" s="258"/>
      <c r="M851" s="259"/>
      <c r="N851" s="260"/>
      <c r="O851" s="260"/>
      <c r="P851" s="260"/>
      <c r="Q851" s="260"/>
      <c r="R851" s="260"/>
      <c r="S851" s="260"/>
      <c r="T851" s="261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62" t="s">
        <v>197</v>
      </c>
      <c r="AU851" s="262" t="s">
        <v>86</v>
      </c>
      <c r="AV851" s="14" t="s">
        <v>86</v>
      </c>
      <c r="AW851" s="14" t="s">
        <v>32</v>
      </c>
      <c r="AX851" s="14" t="s">
        <v>84</v>
      </c>
      <c r="AY851" s="262" t="s">
        <v>188</v>
      </c>
    </row>
    <row r="852" spans="1:65" s="2" customFormat="1" ht="33" customHeight="1">
      <c r="A852" s="39"/>
      <c r="B852" s="40"/>
      <c r="C852" s="228" t="s">
        <v>1028</v>
      </c>
      <c r="D852" s="228" t="s">
        <v>190</v>
      </c>
      <c r="E852" s="229" t="s">
        <v>1029</v>
      </c>
      <c r="F852" s="230" t="s">
        <v>1030</v>
      </c>
      <c r="G852" s="231" t="s">
        <v>360</v>
      </c>
      <c r="H852" s="232">
        <v>1</v>
      </c>
      <c r="I852" s="233"/>
      <c r="J852" s="234">
        <f>ROUND(I852*H852,2)</f>
        <v>0</v>
      </c>
      <c r="K852" s="230" t="s">
        <v>440</v>
      </c>
      <c r="L852" s="45"/>
      <c r="M852" s="235" t="s">
        <v>1</v>
      </c>
      <c r="N852" s="236" t="s">
        <v>42</v>
      </c>
      <c r="O852" s="92"/>
      <c r="P852" s="237">
        <f>O852*H852</f>
        <v>0</v>
      </c>
      <c r="Q852" s="237">
        <v>0</v>
      </c>
      <c r="R852" s="237">
        <f>Q852*H852</f>
        <v>0</v>
      </c>
      <c r="S852" s="237">
        <v>0</v>
      </c>
      <c r="T852" s="238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39" t="s">
        <v>195</v>
      </c>
      <c r="AT852" s="239" t="s">
        <v>190</v>
      </c>
      <c r="AU852" s="239" t="s">
        <v>86</v>
      </c>
      <c r="AY852" s="18" t="s">
        <v>188</v>
      </c>
      <c r="BE852" s="240">
        <f>IF(N852="základní",J852,0)</f>
        <v>0</v>
      </c>
      <c r="BF852" s="240">
        <f>IF(N852="snížená",J852,0)</f>
        <v>0</v>
      </c>
      <c r="BG852" s="240">
        <f>IF(N852="zákl. přenesená",J852,0)</f>
        <v>0</v>
      </c>
      <c r="BH852" s="240">
        <f>IF(N852="sníž. přenesená",J852,0)</f>
        <v>0</v>
      </c>
      <c r="BI852" s="240">
        <f>IF(N852="nulová",J852,0)</f>
        <v>0</v>
      </c>
      <c r="BJ852" s="18" t="s">
        <v>84</v>
      </c>
      <c r="BK852" s="240">
        <f>ROUND(I852*H852,2)</f>
        <v>0</v>
      </c>
      <c r="BL852" s="18" t="s">
        <v>195</v>
      </c>
      <c r="BM852" s="239" t="s">
        <v>1031</v>
      </c>
    </row>
    <row r="853" spans="1:47" s="2" customFormat="1" ht="12">
      <c r="A853" s="39"/>
      <c r="B853" s="40"/>
      <c r="C853" s="41"/>
      <c r="D853" s="243" t="s">
        <v>560</v>
      </c>
      <c r="E853" s="41"/>
      <c r="F853" s="288" t="s">
        <v>561</v>
      </c>
      <c r="G853" s="41"/>
      <c r="H853" s="41"/>
      <c r="I853" s="289"/>
      <c r="J853" s="41"/>
      <c r="K853" s="41"/>
      <c r="L853" s="45"/>
      <c r="M853" s="290"/>
      <c r="N853" s="291"/>
      <c r="O853" s="92"/>
      <c r="P853" s="92"/>
      <c r="Q853" s="92"/>
      <c r="R853" s="92"/>
      <c r="S853" s="92"/>
      <c r="T853" s="93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T853" s="18" t="s">
        <v>560</v>
      </c>
      <c r="AU853" s="18" t="s">
        <v>86</v>
      </c>
    </row>
    <row r="854" spans="1:51" s="13" customFormat="1" ht="12">
      <c r="A854" s="13"/>
      <c r="B854" s="241"/>
      <c r="C854" s="242"/>
      <c r="D854" s="243" t="s">
        <v>197</v>
      </c>
      <c r="E854" s="244" t="s">
        <v>1</v>
      </c>
      <c r="F854" s="245" t="s">
        <v>198</v>
      </c>
      <c r="G854" s="242"/>
      <c r="H854" s="244" t="s">
        <v>1</v>
      </c>
      <c r="I854" s="246"/>
      <c r="J854" s="242"/>
      <c r="K854" s="242"/>
      <c r="L854" s="247"/>
      <c r="M854" s="248"/>
      <c r="N854" s="249"/>
      <c r="O854" s="249"/>
      <c r="P854" s="249"/>
      <c r="Q854" s="249"/>
      <c r="R854" s="249"/>
      <c r="S854" s="249"/>
      <c r="T854" s="250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51" t="s">
        <v>197</v>
      </c>
      <c r="AU854" s="251" t="s">
        <v>86</v>
      </c>
      <c r="AV854" s="13" t="s">
        <v>84</v>
      </c>
      <c r="AW854" s="13" t="s">
        <v>32</v>
      </c>
      <c r="AX854" s="13" t="s">
        <v>77</v>
      </c>
      <c r="AY854" s="251" t="s">
        <v>188</v>
      </c>
    </row>
    <row r="855" spans="1:51" s="13" customFormat="1" ht="12">
      <c r="A855" s="13"/>
      <c r="B855" s="241"/>
      <c r="C855" s="242"/>
      <c r="D855" s="243" t="s">
        <v>197</v>
      </c>
      <c r="E855" s="244" t="s">
        <v>1</v>
      </c>
      <c r="F855" s="245" t="s">
        <v>1032</v>
      </c>
      <c r="G855" s="242"/>
      <c r="H855" s="244" t="s">
        <v>1</v>
      </c>
      <c r="I855" s="246"/>
      <c r="J855" s="242"/>
      <c r="K855" s="242"/>
      <c r="L855" s="247"/>
      <c r="M855" s="248"/>
      <c r="N855" s="249"/>
      <c r="O855" s="249"/>
      <c r="P855" s="249"/>
      <c r="Q855" s="249"/>
      <c r="R855" s="249"/>
      <c r="S855" s="249"/>
      <c r="T855" s="250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51" t="s">
        <v>197</v>
      </c>
      <c r="AU855" s="251" t="s">
        <v>86</v>
      </c>
      <c r="AV855" s="13" t="s">
        <v>84</v>
      </c>
      <c r="AW855" s="13" t="s">
        <v>32</v>
      </c>
      <c r="AX855" s="13" t="s">
        <v>77</v>
      </c>
      <c r="AY855" s="251" t="s">
        <v>188</v>
      </c>
    </row>
    <row r="856" spans="1:51" s="14" customFormat="1" ht="12">
      <c r="A856" s="14"/>
      <c r="B856" s="252"/>
      <c r="C856" s="253"/>
      <c r="D856" s="243" t="s">
        <v>197</v>
      </c>
      <c r="E856" s="254" t="s">
        <v>1</v>
      </c>
      <c r="F856" s="255" t="s">
        <v>84</v>
      </c>
      <c r="G856" s="253"/>
      <c r="H856" s="256">
        <v>1</v>
      </c>
      <c r="I856" s="257"/>
      <c r="J856" s="253"/>
      <c r="K856" s="253"/>
      <c r="L856" s="258"/>
      <c r="M856" s="259"/>
      <c r="N856" s="260"/>
      <c r="O856" s="260"/>
      <c r="P856" s="260"/>
      <c r="Q856" s="260"/>
      <c r="R856" s="260"/>
      <c r="S856" s="260"/>
      <c r="T856" s="261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62" t="s">
        <v>197</v>
      </c>
      <c r="AU856" s="262" t="s">
        <v>86</v>
      </c>
      <c r="AV856" s="14" t="s">
        <v>86</v>
      </c>
      <c r="AW856" s="14" t="s">
        <v>32</v>
      </c>
      <c r="AX856" s="14" t="s">
        <v>84</v>
      </c>
      <c r="AY856" s="262" t="s">
        <v>188</v>
      </c>
    </row>
    <row r="857" spans="1:65" s="2" customFormat="1" ht="24.15" customHeight="1">
      <c r="A857" s="39"/>
      <c r="B857" s="40"/>
      <c r="C857" s="228" t="s">
        <v>1033</v>
      </c>
      <c r="D857" s="228" t="s">
        <v>190</v>
      </c>
      <c r="E857" s="229" t="s">
        <v>1034</v>
      </c>
      <c r="F857" s="230" t="s">
        <v>1035</v>
      </c>
      <c r="G857" s="231" t="s">
        <v>360</v>
      </c>
      <c r="H857" s="232">
        <v>3</v>
      </c>
      <c r="I857" s="233"/>
      <c r="J857" s="234">
        <f>ROUND(I857*H857,2)</f>
        <v>0</v>
      </c>
      <c r="K857" s="230" t="s">
        <v>440</v>
      </c>
      <c r="L857" s="45"/>
      <c r="M857" s="235" t="s">
        <v>1</v>
      </c>
      <c r="N857" s="236" t="s">
        <v>42</v>
      </c>
      <c r="O857" s="92"/>
      <c r="P857" s="237">
        <f>O857*H857</f>
        <v>0</v>
      </c>
      <c r="Q857" s="237">
        <v>0</v>
      </c>
      <c r="R857" s="237">
        <f>Q857*H857</f>
        <v>0</v>
      </c>
      <c r="S857" s="237">
        <v>0</v>
      </c>
      <c r="T857" s="238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39" t="s">
        <v>195</v>
      </c>
      <c r="AT857" s="239" t="s">
        <v>190</v>
      </c>
      <c r="AU857" s="239" t="s">
        <v>86</v>
      </c>
      <c r="AY857" s="18" t="s">
        <v>188</v>
      </c>
      <c r="BE857" s="240">
        <f>IF(N857="základní",J857,0)</f>
        <v>0</v>
      </c>
      <c r="BF857" s="240">
        <f>IF(N857="snížená",J857,0)</f>
        <v>0</v>
      </c>
      <c r="BG857" s="240">
        <f>IF(N857="zákl. přenesená",J857,0)</f>
        <v>0</v>
      </c>
      <c r="BH857" s="240">
        <f>IF(N857="sníž. přenesená",J857,0)</f>
        <v>0</v>
      </c>
      <c r="BI857" s="240">
        <f>IF(N857="nulová",J857,0)</f>
        <v>0</v>
      </c>
      <c r="BJ857" s="18" t="s">
        <v>84</v>
      </c>
      <c r="BK857" s="240">
        <f>ROUND(I857*H857,2)</f>
        <v>0</v>
      </c>
      <c r="BL857" s="18" t="s">
        <v>195</v>
      </c>
      <c r="BM857" s="239" t="s">
        <v>1036</v>
      </c>
    </row>
    <row r="858" spans="1:47" s="2" customFormat="1" ht="12">
      <c r="A858" s="39"/>
      <c r="B858" s="40"/>
      <c r="C858" s="41"/>
      <c r="D858" s="243" t="s">
        <v>560</v>
      </c>
      <c r="E858" s="41"/>
      <c r="F858" s="288" t="s">
        <v>561</v>
      </c>
      <c r="G858" s="41"/>
      <c r="H858" s="41"/>
      <c r="I858" s="289"/>
      <c r="J858" s="41"/>
      <c r="K858" s="41"/>
      <c r="L858" s="45"/>
      <c r="M858" s="290"/>
      <c r="N858" s="291"/>
      <c r="O858" s="92"/>
      <c r="P858" s="92"/>
      <c r="Q858" s="92"/>
      <c r="R858" s="92"/>
      <c r="S858" s="92"/>
      <c r="T858" s="93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T858" s="18" t="s">
        <v>560</v>
      </c>
      <c r="AU858" s="18" t="s">
        <v>86</v>
      </c>
    </row>
    <row r="859" spans="1:51" s="13" customFormat="1" ht="12">
      <c r="A859" s="13"/>
      <c r="B859" s="241"/>
      <c r="C859" s="242"/>
      <c r="D859" s="243" t="s">
        <v>197</v>
      </c>
      <c r="E859" s="244" t="s">
        <v>1</v>
      </c>
      <c r="F859" s="245" t="s">
        <v>198</v>
      </c>
      <c r="G859" s="242"/>
      <c r="H859" s="244" t="s">
        <v>1</v>
      </c>
      <c r="I859" s="246"/>
      <c r="J859" s="242"/>
      <c r="K859" s="242"/>
      <c r="L859" s="247"/>
      <c r="M859" s="248"/>
      <c r="N859" s="249"/>
      <c r="O859" s="249"/>
      <c r="P859" s="249"/>
      <c r="Q859" s="249"/>
      <c r="R859" s="249"/>
      <c r="S859" s="249"/>
      <c r="T859" s="250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51" t="s">
        <v>197</v>
      </c>
      <c r="AU859" s="251" t="s">
        <v>86</v>
      </c>
      <c r="AV859" s="13" t="s">
        <v>84</v>
      </c>
      <c r="AW859" s="13" t="s">
        <v>32</v>
      </c>
      <c r="AX859" s="13" t="s">
        <v>77</v>
      </c>
      <c r="AY859" s="251" t="s">
        <v>188</v>
      </c>
    </row>
    <row r="860" spans="1:51" s="13" customFormat="1" ht="12">
      <c r="A860" s="13"/>
      <c r="B860" s="241"/>
      <c r="C860" s="242"/>
      <c r="D860" s="243" t="s">
        <v>197</v>
      </c>
      <c r="E860" s="244" t="s">
        <v>1</v>
      </c>
      <c r="F860" s="245" t="s">
        <v>1037</v>
      </c>
      <c r="G860" s="242"/>
      <c r="H860" s="244" t="s">
        <v>1</v>
      </c>
      <c r="I860" s="246"/>
      <c r="J860" s="242"/>
      <c r="K860" s="242"/>
      <c r="L860" s="247"/>
      <c r="M860" s="248"/>
      <c r="N860" s="249"/>
      <c r="O860" s="249"/>
      <c r="P860" s="249"/>
      <c r="Q860" s="249"/>
      <c r="R860" s="249"/>
      <c r="S860" s="249"/>
      <c r="T860" s="250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51" t="s">
        <v>197</v>
      </c>
      <c r="AU860" s="251" t="s">
        <v>86</v>
      </c>
      <c r="AV860" s="13" t="s">
        <v>84</v>
      </c>
      <c r="AW860" s="13" t="s">
        <v>32</v>
      </c>
      <c r="AX860" s="13" t="s">
        <v>77</v>
      </c>
      <c r="AY860" s="251" t="s">
        <v>188</v>
      </c>
    </row>
    <row r="861" spans="1:51" s="14" customFormat="1" ht="12">
      <c r="A861" s="14"/>
      <c r="B861" s="252"/>
      <c r="C861" s="253"/>
      <c r="D861" s="243" t="s">
        <v>197</v>
      </c>
      <c r="E861" s="254" t="s">
        <v>1</v>
      </c>
      <c r="F861" s="255" t="s">
        <v>1027</v>
      </c>
      <c r="G861" s="253"/>
      <c r="H861" s="256">
        <v>3</v>
      </c>
      <c r="I861" s="257"/>
      <c r="J861" s="253"/>
      <c r="K861" s="253"/>
      <c r="L861" s="258"/>
      <c r="M861" s="259"/>
      <c r="N861" s="260"/>
      <c r="O861" s="260"/>
      <c r="P861" s="260"/>
      <c r="Q861" s="260"/>
      <c r="R861" s="260"/>
      <c r="S861" s="260"/>
      <c r="T861" s="261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62" t="s">
        <v>197</v>
      </c>
      <c r="AU861" s="262" t="s">
        <v>86</v>
      </c>
      <c r="AV861" s="14" t="s">
        <v>86</v>
      </c>
      <c r="AW861" s="14" t="s">
        <v>32</v>
      </c>
      <c r="AX861" s="14" t="s">
        <v>84</v>
      </c>
      <c r="AY861" s="262" t="s">
        <v>188</v>
      </c>
    </row>
    <row r="862" spans="1:65" s="2" customFormat="1" ht="24.15" customHeight="1">
      <c r="A862" s="39"/>
      <c r="B862" s="40"/>
      <c r="C862" s="228" t="s">
        <v>1038</v>
      </c>
      <c r="D862" s="228" t="s">
        <v>190</v>
      </c>
      <c r="E862" s="229" t="s">
        <v>1039</v>
      </c>
      <c r="F862" s="230" t="s">
        <v>1040</v>
      </c>
      <c r="G862" s="231" t="s">
        <v>360</v>
      </c>
      <c r="H862" s="232">
        <v>1</v>
      </c>
      <c r="I862" s="233"/>
      <c r="J862" s="234">
        <f>ROUND(I862*H862,2)</f>
        <v>0</v>
      </c>
      <c r="K862" s="230" t="s">
        <v>440</v>
      </c>
      <c r="L862" s="45"/>
      <c r="M862" s="235" t="s">
        <v>1</v>
      </c>
      <c r="N862" s="236" t="s">
        <v>42</v>
      </c>
      <c r="O862" s="92"/>
      <c r="P862" s="237">
        <f>O862*H862</f>
        <v>0</v>
      </c>
      <c r="Q862" s="237">
        <v>0</v>
      </c>
      <c r="R862" s="237">
        <f>Q862*H862</f>
        <v>0</v>
      </c>
      <c r="S862" s="237">
        <v>0</v>
      </c>
      <c r="T862" s="238">
        <f>S862*H862</f>
        <v>0</v>
      </c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R862" s="239" t="s">
        <v>195</v>
      </c>
      <c r="AT862" s="239" t="s">
        <v>190</v>
      </c>
      <c r="AU862" s="239" t="s">
        <v>86</v>
      </c>
      <c r="AY862" s="18" t="s">
        <v>188</v>
      </c>
      <c r="BE862" s="240">
        <f>IF(N862="základní",J862,0)</f>
        <v>0</v>
      </c>
      <c r="BF862" s="240">
        <f>IF(N862="snížená",J862,0)</f>
        <v>0</v>
      </c>
      <c r="BG862" s="240">
        <f>IF(N862="zákl. přenesená",J862,0)</f>
        <v>0</v>
      </c>
      <c r="BH862" s="240">
        <f>IF(N862="sníž. přenesená",J862,0)</f>
        <v>0</v>
      </c>
      <c r="BI862" s="240">
        <f>IF(N862="nulová",J862,0)</f>
        <v>0</v>
      </c>
      <c r="BJ862" s="18" t="s">
        <v>84</v>
      </c>
      <c r="BK862" s="240">
        <f>ROUND(I862*H862,2)</f>
        <v>0</v>
      </c>
      <c r="BL862" s="18" t="s">
        <v>195</v>
      </c>
      <c r="BM862" s="239" t="s">
        <v>1041</v>
      </c>
    </row>
    <row r="863" spans="1:47" s="2" customFormat="1" ht="12">
      <c r="A863" s="39"/>
      <c r="B863" s="40"/>
      <c r="C863" s="41"/>
      <c r="D863" s="243" t="s">
        <v>560</v>
      </c>
      <c r="E863" s="41"/>
      <c r="F863" s="288" t="s">
        <v>561</v>
      </c>
      <c r="G863" s="41"/>
      <c r="H863" s="41"/>
      <c r="I863" s="289"/>
      <c r="J863" s="41"/>
      <c r="K863" s="41"/>
      <c r="L863" s="45"/>
      <c r="M863" s="290"/>
      <c r="N863" s="291"/>
      <c r="O863" s="92"/>
      <c r="P863" s="92"/>
      <c r="Q863" s="92"/>
      <c r="R863" s="92"/>
      <c r="S863" s="92"/>
      <c r="T863" s="93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T863" s="18" t="s">
        <v>560</v>
      </c>
      <c r="AU863" s="18" t="s">
        <v>86</v>
      </c>
    </row>
    <row r="864" spans="1:51" s="13" customFormat="1" ht="12">
      <c r="A864" s="13"/>
      <c r="B864" s="241"/>
      <c r="C864" s="242"/>
      <c r="D864" s="243" t="s">
        <v>197</v>
      </c>
      <c r="E864" s="244" t="s">
        <v>1</v>
      </c>
      <c r="F864" s="245" t="s">
        <v>198</v>
      </c>
      <c r="G864" s="242"/>
      <c r="H864" s="244" t="s">
        <v>1</v>
      </c>
      <c r="I864" s="246"/>
      <c r="J864" s="242"/>
      <c r="K864" s="242"/>
      <c r="L864" s="247"/>
      <c r="M864" s="248"/>
      <c r="N864" s="249"/>
      <c r="O864" s="249"/>
      <c r="P864" s="249"/>
      <c r="Q864" s="249"/>
      <c r="R864" s="249"/>
      <c r="S864" s="249"/>
      <c r="T864" s="250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51" t="s">
        <v>197</v>
      </c>
      <c r="AU864" s="251" t="s">
        <v>86</v>
      </c>
      <c r="AV864" s="13" t="s">
        <v>84</v>
      </c>
      <c r="AW864" s="13" t="s">
        <v>32</v>
      </c>
      <c r="AX864" s="13" t="s">
        <v>77</v>
      </c>
      <c r="AY864" s="251" t="s">
        <v>188</v>
      </c>
    </row>
    <row r="865" spans="1:51" s="13" customFormat="1" ht="12">
      <c r="A865" s="13"/>
      <c r="B865" s="241"/>
      <c r="C865" s="242"/>
      <c r="D865" s="243" t="s">
        <v>197</v>
      </c>
      <c r="E865" s="244" t="s">
        <v>1</v>
      </c>
      <c r="F865" s="245" t="s">
        <v>1042</v>
      </c>
      <c r="G865" s="242"/>
      <c r="H865" s="244" t="s">
        <v>1</v>
      </c>
      <c r="I865" s="246"/>
      <c r="J865" s="242"/>
      <c r="K865" s="242"/>
      <c r="L865" s="247"/>
      <c r="M865" s="248"/>
      <c r="N865" s="249"/>
      <c r="O865" s="249"/>
      <c r="P865" s="249"/>
      <c r="Q865" s="249"/>
      <c r="R865" s="249"/>
      <c r="S865" s="249"/>
      <c r="T865" s="250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51" t="s">
        <v>197</v>
      </c>
      <c r="AU865" s="251" t="s">
        <v>86</v>
      </c>
      <c r="AV865" s="13" t="s">
        <v>84</v>
      </c>
      <c r="AW865" s="13" t="s">
        <v>32</v>
      </c>
      <c r="AX865" s="13" t="s">
        <v>77</v>
      </c>
      <c r="AY865" s="251" t="s">
        <v>188</v>
      </c>
    </row>
    <row r="866" spans="1:51" s="14" customFormat="1" ht="12">
      <c r="A866" s="14"/>
      <c r="B866" s="252"/>
      <c r="C866" s="253"/>
      <c r="D866" s="243" t="s">
        <v>197</v>
      </c>
      <c r="E866" s="254" t="s">
        <v>1</v>
      </c>
      <c r="F866" s="255" t="s">
        <v>84</v>
      </c>
      <c r="G866" s="253"/>
      <c r="H866" s="256">
        <v>1</v>
      </c>
      <c r="I866" s="257"/>
      <c r="J866" s="253"/>
      <c r="K866" s="253"/>
      <c r="L866" s="258"/>
      <c r="M866" s="259"/>
      <c r="N866" s="260"/>
      <c r="O866" s="260"/>
      <c r="P866" s="260"/>
      <c r="Q866" s="260"/>
      <c r="R866" s="260"/>
      <c r="S866" s="260"/>
      <c r="T866" s="261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62" t="s">
        <v>197</v>
      </c>
      <c r="AU866" s="262" t="s">
        <v>86</v>
      </c>
      <c r="AV866" s="14" t="s">
        <v>86</v>
      </c>
      <c r="AW866" s="14" t="s">
        <v>32</v>
      </c>
      <c r="AX866" s="14" t="s">
        <v>84</v>
      </c>
      <c r="AY866" s="262" t="s">
        <v>188</v>
      </c>
    </row>
    <row r="867" spans="1:65" s="2" customFormat="1" ht="24.15" customHeight="1">
      <c r="A867" s="39"/>
      <c r="B867" s="40"/>
      <c r="C867" s="228" t="s">
        <v>1043</v>
      </c>
      <c r="D867" s="228" t="s">
        <v>190</v>
      </c>
      <c r="E867" s="229" t="s">
        <v>1044</v>
      </c>
      <c r="F867" s="230" t="s">
        <v>1045</v>
      </c>
      <c r="G867" s="231" t="s">
        <v>360</v>
      </c>
      <c r="H867" s="232">
        <v>3</v>
      </c>
      <c r="I867" s="233"/>
      <c r="J867" s="234">
        <f>ROUND(I867*H867,2)</f>
        <v>0</v>
      </c>
      <c r="K867" s="230" t="s">
        <v>440</v>
      </c>
      <c r="L867" s="45"/>
      <c r="M867" s="235" t="s">
        <v>1</v>
      </c>
      <c r="N867" s="236" t="s">
        <v>42</v>
      </c>
      <c r="O867" s="92"/>
      <c r="P867" s="237">
        <f>O867*H867</f>
        <v>0</v>
      </c>
      <c r="Q867" s="237">
        <v>0</v>
      </c>
      <c r="R867" s="237">
        <f>Q867*H867</f>
        <v>0</v>
      </c>
      <c r="S867" s="237">
        <v>0</v>
      </c>
      <c r="T867" s="238">
        <f>S867*H867</f>
        <v>0</v>
      </c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R867" s="239" t="s">
        <v>195</v>
      </c>
      <c r="AT867" s="239" t="s">
        <v>190</v>
      </c>
      <c r="AU867" s="239" t="s">
        <v>86</v>
      </c>
      <c r="AY867" s="18" t="s">
        <v>188</v>
      </c>
      <c r="BE867" s="240">
        <f>IF(N867="základní",J867,0)</f>
        <v>0</v>
      </c>
      <c r="BF867" s="240">
        <f>IF(N867="snížená",J867,0)</f>
        <v>0</v>
      </c>
      <c r="BG867" s="240">
        <f>IF(N867="zákl. přenesená",J867,0)</f>
        <v>0</v>
      </c>
      <c r="BH867" s="240">
        <f>IF(N867="sníž. přenesená",J867,0)</f>
        <v>0</v>
      </c>
      <c r="BI867" s="240">
        <f>IF(N867="nulová",J867,0)</f>
        <v>0</v>
      </c>
      <c r="BJ867" s="18" t="s">
        <v>84</v>
      </c>
      <c r="BK867" s="240">
        <f>ROUND(I867*H867,2)</f>
        <v>0</v>
      </c>
      <c r="BL867" s="18" t="s">
        <v>195</v>
      </c>
      <c r="BM867" s="239" t="s">
        <v>1046</v>
      </c>
    </row>
    <row r="868" spans="1:47" s="2" customFormat="1" ht="12">
      <c r="A868" s="39"/>
      <c r="B868" s="40"/>
      <c r="C868" s="41"/>
      <c r="D868" s="243" t="s">
        <v>560</v>
      </c>
      <c r="E868" s="41"/>
      <c r="F868" s="288" t="s">
        <v>561</v>
      </c>
      <c r="G868" s="41"/>
      <c r="H868" s="41"/>
      <c r="I868" s="289"/>
      <c r="J868" s="41"/>
      <c r="K868" s="41"/>
      <c r="L868" s="45"/>
      <c r="M868" s="290"/>
      <c r="N868" s="291"/>
      <c r="O868" s="92"/>
      <c r="P868" s="92"/>
      <c r="Q868" s="92"/>
      <c r="R868" s="92"/>
      <c r="S868" s="92"/>
      <c r="T868" s="93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T868" s="18" t="s">
        <v>560</v>
      </c>
      <c r="AU868" s="18" t="s">
        <v>86</v>
      </c>
    </row>
    <row r="869" spans="1:51" s="13" customFormat="1" ht="12">
      <c r="A869" s="13"/>
      <c r="B869" s="241"/>
      <c r="C869" s="242"/>
      <c r="D869" s="243" t="s">
        <v>197</v>
      </c>
      <c r="E869" s="244" t="s">
        <v>1</v>
      </c>
      <c r="F869" s="245" t="s">
        <v>198</v>
      </c>
      <c r="G869" s="242"/>
      <c r="H869" s="244" t="s">
        <v>1</v>
      </c>
      <c r="I869" s="246"/>
      <c r="J869" s="242"/>
      <c r="K869" s="242"/>
      <c r="L869" s="247"/>
      <c r="M869" s="248"/>
      <c r="N869" s="249"/>
      <c r="O869" s="249"/>
      <c r="P869" s="249"/>
      <c r="Q869" s="249"/>
      <c r="R869" s="249"/>
      <c r="S869" s="249"/>
      <c r="T869" s="250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51" t="s">
        <v>197</v>
      </c>
      <c r="AU869" s="251" t="s">
        <v>86</v>
      </c>
      <c r="AV869" s="13" t="s">
        <v>84</v>
      </c>
      <c r="AW869" s="13" t="s">
        <v>32</v>
      </c>
      <c r="AX869" s="13" t="s">
        <v>77</v>
      </c>
      <c r="AY869" s="251" t="s">
        <v>188</v>
      </c>
    </row>
    <row r="870" spans="1:51" s="13" customFormat="1" ht="12">
      <c r="A870" s="13"/>
      <c r="B870" s="241"/>
      <c r="C870" s="242"/>
      <c r="D870" s="243" t="s">
        <v>197</v>
      </c>
      <c r="E870" s="244" t="s">
        <v>1</v>
      </c>
      <c r="F870" s="245" t="s">
        <v>1047</v>
      </c>
      <c r="G870" s="242"/>
      <c r="H870" s="244" t="s">
        <v>1</v>
      </c>
      <c r="I870" s="246"/>
      <c r="J870" s="242"/>
      <c r="K870" s="242"/>
      <c r="L870" s="247"/>
      <c r="M870" s="248"/>
      <c r="N870" s="249"/>
      <c r="O870" s="249"/>
      <c r="P870" s="249"/>
      <c r="Q870" s="249"/>
      <c r="R870" s="249"/>
      <c r="S870" s="249"/>
      <c r="T870" s="250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51" t="s">
        <v>197</v>
      </c>
      <c r="AU870" s="251" t="s">
        <v>86</v>
      </c>
      <c r="AV870" s="13" t="s">
        <v>84</v>
      </c>
      <c r="AW870" s="13" t="s">
        <v>32</v>
      </c>
      <c r="AX870" s="13" t="s">
        <v>77</v>
      </c>
      <c r="AY870" s="251" t="s">
        <v>188</v>
      </c>
    </row>
    <row r="871" spans="1:51" s="14" customFormat="1" ht="12">
      <c r="A871" s="14"/>
      <c r="B871" s="252"/>
      <c r="C871" s="253"/>
      <c r="D871" s="243" t="s">
        <v>197</v>
      </c>
      <c r="E871" s="254" t="s">
        <v>1</v>
      </c>
      <c r="F871" s="255" t="s">
        <v>1048</v>
      </c>
      <c r="G871" s="253"/>
      <c r="H871" s="256">
        <v>3</v>
      </c>
      <c r="I871" s="257"/>
      <c r="J871" s="253"/>
      <c r="K871" s="253"/>
      <c r="L871" s="258"/>
      <c r="M871" s="259"/>
      <c r="N871" s="260"/>
      <c r="O871" s="260"/>
      <c r="P871" s="260"/>
      <c r="Q871" s="260"/>
      <c r="R871" s="260"/>
      <c r="S871" s="260"/>
      <c r="T871" s="261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62" t="s">
        <v>197</v>
      </c>
      <c r="AU871" s="262" t="s">
        <v>86</v>
      </c>
      <c r="AV871" s="14" t="s">
        <v>86</v>
      </c>
      <c r="AW871" s="14" t="s">
        <v>32</v>
      </c>
      <c r="AX871" s="14" t="s">
        <v>84</v>
      </c>
      <c r="AY871" s="262" t="s">
        <v>188</v>
      </c>
    </row>
    <row r="872" spans="1:65" s="2" customFormat="1" ht="24.15" customHeight="1">
      <c r="A872" s="39"/>
      <c r="B872" s="40"/>
      <c r="C872" s="228" t="s">
        <v>1049</v>
      </c>
      <c r="D872" s="228" t="s">
        <v>190</v>
      </c>
      <c r="E872" s="229" t="s">
        <v>1050</v>
      </c>
      <c r="F872" s="230" t="s">
        <v>1051</v>
      </c>
      <c r="G872" s="231" t="s">
        <v>360</v>
      </c>
      <c r="H872" s="232">
        <v>2</v>
      </c>
      <c r="I872" s="233"/>
      <c r="J872" s="234">
        <f>ROUND(I872*H872,2)</f>
        <v>0</v>
      </c>
      <c r="K872" s="230" t="s">
        <v>440</v>
      </c>
      <c r="L872" s="45"/>
      <c r="M872" s="235" t="s">
        <v>1</v>
      </c>
      <c r="N872" s="236" t="s">
        <v>42</v>
      </c>
      <c r="O872" s="92"/>
      <c r="P872" s="237">
        <f>O872*H872</f>
        <v>0</v>
      </c>
      <c r="Q872" s="237">
        <v>0</v>
      </c>
      <c r="R872" s="237">
        <f>Q872*H872</f>
        <v>0</v>
      </c>
      <c r="S872" s="237">
        <v>0</v>
      </c>
      <c r="T872" s="238">
        <f>S872*H872</f>
        <v>0</v>
      </c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R872" s="239" t="s">
        <v>195</v>
      </c>
      <c r="AT872" s="239" t="s">
        <v>190</v>
      </c>
      <c r="AU872" s="239" t="s">
        <v>86</v>
      </c>
      <c r="AY872" s="18" t="s">
        <v>188</v>
      </c>
      <c r="BE872" s="240">
        <f>IF(N872="základní",J872,0)</f>
        <v>0</v>
      </c>
      <c r="BF872" s="240">
        <f>IF(N872="snížená",J872,0)</f>
        <v>0</v>
      </c>
      <c r="BG872" s="240">
        <f>IF(N872="zákl. přenesená",J872,0)</f>
        <v>0</v>
      </c>
      <c r="BH872" s="240">
        <f>IF(N872="sníž. přenesená",J872,0)</f>
        <v>0</v>
      </c>
      <c r="BI872" s="240">
        <f>IF(N872="nulová",J872,0)</f>
        <v>0</v>
      </c>
      <c r="BJ872" s="18" t="s">
        <v>84</v>
      </c>
      <c r="BK872" s="240">
        <f>ROUND(I872*H872,2)</f>
        <v>0</v>
      </c>
      <c r="BL872" s="18" t="s">
        <v>195</v>
      </c>
      <c r="BM872" s="239" t="s">
        <v>1052</v>
      </c>
    </row>
    <row r="873" spans="1:47" s="2" customFormat="1" ht="12">
      <c r="A873" s="39"/>
      <c r="B873" s="40"/>
      <c r="C873" s="41"/>
      <c r="D873" s="243" t="s">
        <v>560</v>
      </c>
      <c r="E873" s="41"/>
      <c r="F873" s="288" t="s">
        <v>561</v>
      </c>
      <c r="G873" s="41"/>
      <c r="H873" s="41"/>
      <c r="I873" s="289"/>
      <c r="J873" s="41"/>
      <c r="K873" s="41"/>
      <c r="L873" s="45"/>
      <c r="M873" s="290"/>
      <c r="N873" s="291"/>
      <c r="O873" s="92"/>
      <c r="P873" s="92"/>
      <c r="Q873" s="92"/>
      <c r="R873" s="92"/>
      <c r="S873" s="92"/>
      <c r="T873" s="93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T873" s="18" t="s">
        <v>560</v>
      </c>
      <c r="AU873" s="18" t="s">
        <v>86</v>
      </c>
    </row>
    <row r="874" spans="1:51" s="13" customFormat="1" ht="12">
      <c r="A874" s="13"/>
      <c r="B874" s="241"/>
      <c r="C874" s="242"/>
      <c r="D874" s="243" t="s">
        <v>197</v>
      </c>
      <c r="E874" s="244" t="s">
        <v>1</v>
      </c>
      <c r="F874" s="245" t="s">
        <v>198</v>
      </c>
      <c r="G874" s="242"/>
      <c r="H874" s="244" t="s">
        <v>1</v>
      </c>
      <c r="I874" s="246"/>
      <c r="J874" s="242"/>
      <c r="K874" s="242"/>
      <c r="L874" s="247"/>
      <c r="M874" s="248"/>
      <c r="N874" s="249"/>
      <c r="O874" s="249"/>
      <c r="P874" s="249"/>
      <c r="Q874" s="249"/>
      <c r="R874" s="249"/>
      <c r="S874" s="249"/>
      <c r="T874" s="250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51" t="s">
        <v>197</v>
      </c>
      <c r="AU874" s="251" t="s">
        <v>86</v>
      </c>
      <c r="AV874" s="13" t="s">
        <v>84</v>
      </c>
      <c r="AW874" s="13" t="s">
        <v>32</v>
      </c>
      <c r="AX874" s="13" t="s">
        <v>77</v>
      </c>
      <c r="AY874" s="251" t="s">
        <v>188</v>
      </c>
    </row>
    <row r="875" spans="1:51" s="13" customFormat="1" ht="12">
      <c r="A875" s="13"/>
      <c r="B875" s="241"/>
      <c r="C875" s="242"/>
      <c r="D875" s="243" t="s">
        <v>197</v>
      </c>
      <c r="E875" s="244" t="s">
        <v>1</v>
      </c>
      <c r="F875" s="245" t="s">
        <v>704</v>
      </c>
      <c r="G875" s="242"/>
      <c r="H875" s="244" t="s">
        <v>1</v>
      </c>
      <c r="I875" s="246"/>
      <c r="J875" s="242"/>
      <c r="K875" s="242"/>
      <c r="L875" s="247"/>
      <c r="M875" s="248"/>
      <c r="N875" s="249"/>
      <c r="O875" s="249"/>
      <c r="P875" s="249"/>
      <c r="Q875" s="249"/>
      <c r="R875" s="249"/>
      <c r="S875" s="249"/>
      <c r="T875" s="250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51" t="s">
        <v>197</v>
      </c>
      <c r="AU875" s="251" t="s">
        <v>86</v>
      </c>
      <c r="AV875" s="13" t="s">
        <v>84</v>
      </c>
      <c r="AW875" s="13" t="s">
        <v>32</v>
      </c>
      <c r="AX875" s="13" t="s">
        <v>77</v>
      </c>
      <c r="AY875" s="251" t="s">
        <v>188</v>
      </c>
    </row>
    <row r="876" spans="1:51" s="14" customFormat="1" ht="12">
      <c r="A876" s="14"/>
      <c r="B876" s="252"/>
      <c r="C876" s="253"/>
      <c r="D876" s="243" t="s">
        <v>197</v>
      </c>
      <c r="E876" s="254" t="s">
        <v>1</v>
      </c>
      <c r="F876" s="255" t="s">
        <v>86</v>
      </c>
      <c r="G876" s="253"/>
      <c r="H876" s="256">
        <v>2</v>
      </c>
      <c r="I876" s="257"/>
      <c r="J876" s="253"/>
      <c r="K876" s="253"/>
      <c r="L876" s="258"/>
      <c r="M876" s="259"/>
      <c r="N876" s="260"/>
      <c r="O876" s="260"/>
      <c r="P876" s="260"/>
      <c r="Q876" s="260"/>
      <c r="R876" s="260"/>
      <c r="S876" s="260"/>
      <c r="T876" s="261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62" t="s">
        <v>197</v>
      </c>
      <c r="AU876" s="262" t="s">
        <v>86</v>
      </c>
      <c r="AV876" s="14" t="s">
        <v>86</v>
      </c>
      <c r="AW876" s="14" t="s">
        <v>32</v>
      </c>
      <c r="AX876" s="14" t="s">
        <v>84</v>
      </c>
      <c r="AY876" s="262" t="s">
        <v>188</v>
      </c>
    </row>
    <row r="877" spans="1:65" s="2" customFormat="1" ht="24.15" customHeight="1">
      <c r="A877" s="39"/>
      <c r="B877" s="40"/>
      <c r="C877" s="228" t="s">
        <v>1053</v>
      </c>
      <c r="D877" s="228" t="s">
        <v>190</v>
      </c>
      <c r="E877" s="229" t="s">
        <v>1054</v>
      </c>
      <c r="F877" s="230" t="s">
        <v>1055</v>
      </c>
      <c r="G877" s="231" t="s">
        <v>360</v>
      </c>
      <c r="H877" s="232">
        <v>1</v>
      </c>
      <c r="I877" s="233"/>
      <c r="J877" s="234">
        <f>ROUND(I877*H877,2)</f>
        <v>0</v>
      </c>
      <c r="K877" s="230" t="s">
        <v>440</v>
      </c>
      <c r="L877" s="45"/>
      <c r="M877" s="235" t="s">
        <v>1</v>
      </c>
      <c r="N877" s="236" t="s">
        <v>42</v>
      </c>
      <c r="O877" s="92"/>
      <c r="P877" s="237">
        <f>O877*H877</f>
        <v>0</v>
      </c>
      <c r="Q877" s="237">
        <v>0</v>
      </c>
      <c r="R877" s="237">
        <f>Q877*H877</f>
        <v>0</v>
      </c>
      <c r="S877" s="237">
        <v>0</v>
      </c>
      <c r="T877" s="238">
        <f>S877*H877</f>
        <v>0</v>
      </c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R877" s="239" t="s">
        <v>195</v>
      </c>
      <c r="AT877" s="239" t="s">
        <v>190</v>
      </c>
      <c r="AU877" s="239" t="s">
        <v>86</v>
      </c>
      <c r="AY877" s="18" t="s">
        <v>188</v>
      </c>
      <c r="BE877" s="240">
        <f>IF(N877="základní",J877,0)</f>
        <v>0</v>
      </c>
      <c r="BF877" s="240">
        <f>IF(N877="snížená",J877,0)</f>
        <v>0</v>
      </c>
      <c r="BG877" s="240">
        <f>IF(N877="zákl. přenesená",J877,0)</f>
        <v>0</v>
      </c>
      <c r="BH877" s="240">
        <f>IF(N877="sníž. přenesená",J877,0)</f>
        <v>0</v>
      </c>
      <c r="BI877" s="240">
        <f>IF(N877="nulová",J877,0)</f>
        <v>0</v>
      </c>
      <c r="BJ877" s="18" t="s">
        <v>84</v>
      </c>
      <c r="BK877" s="240">
        <f>ROUND(I877*H877,2)</f>
        <v>0</v>
      </c>
      <c r="BL877" s="18" t="s">
        <v>195</v>
      </c>
      <c r="BM877" s="239" t="s">
        <v>1056</v>
      </c>
    </row>
    <row r="878" spans="1:47" s="2" customFormat="1" ht="12">
      <c r="A878" s="39"/>
      <c r="B878" s="40"/>
      <c r="C878" s="41"/>
      <c r="D878" s="243" t="s">
        <v>560</v>
      </c>
      <c r="E878" s="41"/>
      <c r="F878" s="288" t="s">
        <v>561</v>
      </c>
      <c r="G878" s="41"/>
      <c r="H878" s="41"/>
      <c r="I878" s="289"/>
      <c r="J878" s="41"/>
      <c r="K878" s="41"/>
      <c r="L878" s="45"/>
      <c r="M878" s="290"/>
      <c r="N878" s="291"/>
      <c r="O878" s="92"/>
      <c r="P878" s="92"/>
      <c r="Q878" s="92"/>
      <c r="R878" s="92"/>
      <c r="S878" s="92"/>
      <c r="T878" s="93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T878" s="18" t="s">
        <v>560</v>
      </c>
      <c r="AU878" s="18" t="s">
        <v>86</v>
      </c>
    </row>
    <row r="879" spans="1:51" s="13" customFormat="1" ht="12">
      <c r="A879" s="13"/>
      <c r="B879" s="241"/>
      <c r="C879" s="242"/>
      <c r="D879" s="243" t="s">
        <v>197</v>
      </c>
      <c r="E879" s="244" t="s">
        <v>1</v>
      </c>
      <c r="F879" s="245" t="s">
        <v>198</v>
      </c>
      <c r="G879" s="242"/>
      <c r="H879" s="244" t="s">
        <v>1</v>
      </c>
      <c r="I879" s="246"/>
      <c r="J879" s="242"/>
      <c r="K879" s="242"/>
      <c r="L879" s="247"/>
      <c r="M879" s="248"/>
      <c r="N879" s="249"/>
      <c r="O879" s="249"/>
      <c r="P879" s="249"/>
      <c r="Q879" s="249"/>
      <c r="R879" s="249"/>
      <c r="S879" s="249"/>
      <c r="T879" s="250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51" t="s">
        <v>197</v>
      </c>
      <c r="AU879" s="251" t="s">
        <v>86</v>
      </c>
      <c r="AV879" s="13" t="s">
        <v>84</v>
      </c>
      <c r="AW879" s="13" t="s">
        <v>32</v>
      </c>
      <c r="AX879" s="13" t="s">
        <v>77</v>
      </c>
      <c r="AY879" s="251" t="s">
        <v>188</v>
      </c>
    </row>
    <row r="880" spans="1:51" s="13" customFormat="1" ht="12">
      <c r="A880" s="13"/>
      <c r="B880" s="241"/>
      <c r="C880" s="242"/>
      <c r="D880" s="243" t="s">
        <v>197</v>
      </c>
      <c r="E880" s="244" t="s">
        <v>1</v>
      </c>
      <c r="F880" s="245" t="s">
        <v>1057</v>
      </c>
      <c r="G880" s="242"/>
      <c r="H880" s="244" t="s">
        <v>1</v>
      </c>
      <c r="I880" s="246"/>
      <c r="J880" s="242"/>
      <c r="K880" s="242"/>
      <c r="L880" s="247"/>
      <c r="M880" s="248"/>
      <c r="N880" s="249"/>
      <c r="O880" s="249"/>
      <c r="P880" s="249"/>
      <c r="Q880" s="249"/>
      <c r="R880" s="249"/>
      <c r="S880" s="249"/>
      <c r="T880" s="250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51" t="s">
        <v>197</v>
      </c>
      <c r="AU880" s="251" t="s">
        <v>86</v>
      </c>
      <c r="AV880" s="13" t="s">
        <v>84</v>
      </c>
      <c r="AW880" s="13" t="s">
        <v>32</v>
      </c>
      <c r="AX880" s="13" t="s">
        <v>77</v>
      </c>
      <c r="AY880" s="251" t="s">
        <v>188</v>
      </c>
    </row>
    <row r="881" spans="1:51" s="14" customFormat="1" ht="12">
      <c r="A881" s="14"/>
      <c r="B881" s="252"/>
      <c r="C881" s="253"/>
      <c r="D881" s="243" t="s">
        <v>197</v>
      </c>
      <c r="E881" s="254" t="s">
        <v>1</v>
      </c>
      <c r="F881" s="255" t="s">
        <v>84</v>
      </c>
      <c r="G881" s="253"/>
      <c r="H881" s="256">
        <v>1</v>
      </c>
      <c r="I881" s="257"/>
      <c r="J881" s="253"/>
      <c r="K881" s="253"/>
      <c r="L881" s="258"/>
      <c r="M881" s="259"/>
      <c r="N881" s="260"/>
      <c r="O881" s="260"/>
      <c r="P881" s="260"/>
      <c r="Q881" s="260"/>
      <c r="R881" s="260"/>
      <c r="S881" s="260"/>
      <c r="T881" s="261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62" t="s">
        <v>197</v>
      </c>
      <c r="AU881" s="262" t="s">
        <v>86</v>
      </c>
      <c r="AV881" s="14" t="s">
        <v>86</v>
      </c>
      <c r="AW881" s="14" t="s">
        <v>32</v>
      </c>
      <c r="AX881" s="14" t="s">
        <v>84</v>
      </c>
      <c r="AY881" s="262" t="s">
        <v>188</v>
      </c>
    </row>
    <row r="882" spans="1:65" s="2" customFormat="1" ht="24.15" customHeight="1">
      <c r="A882" s="39"/>
      <c r="B882" s="40"/>
      <c r="C882" s="228" t="s">
        <v>1058</v>
      </c>
      <c r="D882" s="228" t="s">
        <v>190</v>
      </c>
      <c r="E882" s="229" t="s">
        <v>1059</v>
      </c>
      <c r="F882" s="230" t="s">
        <v>1060</v>
      </c>
      <c r="G882" s="231" t="s">
        <v>360</v>
      </c>
      <c r="H882" s="232">
        <v>1</v>
      </c>
      <c r="I882" s="233"/>
      <c r="J882" s="234">
        <f>ROUND(I882*H882,2)</f>
        <v>0</v>
      </c>
      <c r="K882" s="230" t="s">
        <v>440</v>
      </c>
      <c r="L882" s="45"/>
      <c r="M882" s="235" t="s">
        <v>1</v>
      </c>
      <c r="N882" s="236" t="s">
        <v>42</v>
      </c>
      <c r="O882" s="92"/>
      <c r="P882" s="237">
        <f>O882*H882</f>
        <v>0</v>
      </c>
      <c r="Q882" s="237">
        <v>0</v>
      </c>
      <c r="R882" s="237">
        <f>Q882*H882</f>
        <v>0</v>
      </c>
      <c r="S882" s="237">
        <v>0</v>
      </c>
      <c r="T882" s="238">
        <f>S882*H882</f>
        <v>0</v>
      </c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R882" s="239" t="s">
        <v>195</v>
      </c>
      <c r="AT882" s="239" t="s">
        <v>190</v>
      </c>
      <c r="AU882" s="239" t="s">
        <v>86</v>
      </c>
      <c r="AY882" s="18" t="s">
        <v>188</v>
      </c>
      <c r="BE882" s="240">
        <f>IF(N882="základní",J882,0)</f>
        <v>0</v>
      </c>
      <c r="BF882" s="240">
        <f>IF(N882="snížená",J882,0)</f>
        <v>0</v>
      </c>
      <c r="BG882" s="240">
        <f>IF(N882="zákl. přenesená",J882,0)</f>
        <v>0</v>
      </c>
      <c r="BH882" s="240">
        <f>IF(N882="sníž. přenesená",J882,0)</f>
        <v>0</v>
      </c>
      <c r="BI882" s="240">
        <f>IF(N882="nulová",J882,0)</f>
        <v>0</v>
      </c>
      <c r="BJ882" s="18" t="s">
        <v>84</v>
      </c>
      <c r="BK882" s="240">
        <f>ROUND(I882*H882,2)</f>
        <v>0</v>
      </c>
      <c r="BL882" s="18" t="s">
        <v>195</v>
      </c>
      <c r="BM882" s="239" t="s">
        <v>1061</v>
      </c>
    </row>
    <row r="883" spans="1:47" s="2" customFormat="1" ht="12">
      <c r="A883" s="39"/>
      <c r="B883" s="40"/>
      <c r="C883" s="41"/>
      <c r="D883" s="243" t="s">
        <v>560</v>
      </c>
      <c r="E883" s="41"/>
      <c r="F883" s="288" t="s">
        <v>561</v>
      </c>
      <c r="G883" s="41"/>
      <c r="H883" s="41"/>
      <c r="I883" s="289"/>
      <c r="J883" s="41"/>
      <c r="K883" s="41"/>
      <c r="L883" s="45"/>
      <c r="M883" s="290"/>
      <c r="N883" s="291"/>
      <c r="O883" s="92"/>
      <c r="P883" s="92"/>
      <c r="Q883" s="92"/>
      <c r="R883" s="92"/>
      <c r="S883" s="92"/>
      <c r="T883" s="93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T883" s="18" t="s">
        <v>560</v>
      </c>
      <c r="AU883" s="18" t="s">
        <v>86</v>
      </c>
    </row>
    <row r="884" spans="1:51" s="13" customFormat="1" ht="12">
      <c r="A884" s="13"/>
      <c r="B884" s="241"/>
      <c r="C884" s="242"/>
      <c r="D884" s="243" t="s">
        <v>197</v>
      </c>
      <c r="E884" s="244" t="s">
        <v>1</v>
      </c>
      <c r="F884" s="245" t="s">
        <v>198</v>
      </c>
      <c r="G884" s="242"/>
      <c r="H884" s="244" t="s">
        <v>1</v>
      </c>
      <c r="I884" s="246"/>
      <c r="J884" s="242"/>
      <c r="K884" s="242"/>
      <c r="L884" s="247"/>
      <c r="M884" s="248"/>
      <c r="N884" s="249"/>
      <c r="O884" s="249"/>
      <c r="P884" s="249"/>
      <c r="Q884" s="249"/>
      <c r="R884" s="249"/>
      <c r="S884" s="249"/>
      <c r="T884" s="250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51" t="s">
        <v>197</v>
      </c>
      <c r="AU884" s="251" t="s">
        <v>86</v>
      </c>
      <c r="AV884" s="13" t="s">
        <v>84</v>
      </c>
      <c r="AW884" s="13" t="s">
        <v>32</v>
      </c>
      <c r="AX884" s="13" t="s">
        <v>77</v>
      </c>
      <c r="AY884" s="251" t="s">
        <v>188</v>
      </c>
    </row>
    <row r="885" spans="1:51" s="13" customFormat="1" ht="12">
      <c r="A885" s="13"/>
      <c r="B885" s="241"/>
      <c r="C885" s="242"/>
      <c r="D885" s="243" t="s">
        <v>197</v>
      </c>
      <c r="E885" s="244" t="s">
        <v>1</v>
      </c>
      <c r="F885" s="245" t="s">
        <v>1062</v>
      </c>
      <c r="G885" s="242"/>
      <c r="H885" s="244" t="s">
        <v>1</v>
      </c>
      <c r="I885" s="246"/>
      <c r="J885" s="242"/>
      <c r="K885" s="242"/>
      <c r="L885" s="247"/>
      <c r="M885" s="248"/>
      <c r="N885" s="249"/>
      <c r="O885" s="249"/>
      <c r="P885" s="249"/>
      <c r="Q885" s="249"/>
      <c r="R885" s="249"/>
      <c r="S885" s="249"/>
      <c r="T885" s="250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51" t="s">
        <v>197</v>
      </c>
      <c r="AU885" s="251" t="s">
        <v>86</v>
      </c>
      <c r="AV885" s="13" t="s">
        <v>84</v>
      </c>
      <c r="AW885" s="13" t="s">
        <v>32</v>
      </c>
      <c r="AX885" s="13" t="s">
        <v>77</v>
      </c>
      <c r="AY885" s="251" t="s">
        <v>188</v>
      </c>
    </row>
    <row r="886" spans="1:51" s="14" customFormat="1" ht="12">
      <c r="A886" s="14"/>
      <c r="B886" s="252"/>
      <c r="C886" s="253"/>
      <c r="D886" s="243" t="s">
        <v>197</v>
      </c>
      <c r="E886" s="254" t="s">
        <v>1</v>
      </c>
      <c r="F886" s="255" t="s">
        <v>84</v>
      </c>
      <c r="G886" s="253"/>
      <c r="H886" s="256">
        <v>1</v>
      </c>
      <c r="I886" s="257"/>
      <c r="J886" s="253"/>
      <c r="K886" s="253"/>
      <c r="L886" s="258"/>
      <c r="M886" s="259"/>
      <c r="N886" s="260"/>
      <c r="O886" s="260"/>
      <c r="P886" s="260"/>
      <c r="Q886" s="260"/>
      <c r="R886" s="260"/>
      <c r="S886" s="260"/>
      <c r="T886" s="261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62" t="s">
        <v>197</v>
      </c>
      <c r="AU886" s="262" t="s">
        <v>86</v>
      </c>
      <c r="AV886" s="14" t="s">
        <v>86</v>
      </c>
      <c r="AW886" s="14" t="s">
        <v>32</v>
      </c>
      <c r="AX886" s="14" t="s">
        <v>84</v>
      </c>
      <c r="AY886" s="262" t="s">
        <v>188</v>
      </c>
    </row>
    <row r="887" spans="1:65" s="2" customFormat="1" ht="24.15" customHeight="1">
      <c r="A887" s="39"/>
      <c r="B887" s="40"/>
      <c r="C887" s="228" t="s">
        <v>1063</v>
      </c>
      <c r="D887" s="228" t="s">
        <v>190</v>
      </c>
      <c r="E887" s="229" t="s">
        <v>1064</v>
      </c>
      <c r="F887" s="230" t="s">
        <v>1065</v>
      </c>
      <c r="G887" s="231" t="s">
        <v>360</v>
      </c>
      <c r="H887" s="232">
        <v>1</v>
      </c>
      <c r="I887" s="233"/>
      <c r="J887" s="234">
        <f>ROUND(I887*H887,2)</f>
        <v>0</v>
      </c>
      <c r="K887" s="230" t="s">
        <v>440</v>
      </c>
      <c r="L887" s="45"/>
      <c r="M887" s="235" t="s">
        <v>1</v>
      </c>
      <c r="N887" s="236" t="s">
        <v>42</v>
      </c>
      <c r="O887" s="92"/>
      <c r="P887" s="237">
        <f>O887*H887</f>
        <v>0</v>
      </c>
      <c r="Q887" s="237">
        <v>0</v>
      </c>
      <c r="R887" s="237">
        <f>Q887*H887</f>
        <v>0</v>
      </c>
      <c r="S887" s="237">
        <v>0</v>
      </c>
      <c r="T887" s="238">
        <f>S887*H887</f>
        <v>0</v>
      </c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R887" s="239" t="s">
        <v>195</v>
      </c>
      <c r="AT887" s="239" t="s">
        <v>190</v>
      </c>
      <c r="AU887" s="239" t="s">
        <v>86</v>
      </c>
      <c r="AY887" s="18" t="s">
        <v>188</v>
      </c>
      <c r="BE887" s="240">
        <f>IF(N887="základní",J887,0)</f>
        <v>0</v>
      </c>
      <c r="BF887" s="240">
        <f>IF(N887="snížená",J887,0)</f>
        <v>0</v>
      </c>
      <c r="BG887" s="240">
        <f>IF(N887="zákl. přenesená",J887,0)</f>
        <v>0</v>
      </c>
      <c r="BH887" s="240">
        <f>IF(N887="sníž. přenesená",J887,0)</f>
        <v>0</v>
      </c>
      <c r="BI887" s="240">
        <f>IF(N887="nulová",J887,0)</f>
        <v>0</v>
      </c>
      <c r="BJ887" s="18" t="s">
        <v>84</v>
      </c>
      <c r="BK887" s="240">
        <f>ROUND(I887*H887,2)</f>
        <v>0</v>
      </c>
      <c r="BL887" s="18" t="s">
        <v>195</v>
      </c>
      <c r="BM887" s="239" t="s">
        <v>1066</v>
      </c>
    </row>
    <row r="888" spans="1:47" s="2" customFormat="1" ht="12">
      <c r="A888" s="39"/>
      <c r="B888" s="40"/>
      <c r="C888" s="41"/>
      <c r="D888" s="243" t="s">
        <v>560</v>
      </c>
      <c r="E888" s="41"/>
      <c r="F888" s="288" t="s">
        <v>561</v>
      </c>
      <c r="G888" s="41"/>
      <c r="H888" s="41"/>
      <c r="I888" s="289"/>
      <c r="J888" s="41"/>
      <c r="K888" s="41"/>
      <c r="L888" s="45"/>
      <c r="M888" s="290"/>
      <c r="N888" s="291"/>
      <c r="O888" s="92"/>
      <c r="P888" s="92"/>
      <c r="Q888" s="92"/>
      <c r="R888" s="92"/>
      <c r="S888" s="92"/>
      <c r="T888" s="93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T888" s="18" t="s">
        <v>560</v>
      </c>
      <c r="AU888" s="18" t="s">
        <v>86</v>
      </c>
    </row>
    <row r="889" spans="1:51" s="13" customFormat="1" ht="12">
      <c r="A889" s="13"/>
      <c r="B889" s="241"/>
      <c r="C889" s="242"/>
      <c r="D889" s="243" t="s">
        <v>197</v>
      </c>
      <c r="E889" s="244" t="s">
        <v>1</v>
      </c>
      <c r="F889" s="245" t="s">
        <v>198</v>
      </c>
      <c r="G889" s="242"/>
      <c r="H889" s="244" t="s">
        <v>1</v>
      </c>
      <c r="I889" s="246"/>
      <c r="J889" s="242"/>
      <c r="K889" s="242"/>
      <c r="L889" s="247"/>
      <c r="M889" s="248"/>
      <c r="N889" s="249"/>
      <c r="O889" s="249"/>
      <c r="P889" s="249"/>
      <c r="Q889" s="249"/>
      <c r="R889" s="249"/>
      <c r="S889" s="249"/>
      <c r="T889" s="250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51" t="s">
        <v>197</v>
      </c>
      <c r="AU889" s="251" t="s">
        <v>86</v>
      </c>
      <c r="AV889" s="13" t="s">
        <v>84</v>
      </c>
      <c r="AW889" s="13" t="s">
        <v>32</v>
      </c>
      <c r="AX889" s="13" t="s">
        <v>77</v>
      </c>
      <c r="AY889" s="251" t="s">
        <v>188</v>
      </c>
    </row>
    <row r="890" spans="1:51" s="13" customFormat="1" ht="12">
      <c r="A890" s="13"/>
      <c r="B890" s="241"/>
      <c r="C890" s="242"/>
      <c r="D890" s="243" t="s">
        <v>197</v>
      </c>
      <c r="E890" s="244" t="s">
        <v>1</v>
      </c>
      <c r="F890" s="245" t="s">
        <v>1067</v>
      </c>
      <c r="G890" s="242"/>
      <c r="H890" s="244" t="s">
        <v>1</v>
      </c>
      <c r="I890" s="246"/>
      <c r="J890" s="242"/>
      <c r="K890" s="242"/>
      <c r="L890" s="247"/>
      <c r="M890" s="248"/>
      <c r="N890" s="249"/>
      <c r="O890" s="249"/>
      <c r="P890" s="249"/>
      <c r="Q890" s="249"/>
      <c r="R890" s="249"/>
      <c r="S890" s="249"/>
      <c r="T890" s="250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51" t="s">
        <v>197</v>
      </c>
      <c r="AU890" s="251" t="s">
        <v>86</v>
      </c>
      <c r="AV890" s="13" t="s">
        <v>84</v>
      </c>
      <c r="AW890" s="13" t="s">
        <v>32</v>
      </c>
      <c r="AX890" s="13" t="s">
        <v>77</v>
      </c>
      <c r="AY890" s="251" t="s">
        <v>188</v>
      </c>
    </row>
    <row r="891" spans="1:51" s="14" customFormat="1" ht="12">
      <c r="A891" s="14"/>
      <c r="B891" s="252"/>
      <c r="C891" s="253"/>
      <c r="D891" s="243" t="s">
        <v>197</v>
      </c>
      <c r="E891" s="254" t="s">
        <v>1</v>
      </c>
      <c r="F891" s="255" t="s">
        <v>84</v>
      </c>
      <c r="G891" s="253"/>
      <c r="H891" s="256">
        <v>1</v>
      </c>
      <c r="I891" s="257"/>
      <c r="J891" s="253"/>
      <c r="K891" s="253"/>
      <c r="L891" s="258"/>
      <c r="M891" s="259"/>
      <c r="N891" s="260"/>
      <c r="O891" s="260"/>
      <c r="P891" s="260"/>
      <c r="Q891" s="260"/>
      <c r="R891" s="260"/>
      <c r="S891" s="260"/>
      <c r="T891" s="261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62" t="s">
        <v>197</v>
      </c>
      <c r="AU891" s="262" t="s">
        <v>86</v>
      </c>
      <c r="AV891" s="14" t="s">
        <v>86</v>
      </c>
      <c r="AW891" s="14" t="s">
        <v>32</v>
      </c>
      <c r="AX891" s="14" t="s">
        <v>84</v>
      </c>
      <c r="AY891" s="262" t="s">
        <v>188</v>
      </c>
    </row>
    <row r="892" spans="1:65" s="2" customFormat="1" ht="24.15" customHeight="1">
      <c r="A892" s="39"/>
      <c r="B892" s="40"/>
      <c r="C892" s="228" t="s">
        <v>1068</v>
      </c>
      <c r="D892" s="228" t="s">
        <v>190</v>
      </c>
      <c r="E892" s="229" t="s">
        <v>1069</v>
      </c>
      <c r="F892" s="230" t="s">
        <v>1070</v>
      </c>
      <c r="G892" s="231" t="s">
        <v>360</v>
      </c>
      <c r="H892" s="232">
        <v>1</v>
      </c>
      <c r="I892" s="233"/>
      <c r="J892" s="234">
        <f>ROUND(I892*H892,2)</f>
        <v>0</v>
      </c>
      <c r="K892" s="230" t="s">
        <v>440</v>
      </c>
      <c r="L892" s="45"/>
      <c r="M892" s="235" t="s">
        <v>1</v>
      </c>
      <c r="N892" s="236" t="s">
        <v>42</v>
      </c>
      <c r="O892" s="92"/>
      <c r="P892" s="237">
        <f>O892*H892</f>
        <v>0</v>
      </c>
      <c r="Q892" s="237">
        <v>0</v>
      </c>
      <c r="R892" s="237">
        <f>Q892*H892</f>
        <v>0</v>
      </c>
      <c r="S892" s="237">
        <v>0</v>
      </c>
      <c r="T892" s="238">
        <f>S892*H892</f>
        <v>0</v>
      </c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R892" s="239" t="s">
        <v>195</v>
      </c>
      <c r="AT892" s="239" t="s">
        <v>190</v>
      </c>
      <c r="AU892" s="239" t="s">
        <v>86</v>
      </c>
      <c r="AY892" s="18" t="s">
        <v>188</v>
      </c>
      <c r="BE892" s="240">
        <f>IF(N892="základní",J892,0)</f>
        <v>0</v>
      </c>
      <c r="BF892" s="240">
        <f>IF(N892="snížená",J892,0)</f>
        <v>0</v>
      </c>
      <c r="BG892" s="240">
        <f>IF(N892="zákl. přenesená",J892,0)</f>
        <v>0</v>
      </c>
      <c r="BH892" s="240">
        <f>IF(N892="sníž. přenesená",J892,0)</f>
        <v>0</v>
      </c>
      <c r="BI892" s="240">
        <f>IF(N892="nulová",J892,0)</f>
        <v>0</v>
      </c>
      <c r="BJ892" s="18" t="s">
        <v>84</v>
      </c>
      <c r="BK892" s="240">
        <f>ROUND(I892*H892,2)</f>
        <v>0</v>
      </c>
      <c r="BL892" s="18" t="s">
        <v>195</v>
      </c>
      <c r="BM892" s="239" t="s">
        <v>1071</v>
      </c>
    </row>
    <row r="893" spans="1:47" s="2" customFormat="1" ht="12">
      <c r="A893" s="39"/>
      <c r="B893" s="40"/>
      <c r="C893" s="41"/>
      <c r="D893" s="243" t="s">
        <v>560</v>
      </c>
      <c r="E893" s="41"/>
      <c r="F893" s="288" t="s">
        <v>561</v>
      </c>
      <c r="G893" s="41"/>
      <c r="H893" s="41"/>
      <c r="I893" s="289"/>
      <c r="J893" s="41"/>
      <c r="K893" s="41"/>
      <c r="L893" s="45"/>
      <c r="M893" s="290"/>
      <c r="N893" s="291"/>
      <c r="O893" s="92"/>
      <c r="P893" s="92"/>
      <c r="Q893" s="92"/>
      <c r="R893" s="92"/>
      <c r="S893" s="92"/>
      <c r="T893" s="93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T893" s="18" t="s">
        <v>560</v>
      </c>
      <c r="AU893" s="18" t="s">
        <v>86</v>
      </c>
    </row>
    <row r="894" spans="1:51" s="13" customFormat="1" ht="12">
      <c r="A894" s="13"/>
      <c r="B894" s="241"/>
      <c r="C894" s="242"/>
      <c r="D894" s="243" t="s">
        <v>197</v>
      </c>
      <c r="E894" s="244" t="s">
        <v>1</v>
      </c>
      <c r="F894" s="245" t="s">
        <v>198</v>
      </c>
      <c r="G894" s="242"/>
      <c r="H894" s="244" t="s">
        <v>1</v>
      </c>
      <c r="I894" s="246"/>
      <c r="J894" s="242"/>
      <c r="K894" s="242"/>
      <c r="L894" s="247"/>
      <c r="M894" s="248"/>
      <c r="N894" s="249"/>
      <c r="O894" s="249"/>
      <c r="P894" s="249"/>
      <c r="Q894" s="249"/>
      <c r="R894" s="249"/>
      <c r="S894" s="249"/>
      <c r="T894" s="250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51" t="s">
        <v>197</v>
      </c>
      <c r="AU894" s="251" t="s">
        <v>86</v>
      </c>
      <c r="AV894" s="13" t="s">
        <v>84</v>
      </c>
      <c r="AW894" s="13" t="s">
        <v>32</v>
      </c>
      <c r="AX894" s="13" t="s">
        <v>77</v>
      </c>
      <c r="AY894" s="251" t="s">
        <v>188</v>
      </c>
    </row>
    <row r="895" spans="1:51" s="13" customFormat="1" ht="12">
      <c r="A895" s="13"/>
      <c r="B895" s="241"/>
      <c r="C895" s="242"/>
      <c r="D895" s="243" t="s">
        <v>197</v>
      </c>
      <c r="E895" s="244" t="s">
        <v>1</v>
      </c>
      <c r="F895" s="245" t="s">
        <v>1072</v>
      </c>
      <c r="G895" s="242"/>
      <c r="H895" s="244" t="s">
        <v>1</v>
      </c>
      <c r="I895" s="246"/>
      <c r="J895" s="242"/>
      <c r="K895" s="242"/>
      <c r="L895" s="247"/>
      <c r="M895" s="248"/>
      <c r="N895" s="249"/>
      <c r="O895" s="249"/>
      <c r="P895" s="249"/>
      <c r="Q895" s="249"/>
      <c r="R895" s="249"/>
      <c r="S895" s="249"/>
      <c r="T895" s="250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51" t="s">
        <v>197</v>
      </c>
      <c r="AU895" s="251" t="s">
        <v>86</v>
      </c>
      <c r="AV895" s="13" t="s">
        <v>84</v>
      </c>
      <c r="AW895" s="13" t="s">
        <v>32</v>
      </c>
      <c r="AX895" s="13" t="s">
        <v>77</v>
      </c>
      <c r="AY895" s="251" t="s">
        <v>188</v>
      </c>
    </row>
    <row r="896" spans="1:51" s="14" customFormat="1" ht="12">
      <c r="A896" s="14"/>
      <c r="B896" s="252"/>
      <c r="C896" s="253"/>
      <c r="D896" s="243" t="s">
        <v>197</v>
      </c>
      <c r="E896" s="254" t="s">
        <v>1</v>
      </c>
      <c r="F896" s="255" t="s">
        <v>84</v>
      </c>
      <c r="G896" s="253"/>
      <c r="H896" s="256">
        <v>1</v>
      </c>
      <c r="I896" s="257"/>
      <c r="J896" s="253"/>
      <c r="K896" s="253"/>
      <c r="L896" s="258"/>
      <c r="M896" s="259"/>
      <c r="N896" s="260"/>
      <c r="O896" s="260"/>
      <c r="P896" s="260"/>
      <c r="Q896" s="260"/>
      <c r="R896" s="260"/>
      <c r="S896" s="260"/>
      <c r="T896" s="261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62" t="s">
        <v>197</v>
      </c>
      <c r="AU896" s="262" t="s">
        <v>86</v>
      </c>
      <c r="AV896" s="14" t="s">
        <v>86</v>
      </c>
      <c r="AW896" s="14" t="s">
        <v>32</v>
      </c>
      <c r="AX896" s="14" t="s">
        <v>84</v>
      </c>
      <c r="AY896" s="262" t="s">
        <v>188</v>
      </c>
    </row>
    <row r="897" spans="1:63" s="12" customFormat="1" ht="22.8" customHeight="1">
      <c r="A897" s="12"/>
      <c r="B897" s="212"/>
      <c r="C897" s="213"/>
      <c r="D897" s="214" t="s">
        <v>76</v>
      </c>
      <c r="E897" s="226" t="s">
        <v>1073</v>
      </c>
      <c r="F897" s="226" t="s">
        <v>1074</v>
      </c>
      <c r="G897" s="213"/>
      <c r="H897" s="213"/>
      <c r="I897" s="216"/>
      <c r="J897" s="227">
        <f>BK897</f>
        <v>0</v>
      </c>
      <c r="K897" s="213"/>
      <c r="L897" s="218"/>
      <c r="M897" s="219"/>
      <c r="N897" s="220"/>
      <c r="O897" s="220"/>
      <c r="P897" s="221">
        <f>SUM(P898:P908)</f>
        <v>0</v>
      </c>
      <c r="Q897" s="220"/>
      <c r="R897" s="221">
        <f>SUM(R898:R908)</f>
        <v>0</v>
      </c>
      <c r="S897" s="220"/>
      <c r="T897" s="222">
        <f>SUM(T898:T908)</f>
        <v>0</v>
      </c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R897" s="223" t="s">
        <v>86</v>
      </c>
      <c r="AT897" s="224" t="s">
        <v>76</v>
      </c>
      <c r="AU897" s="224" t="s">
        <v>84</v>
      </c>
      <c r="AY897" s="223" t="s">
        <v>188</v>
      </c>
      <c r="BK897" s="225">
        <f>SUM(BK898:BK908)</f>
        <v>0</v>
      </c>
    </row>
    <row r="898" spans="1:65" s="2" customFormat="1" ht="24.15" customHeight="1">
      <c r="A898" s="39"/>
      <c r="B898" s="40"/>
      <c r="C898" s="228" t="s">
        <v>1075</v>
      </c>
      <c r="D898" s="228" t="s">
        <v>190</v>
      </c>
      <c r="E898" s="229" t="s">
        <v>1076</v>
      </c>
      <c r="F898" s="230" t="s">
        <v>1077</v>
      </c>
      <c r="G898" s="231" t="s">
        <v>360</v>
      </c>
      <c r="H898" s="232">
        <v>1</v>
      </c>
      <c r="I898" s="233"/>
      <c r="J898" s="234">
        <f>ROUND(I898*H898,2)</f>
        <v>0</v>
      </c>
      <c r="K898" s="230" t="s">
        <v>440</v>
      </c>
      <c r="L898" s="45"/>
      <c r="M898" s="235" t="s">
        <v>1</v>
      </c>
      <c r="N898" s="236" t="s">
        <v>42</v>
      </c>
      <c r="O898" s="92"/>
      <c r="P898" s="237">
        <f>O898*H898</f>
        <v>0</v>
      </c>
      <c r="Q898" s="237">
        <v>0</v>
      </c>
      <c r="R898" s="237">
        <f>Q898*H898</f>
        <v>0</v>
      </c>
      <c r="S898" s="237">
        <v>0</v>
      </c>
      <c r="T898" s="238">
        <f>S898*H898</f>
        <v>0</v>
      </c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R898" s="239" t="s">
        <v>374</v>
      </c>
      <c r="AT898" s="239" t="s">
        <v>190</v>
      </c>
      <c r="AU898" s="239" t="s">
        <v>86</v>
      </c>
      <c r="AY898" s="18" t="s">
        <v>188</v>
      </c>
      <c r="BE898" s="240">
        <f>IF(N898="základní",J898,0)</f>
        <v>0</v>
      </c>
      <c r="BF898" s="240">
        <f>IF(N898="snížená",J898,0)</f>
        <v>0</v>
      </c>
      <c r="BG898" s="240">
        <f>IF(N898="zákl. přenesená",J898,0)</f>
        <v>0</v>
      </c>
      <c r="BH898" s="240">
        <f>IF(N898="sníž. přenesená",J898,0)</f>
        <v>0</v>
      </c>
      <c r="BI898" s="240">
        <f>IF(N898="nulová",J898,0)</f>
        <v>0</v>
      </c>
      <c r="BJ898" s="18" t="s">
        <v>84</v>
      </c>
      <c r="BK898" s="240">
        <f>ROUND(I898*H898,2)</f>
        <v>0</v>
      </c>
      <c r="BL898" s="18" t="s">
        <v>374</v>
      </c>
      <c r="BM898" s="239" t="s">
        <v>1078</v>
      </c>
    </row>
    <row r="899" spans="1:51" s="13" customFormat="1" ht="12">
      <c r="A899" s="13"/>
      <c r="B899" s="241"/>
      <c r="C899" s="242"/>
      <c r="D899" s="243" t="s">
        <v>197</v>
      </c>
      <c r="E899" s="244" t="s">
        <v>1</v>
      </c>
      <c r="F899" s="245" t="s">
        <v>198</v>
      </c>
      <c r="G899" s="242"/>
      <c r="H899" s="244" t="s">
        <v>1</v>
      </c>
      <c r="I899" s="246"/>
      <c r="J899" s="242"/>
      <c r="K899" s="242"/>
      <c r="L899" s="247"/>
      <c r="M899" s="248"/>
      <c r="N899" s="249"/>
      <c r="O899" s="249"/>
      <c r="P899" s="249"/>
      <c r="Q899" s="249"/>
      <c r="R899" s="249"/>
      <c r="S899" s="249"/>
      <c r="T899" s="250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51" t="s">
        <v>197</v>
      </c>
      <c r="AU899" s="251" t="s">
        <v>86</v>
      </c>
      <c r="AV899" s="13" t="s">
        <v>84</v>
      </c>
      <c r="AW899" s="13" t="s">
        <v>32</v>
      </c>
      <c r="AX899" s="13" t="s">
        <v>77</v>
      </c>
      <c r="AY899" s="251" t="s">
        <v>188</v>
      </c>
    </row>
    <row r="900" spans="1:51" s="13" customFormat="1" ht="12">
      <c r="A900" s="13"/>
      <c r="B900" s="241"/>
      <c r="C900" s="242"/>
      <c r="D900" s="243" t="s">
        <v>197</v>
      </c>
      <c r="E900" s="244" t="s">
        <v>1</v>
      </c>
      <c r="F900" s="245" t="s">
        <v>1079</v>
      </c>
      <c r="G900" s="242"/>
      <c r="H900" s="244" t="s">
        <v>1</v>
      </c>
      <c r="I900" s="246"/>
      <c r="J900" s="242"/>
      <c r="K900" s="242"/>
      <c r="L900" s="247"/>
      <c r="M900" s="248"/>
      <c r="N900" s="249"/>
      <c r="O900" s="249"/>
      <c r="P900" s="249"/>
      <c r="Q900" s="249"/>
      <c r="R900" s="249"/>
      <c r="S900" s="249"/>
      <c r="T900" s="250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51" t="s">
        <v>197</v>
      </c>
      <c r="AU900" s="251" t="s">
        <v>86</v>
      </c>
      <c r="AV900" s="13" t="s">
        <v>84</v>
      </c>
      <c r="AW900" s="13" t="s">
        <v>32</v>
      </c>
      <c r="AX900" s="13" t="s">
        <v>77</v>
      </c>
      <c r="AY900" s="251" t="s">
        <v>188</v>
      </c>
    </row>
    <row r="901" spans="1:51" s="14" customFormat="1" ht="12">
      <c r="A901" s="14"/>
      <c r="B901" s="252"/>
      <c r="C901" s="253"/>
      <c r="D901" s="243" t="s">
        <v>197</v>
      </c>
      <c r="E901" s="254" t="s">
        <v>1</v>
      </c>
      <c r="F901" s="255" t="s">
        <v>84</v>
      </c>
      <c r="G901" s="253"/>
      <c r="H901" s="256">
        <v>1</v>
      </c>
      <c r="I901" s="257"/>
      <c r="J901" s="253"/>
      <c r="K901" s="253"/>
      <c r="L901" s="258"/>
      <c r="M901" s="259"/>
      <c r="N901" s="260"/>
      <c r="O901" s="260"/>
      <c r="P901" s="260"/>
      <c r="Q901" s="260"/>
      <c r="R901" s="260"/>
      <c r="S901" s="260"/>
      <c r="T901" s="261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62" t="s">
        <v>197</v>
      </c>
      <c r="AU901" s="262" t="s">
        <v>86</v>
      </c>
      <c r="AV901" s="14" t="s">
        <v>86</v>
      </c>
      <c r="AW901" s="14" t="s">
        <v>32</v>
      </c>
      <c r="AX901" s="14" t="s">
        <v>84</v>
      </c>
      <c r="AY901" s="262" t="s">
        <v>188</v>
      </c>
    </row>
    <row r="902" spans="1:65" s="2" customFormat="1" ht="24.15" customHeight="1">
      <c r="A902" s="39"/>
      <c r="B902" s="40"/>
      <c r="C902" s="228" t="s">
        <v>1080</v>
      </c>
      <c r="D902" s="228" t="s">
        <v>190</v>
      </c>
      <c r="E902" s="229" t="s">
        <v>1081</v>
      </c>
      <c r="F902" s="230" t="s">
        <v>1082</v>
      </c>
      <c r="G902" s="231" t="s">
        <v>604</v>
      </c>
      <c r="H902" s="232">
        <v>1</v>
      </c>
      <c r="I902" s="233"/>
      <c r="J902" s="234">
        <f>ROUND(I902*H902,2)</f>
        <v>0</v>
      </c>
      <c r="K902" s="230" t="s">
        <v>440</v>
      </c>
      <c r="L902" s="45"/>
      <c r="M902" s="235" t="s">
        <v>1</v>
      </c>
      <c r="N902" s="236" t="s">
        <v>42</v>
      </c>
      <c r="O902" s="92"/>
      <c r="P902" s="237">
        <f>O902*H902</f>
        <v>0</v>
      </c>
      <c r="Q902" s="237">
        <v>0</v>
      </c>
      <c r="R902" s="237">
        <f>Q902*H902</f>
        <v>0</v>
      </c>
      <c r="S902" s="237">
        <v>0</v>
      </c>
      <c r="T902" s="238">
        <f>S902*H902</f>
        <v>0</v>
      </c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R902" s="239" t="s">
        <v>374</v>
      </c>
      <c r="AT902" s="239" t="s">
        <v>190</v>
      </c>
      <c r="AU902" s="239" t="s">
        <v>86</v>
      </c>
      <c r="AY902" s="18" t="s">
        <v>188</v>
      </c>
      <c r="BE902" s="240">
        <f>IF(N902="základní",J902,0)</f>
        <v>0</v>
      </c>
      <c r="BF902" s="240">
        <f>IF(N902="snížená",J902,0)</f>
        <v>0</v>
      </c>
      <c r="BG902" s="240">
        <f>IF(N902="zákl. přenesená",J902,0)</f>
        <v>0</v>
      </c>
      <c r="BH902" s="240">
        <f>IF(N902="sníž. přenesená",J902,0)</f>
        <v>0</v>
      </c>
      <c r="BI902" s="240">
        <f>IF(N902="nulová",J902,0)</f>
        <v>0</v>
      </c>
      <c r="BJ902" s="18" t="s">
        <v>84</v>
      </c>
      <c r="BK902" s="240">
        <f>ROUND(I902*H902,2)</f>
        <v>0</v>
      </c>
      <c r="BL902" s="18" t="s">
        <v>374</v>
      </c>
      <c r="BM902" s="239" t="s">
        <v>1083</v>
      </c>
    </row>
    <row r="903" spans="1:51" s="13" customFormat="1" ht="12">
      <c r="A903" s="13"/>
      <c r="B903" s="241"/>
      <c r="C903" s="242"/>
      <c r="D903" s="243" t="s">
        <v>197</v>
      </c>
      <c r="E903" s="244" t="s">
        <v>1</v>
      </c>
      <c r="F903" s="245" t="s">
        <v>198</v>
      </c>
      <c r="G903" s="242"/>
      <c r="H903" s="244" t="s">
        <v>1</v>
      </c>
      <c r="I903" s="246"/>
      <c r="J903" s="242"/>
      <c r="K903" s="242"/>
      <c r="L903" s="247"/>
      <c r="M903" s="248"/>
      <c r="N903" s="249"/>
      <c r="O903" s="249"/>
      <c r="P903" s="249"/>
      <c r="Q903" s="249"/>
      <c r="R903" s="249"/>
      <c r="S903" s="249"/>
      <c r="T903" s="250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51" t="s">
        <v>197</v>
      </c>
      <c r="AU903" s="251" t="s">
        <v>86</v>
      </c>
      <c r="AV903" s="13" t="s">
        <v>84</v>
      </c>
      <c r="AW903" s="13" t="s">
        <v>32</v>
      </c>
      <c r="AX903" s="13" t="s">
        <v>77</v>
      </c>
      <c r="AY903" s="251" t="s">
        <v>188</v>
      </c>
    </row>
    <row r="904" spans="1:51" s="13" customFormat="1" ht="12">
      <c r="A904" s="13"/>
      <c r="B904" s="241"/>
      <c r="C904" s="242"/>
      <c r="D904" s="243" t="s">
        <v>197</v>
      </c>
      <c r="E904" s="244" t="s">
        <v>1</v>
      </c>
      <c r="F904" s="245" t="s">
        <v>1084</v>
      </c>
      <c r="G904" s="242"/>
      <c r="H904" s="244" t="s">
        <v>1</v>
      </c>
      <c r="I904" s="246"/>
      <c r="J904" s="242"/>
      <c r="K904" s="242"/>
      <c r="L904" s="247"/>
      <c r="M904" s="248"/>
      <c r="N904" s="249"/>
      <c r="O904" s="249"/>
      <c r="P904" s="249"/>
      <c r="Q904" s="249"/>
      <c r="R904" s="249"/>
      <c r="S904" s="249"/>
      <c r="T904" s="250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51" t="s">
        <v>197</v>
      </c>
      <c r="AU904" s="251" t="s">
        <v>86</v>
      </c>
      <c r="AV904" s="13" t="s">
        <v>84</v>
      </c>
      <c r="AW904" s="13" t="s">
        <v>32</v>
      </c>
      <c r="AX904" s="13" t="s">
        <v>77</v>
      </c>
      <c r="AY904" s="251" t="s">
        <v>188</v>
      </c>
    </row>
    <row r="905" spans="1:51" s="14" customFormat="1" ht="12">
      <c r="A905" s="14"/>
      <c r="B905" s="252"/>
      <c r="C905" s="253"/>
      <c r="D905" s="243" t="s">
        <v>197</v>
      </c>
      <c r="E905" s="254" t="s">
        <v>1</v>
      </c>
      <c r="F905" s="255" t="s">
        <v>84</v>
      </c>
      <c r="G905" s="253"/>
      <c r="H905" s="256">
        <v>1</v>
      </c>
      <c r="I905" s="257"/>
      <c r="J905" s="253"/>
      <c r="K905" s="253"/>
      <c r="L905" s="258"/>
      <c r="M905" s="259"/>
      <c r="N905" s="260"/>
      <c r="O905" s="260"/>
      <c r="P905" s="260"/>
      <c r="Q905" s="260"/>
      <c r="R905" s="260"/>
      <c r="S905" s="260"/>
      <c r="T905" s="261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62" t="s">
        <v>197</v>
      </c>
      <c r="AU905" s="262" t="s">
        <v>86</v>
      </c>
      <c r="AV905" s="14" t="s">
        <v>86</v>
      </c>
      <c r="AW905" s="14" t="s">
        <v>32</v>
      </c>
      <c r="AX905" s="14" t="s">
        <v>84</v>
      </c>
      <c r="AY905" s="262" t="s">
        <v>188</v>
      </c>
    </row>
    <row r="906" spans="1:65" s="2" customFormat="1" ht="24.15" customHeight="1">
      <c r="A906" s="39"/>
      <c r="B906" s="40"/>
      <c r="C906" s="228" t="s">
        <v>1085</v>
      </c>
      <c r="D906" s="228" t="s">
        <v>190</v>
      </c>
      <c r="E906" s="229" t="s">
        <v>1086</v>
      </c>
      <c r="F906" s="230" t="s">
        <v>1087</v>
      </c>
      <c r="G906" s="231" t="s">
        <v>1088</v>
      </c>
      <c r="H906" s="232">
        <v>581.36</v>
      </c>
      <c r="I906" s="233"/>
      <c r="J906" s="234">
        <f>ROUND(I906*H906,2)</f>
        <v>0</v>
      </c>
      <c r="K906" s="230" t="s">
        <v>1</v>
      </c>
      <c r="L906" s="45"/>
      <c r="M906" s="235" t="s">
        <v>1</v>
      </c>
      <c r="N906" s="236" t="s">
        <v>42</v>
      </c>
      <c r="O906" s="92"/>
      <c r="P906" s="237">
        <f>O906*H906</f>
        <v>0</v>
      </c>
      <c r="Q906" s="237">
        <v>0</v>
      </c>
      <c r="R906" s="237">
        <f>Q906*H906</f>
        <v>0</v>
      </c>
      <c r="S906" s="237">
        <v>0</v>
      </c>
      <c r="T906" s="238">
        <f>S906*H906</f>
        <v>0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R906" s="239" t="s">
        <v>374</v>
      </c>
      <c r="AT906" s="239" t="s">
        <v>190</v>
      </c>
      <c r="AU906" s="239" t="s">
        <v>86</v>
      </c>
      <c r="AY906" s="18" t="s">
        <v>188</v>
      </c>
      <c r="BE906" s="240">
        <f>IF(N906="základní",J906,0)</f>
        <v>0</v>
      </c>
      <c r="BF906" s="240">
        <f>IF(N906="snížená",J906,0)</f>
        <v>0</v>
      </c>
      <c r="BG906" s="240">
        <f>IF(N906="zákl. přenesená",J906,0)</f>
        <v>0</v>
      </c>
      <c r="BH906" s="240">
        <f>IF(N906="sníž. přenesená",J906,0)</f>
        <v>0</v>
      </c>
      <c r="BI906" s="240">
        <f>IF(N906="nulová",J906,0)</f>
        <v>0</v>
      </c>
      <c r="BJ906" s="18" t="s">
        <v>84</v>
      </c>
      <c r="BK906" s="240">
        <f>ROUND(I906*H906,2)</f>
        <v>0</v>
      </c>
      <c r="BL906" s="18" t="s">
        <v>374</v>
      </c>
      <c r="BM906" s="239" t="s">
        <v>1089</v>
      </c>
    </row>
    <row r="907" spans="1:51" s="13" customFormat="1" ht="12">
      <c r="A907" s="13"/>
      <c r="B907" s="241"/>
      <c r="C907" s="242"/>
      <c r="D907" s="243" t="s">
        <v>197</v>
      </c>
      <c r="E907" s="244" t="s">
        <v>1</v>
      </c>
      <c r="F907" s="245" t="s">
        <v>198</v>
      </c>
      <c r="G907" s="242"/>
      <c r="H907" s="244" t="s">
        <v>1</v>
      </c>
      <c r="I907" s="246"/>
      <c r="J907" s="242"/>
      <c r="K907" s="242"/>
      <c r="L907" s="247"/>
      <c r="M907" s="248"/>
      <c r="N907" s="249"/>
      <c r="O907" s="249"/>
      <c r="P907" s="249"/>
      <c r="Q907" s="249"/>
      <c r="R907" s="249"/>
      <c r="S907" s="249"/>
      <c r="T907" s="250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51" t="s">
        <v>197</v>
      </c>
      <c r="AU907" s="251" t="s">
        <v>86</v>
      </c>
      <c r="AV907" s="13" t="s">
        <v>84</v>
      </c>
      <c r="AW907" s="13" t="s">
        <v>32</v>
      </c>
      <c r="AX907" s="13" t="s">
        <v>77</v>
      </c>
      <c r="AY907" s="251" t="s">
        <v>188</v>
      </c>
    </row>
    <row r="908" spans="1:51" s="14" customFormat="1" ht="12">
      <c r="A908" s="14"/>
      <c r="B908" s="252"/>
      <c r="C908" s="253"/>
      <c r="D908" s="243" t="s">
        <v>197</v>
      </c>
      <c r="E908" s="254" t="s">
        <v>1</v>
      </c>
      <c r="F908" s="255" t="s">
        <v>1090</v>
      </c>
      <c r="G908" s="253"/>
      <c r="H908" s="256">
        <v>581.36</v>
      </c>
      <c r="I908" s="257"/>
      <c r="J908" s="253"/>
      <c r="K908" s="253"/>
      <c r="L908" s="258"/>
      <c r="M908" s="259"/>
      <c r="N908" s="260"/>
      <c r="O908" s="260"/>
      <c r="P908" s="260"/>
      <c r="Q908" s="260"/>
      <c r="R908" s="260"/>
      <c r="S908" s="260"/>
      <c r="T908" s="261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62" t="s">
        <v>197</v>
      </c>
      <c r="AU908" s="262" t="s">
        <v>86</v>
      </c>
      <c r="AV908" s="14" t="s">
        <v>86</v>
      </c>
      <c r="AW908" s="14" t="s">
        <v>32</v>
      </c>
      <c r="AX908" s="14" t="s">
        <v>84</v>
      </c>
      <c r="AY908" s="262" t="s">
        <v>188</v>
      </c>
    </row>
    <row r="909" spans="1:63" s="12" customFormat="1" ht="22.8" customHeight="1">
      <c r="A909" s="12"/>
      <c r="B909" s="212"/>
      <c r="C909" s="213"/>
      <c r="D909" s="214" t="s">
        <v>76</v>
      </c>
      <c r="E909" s="226" t="s">
        <v>448</v>
      </c>
      <c r="F909" s="226" t="s">
        <v>449</v>
      </c>
      <c r="G909" s="213"/>
      <c r="H909" s="213"/>
      <c r="I909" s="216"/>
      <c r="J909" s="227">
        <f>BK909</f>
        <v>0</v>
      </c>
      <c r="K909" s="213"/>
      <c r="L909" s="218"/>
      <c r="M909" s="219"/>
      <c r="N909" s="220"/>
      <c r="O909" s="220"/>
      <c r="P909" s="221">
        <f>SUM(P910:P1024)</f>
        <v>0</v>
      </c>
      <c r="Q909" s="220"/>
      <c r="R909" s="221">
        <f>SUM(R910:R1024)</f>
        <v>10.724700200000001</v>
      </c>
      <c r="S909" s="220"/>
      <c r="T909" s="222">
        <f>SUM(T910:T1024)</f>
        <v>0</v>
      </c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R909" s="223" t="s">
        <v>86</v>
      </c>
      <c r="AT909" s="224" t="s">
        <v>76</v>
      </c>
      <c r="AU909" s="224" t="s">
        <v>84</v>
      </c>
      <c r="AY909" s="223" t="s">
        <v>188</v>
      </c>
      <c r="BK909" s="225">
        <f>SUM(BK910:BK1024)</f>
        <v>0</v>
      </c>
    </row>
    <row r="910" spans="1:65" s="2" customFormat="1" ht="16.5" customHeight="1">
      <c r="A910" s="39"/>
      <c r="B910" s="40"/>
      <c r="C910" s="228" t="s">
        <v>1091</v>
      </c>
      <c r="D910" s="228" t="s">
        <v>190</v>
      </c>
      <c r="E910" s="229" t="s">
        <v>1092</v>
      </c>
      <c r="F910" s="230" t="s">
        <v>1093</v>
      </c>
      <c r="G910" s="231" t="s">
        <v>193</v>
      </c>
      <c r="H910" s="232">
        <v>265.48</v>
      </c>
      <c r="I910" s="233"/>
      <c r="J910" s="234">
        <f>ROUND(I910*H910,2)</f>
        <v>0</v>
      </c>
      <c r="K910" s="230" t="s">
        <v>194</v>
      </c>
      <c r="L910" s="45"/>
      <c r="M910" s="235" t="s">
        <v>1</v>
      </c>
      <c r="N910" s="236" t="s">
        <v>42</v>
      </c>
      <c r="O910" s="92"/>
      <c r="P910" s="237">
        <f>O910*H910</f>
        <v>0</v>
      </c>
      <c r="Q910" s="237">
        <v>0</v>
      </c>
      <c r="R910" s="237">
        <f>Q910*H910</f>
        <v>0</v>
      </c>
      <c r="S910" s="237">
        <v>0</v>
      </c>
      <c r="T910" s="238">
        <f>S910*H910</f>
        <v>0</v>
      </c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R910" s="239" t="s">
        <v>374</v>
      </c>
      <c r="AT910" s="239" t="s">
        <v>190</v>
      </c>
      <c r="AU910" s="239" t="s">
        <v>86</v>
      </c>
      <c r="AY910" s="18" t="s">
        <v>188</v>
      </c>
      <c r="BE910" s="240">
        <f>IF(N910="základní",J910,0)</f>
        <v>0</v>
      </c>
      <c r="BF910" s="240">
        <f>IF(N910="snížená",J910,0)</f>
        <v>0</v>
      </c>
      <c r="BG910" s="240">
        <f>IF(N910="zákl. přenesená",J910,0)</f>
        <v>0</v>
      </c>
      <c r="BH910" s="240">
        <f>IF(N910="sníž. přenesená",J910,0)</f>
        <v>0</v>
      </c>
      <c r="BI910" s="240">
        <f>IF(N910="nulová",J910,0)</f>
        <v>0</v>
      </c>
      <c r="BJ910" s="18" t="s">
        <v>84</v>
      </c>
      <c r="BK910" s="240">
        <f>ROUND(I910*H910,2)</f>
        <v>0</v>
      </c>
      <c r="BL910" s="18" t="s">
        <v>374</v>
      </c>
      <c r="BM910" s="239" t="s">
        <v>1094</v>
      </c>
    </row>
    <row r="911" spans="1:51" s="13" customFormat="1" ht="12">
      <c r="A911" s="13"/>
      <c r="B911" s="241"/>
      <c r="C911" s="242"/>
      <c r="D911" s="243" t="s">
        <v>197</v>
      </c>
      <c r="E911" s="244" t="s">
        <v>1</v>
      </c>
      <c r="F911" s="245" t="s">
        <v>505</v>
      </c>
      <c r="G911" s="242"/>
      <c r="H911" s="244" t="s">
        <v>1</v>
      </c>
      <c r="I911" s="246"/>
      <c r="J911" s="242"/>
      <c r="K911" s="242"/>
      <c r="L911" s="247"/>
      <c r="M911" s="248"/>
      <c r="N911" s="249"/>
      <c r="O911" s="249"/>
      <c r="P911" s="249"/>
      <c r="Q911" s="249"/>
      <c r="R911" s="249"/>
      <c r="S911" s="249"/>
      <c r="T911" s="250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51" t="s">
        <v>197</v>
      </c>
      <c r="AU911" s="251" t="s">
        <v>86</v>
      </c>
      <c r="AV911" s="13" t="s">
        <v>84</v>
      </c>
      <c r="AW911" s="13" t="s">
        <v>32</v>
      </c>
      <c r="AX911" s="13" t="s">
        <v>77</v>
      </c>
      <c r="AY911" s="251" t="s">
        <v>188</v>
      </c>
    </row>
    <row r="912" spans="1:51" s="13" customFormat="1" ht="12">
      <c r="A912" s="13"/>
      <c r="B912" s="241"/>
      <c r="C912" s="242"/>
      <c r="D912" s="243" t="s">
        <v>197</v>
      </c>
      <c r="E912" s="244" t="s">
        <v>1</v>
      </c>
      <c r="F912" s="245" t="s">
        <v>732</v>
      </c>
      <c r="G912" s="242"/>
      <c r="H912" s="244" t="s">
        <v>1</v>
      </c>
      <c r="I912" s="246"/>
      <c r="J912" s="242"/>
      <c r="K912" s="242"/>
      <c r="L912" s="247"/>
      <c r="M912" s="248"/>
      <c r="N912" s="249"/>
      <c r="O912" s="249"/>
      <c r="P912" s="249"/>
      <c r="Q912" s="249"/>
      <c r="R912" s="249"/>
      <c r="S912" s="249"/>
      <c r="T912" s="250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51" t="s">
        <v>197</v>
      </c>
      <c r="AU912" s="251" t="s">
        <v>86</v>
      </c>
      <c r="AV912" s="13" t="s">
        <v>84</v>
      </c>
      <c r="AW912" s="13" t="s">
        <v>32</v>
      </c>
      <c r="AX912" s="13" t="s">
        <v>77</v>
      </c>
      <c r="AY912" s="251" t="s">
        <v>188</v>
      </c>
    </row>
    <row r="913" spans="1:51" s="13" customFormat="1" ht="12">
      <c r="A913" s="13"/>
      <c r="B913" s="241"/>
      <c r="C913" s="242"/>
      <c r="D913" s="243" t="s">
        <v>197</v>
      </c>
      <c r="E913" s="244" t="s">
        <v>1</v>
      </c>
      <c r="F913" s="245" t="s">
        <v>222</v>
      </c>
      <c r="G913" s="242"/>
      <c r="H913" s="244" t="s">
        <v>1</v>
      </c>
      <c r="I913" s="246"/>
      <c r="J913" s="242"/>
      <c r="K913" s="242"/>
      <c r="L913" s="247"/>
      <c r="M913" s="248"/>
      <c r="N913" s="249"/>
      <c r="O913" s="249"/>
      <c r="P913" s="249"/>
      <c r="Q913" s="249"/>
      <c r="R913" s="249"/>
      <c r="S913" s="249"/>
      <c r="T913" s="250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51" t="s">
        <v>197</v>
      </c>
      <c r="AU913" s="251" t="s">
        <v>86</v>
      </c>
      <c r="AV913" s="13" t="s">
        <v>84</v>
      </c>
      <c r="AW913" s="13" t="s">
        <v>32</v>
      </c>
      <c r="AX913" s="13" t="s">
        <v>77</v>
      </c>
      <c r="AY913" s="251" t="s">
        <v>188</v>
      </c>
    </row>
    <row r="914" spans="1:51" s="13" customFormat="1" ht="12">
      <c r="A914" s="13"/>
      <c r="B914" s="241"/>
      <c r="C914" s="242"/>
      <c r="D914" s="243" t="s">
        <v>197</v>
      </c>
      <c r="E914" s="244" t="s">
        <v>1</v>
      </c>
      <c r="F914" s="245" t="s">
        <v>290</v>
      </c>
      <c r="G914" s="242"/>
      <c r="H914" s="244" t="s">
        <v>1</v>
      </c>
      <c r="I914" s="246"/>
      <c r="J914" s="242"/>
      <c r="K914" s="242"/>
      <c r="L914" s="247"/>
      <c r="M914" s="248"/>
      <c r="N914" s="249"/>
      <c r="O914" s="249"/>
      <c r="P914" s="249"/>
      <c r="Q914" s="249"/>
      <c r="R914" s="249"/>
      <c r="S914" s="249"/>
      <c r="T914" s="250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51" t="s">
        <v>197</v>
      </c>
      <c r="AU914" s="251" t="s">
        <v>86</v>
      </c>
      <c r="AV914" s="13" t="s">
        <v>84</v>
      </c>
      <c r="AW914" s="13" t="s">
        <v>32</v>
      </c>
      <c r="AX914" s="13" t="s">
        <v>77</v>
      </c>
      <c r="AY914" s="251" t="s">
        <v>188</v>
      </c>
    </row>
    <row r="915" spans="1:51" s="14" customFormat="1" ht="12">
      <c r="A915" s="14"/>
      <c r="B915" s="252"/>
      <c r="C915" s="253"/>
      <c r="D915" s="243" t="s">
        <v>197</v>
      </c>
      <c r="E915" s="254" t="s">
        <v>1</v>
      </c>
      <c r="F915" s="255" t="s">
        <v>291</v>
      </c>
      <c r="G915" s="253"/>
      <c r="H915" s="256">
        <v>17.32</v>
      </c>
      <c r="I915" s="257"/>
      <c r="J915" s="253"/>
      <c r="K915" s="253"/>
      <c r="L915" s="258"/>
      <c r="M915" s="259"/>
      <c r="N915" s="260"/>
      <c r="O915" s="260"/>
      <c r="P915" s="260"/>
      <c r="Q915" s="260"/>
      <c r="R915" s="260"/>
      <c r="S915" s="260"/>
      <c r="T915" s="261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62" t="s">
        <v>197</v>
      </c>
      <c r="AU915" s="262" t="s">
        <v>86</v>
      </c>
      <c r="AV915" s="14" t="s">
        <v>86</v>
      </c>
      <c r="AW915" s="14" t="s">
        <v>32</v>
      </c>
      <c r="AX915" s="14" t="s">
        <v>77</v>
      </c>
      <c r="AY915" s="262" t="s">
        <v>188</v>
      </c>
    </row>
    <row r="916" spans="1:51" s="13" customFormat="1" ht="12">
      <c r="A916" s="13"/>
      <c r="B916" s="241"/>
      <c r="C916" s="242"/>
      <c r="D916" s="243" t="s">
        <v>197</v>
      </c>
      <c r="E916" s="244" t="s">
        <v>1</v>
      </c>
      <c r="F916" s="245" t="s">
        <v>292</v>
      </c>
      <c r="G916" s="242"/>
      <c r="H916" s="244" t="s">
        <v>1</v>
      </c>
      <c r="I916" s="246"/>
      <c r="J916" s="242"/>
      <c r="K916" s="242"/>
      <c r="L916" s="247"/>
      <c r="M916" s="248"/>
      <c r="N916" s="249"/>
      <c r="O916" s="249"/>
      <c r="P916" s="249"/>
      <c r="Q916" s="249"/>
      <c r="R916" s="249"/>
      <c r="S916" s="249"/>
      <c r="T916" s="250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51" t="s">
        <v>197</v>
      </c>
      <c r="AU916" s="251" t="s">
        <v>86</v>
      </c>
      <c r="AV916" s="13" t="s">
        <v>84</v>
      </c>
      <c r="AW916" s="13" t="s">
        <v>32</v>
      </c>
      <c r="AX916" s="13" t="s">
        <v>77</v>
      </c>
      <c r="AY916" s="251" t="s">
        <v>188</v>
      </c>
    </row>
    <row r="917" spans="1:51" s="14" customFormat="1" ht="12">
      <c r="A917" s="14"/>
      <c r="B917" s="252"/>
      <c r="C917" s="253"/>
      <c r="D917" s="243" t="s">
        <v>197</v>
      </c>
      <c r="E917" s="254" t="s">
        <v>1</v>
      </c>
      <c r="F917" s="255" t="s">
        <v>253</v>
      </c>
      <c r="G917" s="253"/>
      <c r="H917" s="256">
        <v>3.82</v>
      </c>
      <c r="I917" s="257"/>
      <c r="J917" s="253"/>
      <c r="K917" s="253"/>
      <c r="L917" s="258"/>
      <c r="M917" s="259"/>
      <c r="N917" s="260"/>
      <c r="O917" s="260"/>
      <c r="P917" s="260"/>
      <c r="Q917" s="260"/>
      <c r="R917" s="260"/>
      <c r="S917" s="260"/>
      <c r="T917" s="261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62" t="s">
        <v>197</v>
      </c>
      <c r="AU917" s="262" t="s">
        <v>86</v>
      </c>
      <c r="AV917" s="14" t="s">
        <v>86</v>
      </c>
      <c r="AW917" s="14" t="s">
        <v>32</v>
      </c>
      <c r="AX917" s="14" t="s">
        <v>77</v>
      </c>
      <c r="AY917" s="262" t="s">
        <v>188</v>
      </c>
    </row>
    <row r="918" spans="1:51" s="13" customFormat="1" ht="12">
      <c r="A918" s="13"/>
      <c r="B918" s="241"/>
      <c r="C918" s="242"/>
      <c r="D918" s="243" t="s">
        <v>197</v>
      </c>
      <c r="E918" s="244" t="s">
        <v>1</v>
      </c>
      <c r="F918" s="245" t="s">
        <v>282</v>
      </c>
      <c r="G918" s="242"/>
      <c r="H918" s="244" t="s">
        <v>1</v>
      </c>
      <c r="I918" s="246"/>
      <c r="J918" s="242"/>
      <c r="K918" s="242"/>
      <c r="L918" s="247"/>
      <c r="M918" s="248"/>
      <c r="N918" s="249"/>
      <c r="O918" s="249"/>
      <c r="P918" s="249"/>
      <c r="Q918" s="249"/>
      <c r="R918" s="249"/>
      <c r="S918" s="249"/>
      <c r="T918" s="250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51" t="s">
        <v>197</v>
      </c>
      <c r="AU918" s="251" t="s">
        <v>86</v>
      </c>
      <c r="AV918" s="13" t="s">
        <v>84</v>
      </c>
      <c r="AW918" s="13" t="s">
        <v>32</v>
      </c>
      <c r="AX918" s="13" t="s">
        <v>77</v>
      </c>
      <c r="AY918" s="251" t="s">
        <v>188</v>
      </c>
    </row>
    <row r="919" spans="1:51" s="14" customFormat="1" ht="12">
      <c r="A919" s="14"/>
      <c r="B919" s="252"/>
      <c r="C919" s="253"/>
      <c r="D919" s="243" t="s">
        <v>197</v>
      </c>
      <c r="E919" s="254" t="s">
        <v>1</v>
      </c>
      <c r="F919" s="255" t="s">
        <v>283</v>
      </c>
      <c r="G919" s="253"/>
      <c r="H919" s="256">
        <v>21.44</v>
      </c>
      <c r="I919" s="257"/>
      <c r="J919" s="253"/>
      <c r="K919" s="253"/>
      <c r="L919" s="258"/>
      <c r="M919" s="259"/>
      <c r="N919" s="260"/>
      <c r="O919" s="260"/>
      <c r="P919" s="260"/>
      <c r="Q919" s="260"/>
      <c r="R919" s="260"/>
      <c r="S919" s="260"/>
      <c r="T919" s="261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62" t="s">
        <v>197</v>
      </c>
      <c r="AU919" s="262" t="s">
        <v>86</v>
      </c>
      <c r="AV919" s="14" t="s">
        <v>86</v>
      </c>
      <c r="AW919" s="14" t="s">
        <v>32</v>
      </c>
      <c r="AX919" s="14" t="s">
        <v>77</v>
      </c>
      <c r="AY919" s="262" t="s">
        <v>188</v>
      </c>
    </row>
    <row r="920" spans="1:51" s="13" customFormat="1" ht="12">
      <c r="A920" s="13"/>
      <c r="B920" s="241"/>
      <c r="C920" s="242"/>
      <c r="D920" s="243" t="s">
        <v>197</v>
      </c>
      <c r="E920" s="244" t="s">
        <v>1</v>
      </c>
      <c r="F920" s="245" t="s">
        <v>288</v>
      </c>
      <c r="G920" s="242"/>
      <c r="H920" s="244" t="s">
        <v>1</v>
      </c>
      <c r="I920" s="246"/>
      <c r="J920" s="242"/>
      <c r="K920" s="242"/>
      <c r="L920" s="247"/>
      <c r="M920" s="248"/>
      <c r="N920" s="249"/>
      <c r="O920" s="249"/>
      <c r="P920" s="249"/>
      <c r="Q920" s="249"/>
      <c r="R920" s="249"/>
      <c r="S920" s="249"/>
      <c r="T920" s="250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51" t="s">
        <v>197</v>
      </c>
      <c r="AU920" s="251" t="s">
        <v>86</v>
      </c>
      <c r="AV920" s="13" t="s">
        <v>84</v>
      </c>
      <c r="AW920" s="13" t="s">
        <v>32</v>
      </c>
      <c r="AX920" s="13" t="s">
        <v>77</v>
      </c>
      <c r="AY920" s="251" t="s">
        <v>188</v>
      </c>
    </row>
    <row r="921" spans="1:51" s="14" customFormat="1" ht="12">
      <c r="A921" s="14"/>
      <c r="B921" s="252"/>
      <c r="C921" s="253"/>
      <c r="D921" s="243" t="s">
        <v>197</v>
      </c>
      <c r="E921" s="254" t="s">
        <v>1</v>
      </c>
      <c r="F921" s="255" t="s">
        <v>289</v>
      </c>
      <c r="G921" s="253"/>
      <c r="H921" s="256">
        <v>2.14</v>
      </c>
      <c r="I921" s="257"/>
      <c r="J921" s="253"/>
      <c r="K921" s="253"/>
      <c r="L921" s="258"/>
      <c r="M921" s="259"/>
      <c r="N921" s="260"/>
      <c r="O921" s="260"/>
      <c r="P921" s="260"/>
      <c r="Q921" s="260"/>
      <c r="R921" s="260"/>
      <c r="S921" s="260"/>
      <c r="T921" s="261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62" t="s">
        <v>197</v>
      </c>
      <c r="AU921" s="262" t="s">
        <v>86</v>
      </c>
      <c r="AV921" s="14" t="s">
        <v>86</v>
      </c>
      <c r="AW921" s="14" t="s">
        <v>32</v>
      </c>
      <c r="AX921" s="14" t="s">
        <v>77</v>
      </c>
      <c r="AY921" s="262" t="s">
        <v>188</v>
      </c>
    </row>
    <row r="922" spans="1:51" s="13" customFormat="1" ht="12">
      <c r="A922" s="13"/>
      <c r="B922" s="241"/>
      <c r="C922" s="242"/>
      <c r="D922" s="243" t="s">
        <v>197</v>
      </c>
      <c r="E922" s="244" t="s">
        <v>1</v>
      </c>
      <c r="F922" s="245" t="s">
        <v>286</v>
      </c>
      <c r="G922" s="242"/>
      <c r="H922" s="244" t="s">
        <v>1</v>
      </c>
      <c r="I922" s="246"/>
      <c r="J922" s="242"/>
      <c r="K922" s="242"/>
      <c r="L922" s="247"/>
      <c r="M922" s="248"/>
      <c r="N922" s="249"/>
      <c r="O922" s="249"/>
      <c r="P922" s="249"/>
      <c r="Q922" s="249"/>
      <c r="R922" s="249"/>
      <c r="S922" s="249"/>
      <c r="T922" s="250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51" t="s">
        <v>197</v>
      </c>
      <c r="AU922" s="251" t="s">
        <v>86</v>
      </c>
      <c r="AV922" s="13" t="s">
        <v>84</v>
      </c>
      <c r="AW922" s="13" t="s">
        <v>32</v>
      </c>
      <c r="AX922" s="13" t="s">
        <v>77</v>
      </c>
      <c r="AY922" s="251" t="s">
        <v>188</v>
      </c>
    </row>
    <row r="923" spans="1:51" s="14" customFormat="1" ht="12">
      <c r="A923" s="14"/>
      <c r="B923" s="252"/>
      <c r="C923" s="253"/>
      <c r="D923" s="243" t="s">
        <v>197</v>
      </c>
      <c r="E923" s="254" t="s">
        <v>1</v>
      </c>
      <c r="F923" s="255" t="s">
        <v>287</v>
      </c>
      <c r="G923" s="253"/>
      <c r="H923" s="256">
        <v>7.11</v>
      </c>
      <c r="I923" s="257"/>
      <c r="J923" s="253"/>
      <c r="K923" s="253"/>
      <c r="L923" s="258"/>
      <c r="M923" s="259"/>
      <c r="N923" s="260"/>
      <c r="O923" s="260"/>
      <c r="P923" s="260"/>
      <c r="Q923" s="260"/>
      <c r="R923" s="260"/>
      <c r="S923" s="260"/>
      <c r="T923" s="261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62" t="s">
        <v>197</v>
      </c>
      <c r="AU923" s="262" t="s">
        <v>86</v>
      </c>
      <c r="AV923" s="14" t="s">
        <v>86</v>
      </c>
      <c r="AW923" s="14" t="s">
        <v>32</v>
      </c>
      <c r="AX923" s="14" t="s">
        <v>77</v>
      </c>
      <c r="AY923" s="262" t="s">
        <v>188</v>
      </c>
    </row>
    <row r="924" spans="1:51" s="13" customFormat="1" ht="12">
      <c r="A924" s="13"/>
      <c r="B924" s="241"/>
      <c r="C924" s="242"/>
      <c r="D924" s="243" t="s">
        <v>197</v>
      </c>
      <c r="E924" s="244" t="s">
        <v>1</v>
      </c>
      <c r="F924" s="245" t="s">
        <v>284</v>
      </c>
      <c r="G924" s="242"/>
      <c r="H924" s="244" t="s">
        <v>1</v>
      </c>
      <c r="I924" s="246"/>
      <c r="J924" s="242"/>
      <c r="K924" s="242"/>
      <c r="L924" s="247"/>
      <c r="M924" s="248"/>
      <c r="N924" s="249"/>
      <c r="O924" s="249"/>
      <c r="P924" s="249"/>
      <c r="Q924" s="249"/>
      <c r="R924" s="249"/>
      <c r="S924" s="249"/>
      <c r="T924" s="250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51" t="s">
        <v>197</v>
      </c>
      <c r="AU924" s="251" t="s">
        <v>86</v>
      </c>
      <c r="AV924" s="13" t="s">
        <v>84</v>
      </c>
      <c r="AW924" s="13" t="s">
        <v>32</v>
      </c>
      <c r="AX924" s="13" t="s">
        <v>77</v>
      </c>
      <c r="AY924" s="251" t="s">
        <v>188</v>
      </c>
    </row>
    <row r="925" spans="1:51" s="14" customFormat="1" ht="12">
      <c r="A925" s="14"/>
      <c r="B925" s="252"/>
      <c r="C925" s="253"/>
      <c r="D925" s="243" t="s">
        <v>197</v>
      </c>
      <c r="E925" s="254" t="s">
        <v>1</v>
      </c>
      <c r="F925" s="255" t="s">
        <v>285</v>
      </c>
      <c r="G925" s="253"/>
      <c r="H925" s="256">
        <v>6.67</v>
      </c>
      <c r="I925" s="257"/>
      <c r="J925" s="253"/>
      <c r="K925" s="253"/>
      <c r="L925" s="258"/>
      <c r="M925" s="259"/>
      <c r="N925" s="260"/>
      <c r="O925" s="260"/>
      <c r="P925" s="260"/>
      <c r="Q925" s="260"/>
      <c r="R925" s="260"/>
      <c r="S925" s="260"/>
      <c r="T925" s="261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62" t="s">
        <v>197</v>
      </c>
      <c r="AU925" s="262" t="s">
        <v>86</v>
      </c>
      <c r="AV925" s="14" t="s">
        <v>86</v>
      </c>
      <c r="AW925" s="14" t="s">
        <v>32</v>
      </c>
      <c r="AX925" s="14" t="s">
        <v>77</v>
      </c>
      <c r="AY925" s="262" t="s">
        <v>188</v>
      </c>
    </row>
    <row r="926" spans="1:51" s="13" customFormat="1" ht="12">
      <c r="A926" s="13"/>
      <c r="B926" s="241"/>
      <c r="C926" s="242"/>
      <c r="D926" s="243" t="s">
        <v>197</v>
      </c>
      <c r="E926" s="244" t="s">
        <v>1</v>
      </c>
      <c r="F926" s="245" t="s">
        <v>223</v>
      </c>
      <c r="G926" s="242"/>
      <c r="H926" s="244" t="s">
        <v>1</v>
      </c>
      <c r="I926" s="246"/>
      <c r="J926" s="242"/>
      <c r="K926" s="242"/>
      <c r="L926" s="247"/>
      <c r="M926" s="248"/>
      <c r="N926" s="249"/>
      <c r="O926" s="249"/>
      <c r="P926" s="249"/>
      <c r="Q926" s="249"/>
      <c r="R926" s="249"/>
      <c r="S926" s="249"/>
      <c r="T926" s="250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51" t="s">
        <v>197</v>
      </c>
      <c r="AU926" s="251" t="s">
        <v>86</v>
      </c>
      <c r="AV926" s="13" t="s">
        <v>84</v>
      </c>
      <c r="AW926" s="13" t="s">
        <v>32</v>
      </c>
      <c r="AX926" s="13" t="s">
        <v>77</v>
      </c>
      <c r="AY926" s="251" t="s">
        <v>188</v>
      </c>
    </row>
    <row r="927" spans="1:51" s="14" customFormat="1" ht="12">
      <c r="A927" s="14"/>
      <c r="B927" s="252"/>
      <c r="C927" s="253"/>
      <c r="D927" s="243" t="s">
        <v>197</v>
      </c>
      <c r="E927" s="254" t="s">
        <v>1</v>
      </c>
      <c r="F927" s="255" t="s">
        <v>224</v>
      </c>
      <c r="G927" s="253"/>
      <c r="H927" s="256">
        <v>6.04</v>
      </c>
      <c r="I927" s="257"/>
      <c r="J927" s="253"/>
      <c r="K927" s="253"/>
      <c r="L927" s="258"/>
      <c r="M927" s="259"/>
      <c r="N927" s="260"/>
      <c r="O927" s="260"/>
      <c r="P927" s="260"/>
      <c r="Q927" s="260"/>
      <c r="R927" s="260"/>
      <c r="S927" s="260"/>
      <c r="T927" s="261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62" t="s">
        <v>197</v>
      </c>
      <c r="AU927" s="262" t="s">
        <v>86</v>
      </c>
      <c r="AV927" s="14" t="s">
        <v>86</v>
      </c>
      <c r="AW927" s="14" t="s">
        <v>32</v>
      </c>
      <c r="AX927" s="14" t="s">
        <v>77</v>
      </c>
      <c r="AY927" s="262" t="s">
        <v>188</v>
      </c>
    </row>
    <row r="928" spans="1:51" s="13" customFormat="1" ht="12">
      <c r="A928" s="13"/>
      <c r="B928" s="241"/>
      <c r="C928" s="242"/>
      <c r="D928" s="243" t="s">
        <v>197</v>
      </c>
      <c r="E928" s="244" t="s">
        <v>1</v>
      </c>
      <c r="F928" s="245" t="s">
        <v>733</v>
      </c>
      <c r="G928" s="242"/>
      <c r="H928" s="244" t="s">
        <v>1</v>
      </c>
      <c r="I928" s="246"/>
      <c r="J928" s="242"/>
      <c r="K928" s="242"/>
      <c r="L928" s="247"/>
      <c r="M928" s="248"/>
      <c r="N928" s="249"/>
      <c r="O928" s="249"/>
      <c r="P928" s="249"/>
      <c r="Q928" s="249"/>
      <c r="R928" s="249"/>
      <c r="S928" s="249"/>
      <c r="T928" s="250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51" t="s">
        <v>197</v>
      </c>
      <c r="AU928" s="251" t="s">
        <v>86</v>
      </c>
      <c r="AV928" s="13" t="s">
        <v>84</v>
      </c>
      <c r="AW928" s="13" t="s">
        <v>32</v>
      </c>
      <c r="AX928" s="13" t="s">
        <v>77</v>
      </c>
      <c r="AY928" s="251" t="s">
        <v>188</v>
      </c>
    </row>
    <row r="929" spans="1:51" s="14" customFormat="1" ht="12">
      <c r="A929" s="14"/>
      <c r="B929" s="252"/>
      <c r="C929" s="253"/>
      <c r="D929" s="243" t="s">
        <v>197</v>
      </c>
      <c r="E929" s="254" t="s">
        <v>1</v>
      </c>
      <c r="F929" s="255" t="s">
        <v>226</v>
      </c>
      <c r="G929" s="253"/>
      <c r="H929" s="256">
        <v>25.99</v>
      </c>
      <c r="I929" s="257"/>
      <c r="J929" s="253"/>
      <c r="K929" s="253"/>
      <c r="L929" s="258"/>
      <c r="M929" s="259"/>
      <c r="N929" s="260"/>
      <c r="O929" s="260"/>
      <c r="P929" s="260"/>
      <c r="Q929" s="260"/>
      <c r="R929" s="260"/>
      <c r="S929" s="260"/>
      <c r="T929" s="261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62" t="s">
        <v>197</v>
      </c>
      <c r="AU929" s="262" t="s">
        <v>86</v>
      </c>
      <c r="AV929" s="14" t="s">
        <v>86</v>
      </c>
      <c r="AW929" s="14" t="s">
        <v>32</v>
      </c>
      <c r="AX929" s="14" t="s">
        <v>77</v>
      </c>
      <c r="AY929" s="262" t="s">
        <v>188</v>
      </c>
    </row>
    <row r="930" spans="1:51" s="13" customFormat="1" ht="12">
      <c r="A930" s="13"/>
      <c r="B930" s="241"/>
      <c r="C930" s="242"/>
      <c r="D930" s="243" t="s">
        <v>197</v>
      </c>
      <c r="E930" s="244" t="s">
        <v>1</v>
      </c>
      <c r="F930" s="245" t="s">
        <v>227</v>
      </c>
      <c r="G930" s="242"/>
      <c r="H930" s="244" t="s">
        <v>1</v>
      </c>
      <c r="I930" s="246"/>
      <c r="J930" s="242"/>
      <c r="K930" s="242"/>
      <c r="L930" s="247"/>
      <c r="M930" s="248"/>
      <c r="N930" s="249"/>
      <c r="O930" s="249"/>
      <c r="P930" s="249"/>
      <c r="Q930" s="249"/>
      <c r="R930" s="249"/>
      <c r="S930" s="249"/>
      <c r="T930" s="250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51" t="s">
        <v>197</v>
      </c>
      <c r="AU930" s="251" t="s">
        <v>86</v>
      </c>
      <c r="AV930" s="13" t="s">
        <v>84</v>
      </c>
      <c r="AW930" s="13" t="s">
        <v>32</v>
      </c>
      <c r="AX930" s="13" t="s">
        <v>77</v>
      </c>
      <c r="AY930" s="251" t="s">
        <v>188</v>
      </c>
    </row>
    <row r="931" spans="1:51" s="14" customFormat="1" ht="12">
      <c r="A931" s="14"/>
      <c r="B931" s="252"/>
      <c r="C931" s="253"/>
      <c r="D931" s="243" t="s">
        <v>197</v>
      </c>
      <c r="E931" s="254" t="s">
        <v>1</v>
      </c>
      <c r="F931" s="255" t="s">
        <v>281</v>
      </c>
      <c r="G931" s="253"/>
      <c r="H931" s="256">
        <v>28.94</v>
      </c>
      <c r="I931" s="257"/>
      <c r="J931" s="253"/>
      <c r="K931" s="253"/>
      <c r="L931" s="258"/>
      <c r="M931" s="259"/>
      <c r="N931" s="260"/>
      <c r="O931" s="260"/>
      <c r="P931" s="260"/>
      <c r="Q931" s="260"/>
      <c r="R931" s="260"/>
      <c r="S931" s="260"/>
      <c r="T931" s="261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62" t="s">
        <v>197</v>
      </c>
      <c r="AU931" s="262" t="s">
        <v>86</v>
      </c>
      <c r="AV931" s="14" t="s">
        <v>86</v>
      </c>
      <c r="AW931" s="14" t="s">
        <v>32</v>
      </c>
      <c r="AX931" s="14" t="s">
        <v>77</v>
      </c>
      <c r="AY931" s="262" t="s">
        <v>188</v>
      </c>
    </row>
    <row r="932" spans="1:51" s="13" customFormat="1" ht="12">
      <c r="A932" s="13"/>
      <c r="B932" s="241"/>
      <c r="C932" s="242"/>
      <c r="D932" s="243" t="s">
        <v>197</v>
      </c>
      <c r="E932" s="244" t="s">
        <v>1</v>
      </c>
      <c r="F932" s="245" t="s">
        <v>207</v>
      </c>
      <c r="G932" s="242"/>
      <c r="H932" s="244" t="s">
        <v>1</v>
      </c>
      <c r="I932" s="246"/>
      <c r="J932" s="242"/>
      <c r="K932" s="242"/>
      <c r="L932" s="247"/>
      <c r="M932" s="248"/>
      <c r="N932" s="249"/>
      <c r="O932" s="249"/>
      <c r="P932" s="249"/>
      <c r="Q932" s="249"/>
      <c r="R932" s="249"/>
      <c r="S932" s="249"/>
      <c r="T932" s="250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51" t="s">
        <v>197</v>
      </c>
      <c r="AU932" s="251" t="s">
        <v>86</v>
      </c>
      <c r="AV932" s="13" t="s">
        <v>84</v>
      </c>
      <c r="AW932" s="13" t="s">
        <v>32</v>
      </c>
      <c r="AX932" s="13" t="s">
        <v>77</v>
      </c>
      <c r="AY932" s="251" t="s">
        <v>188</v>
      </c>
    </row>
    <row r="933" spans="1:51" s="14" customFormat="1" ht="12">
      <c r="A933" s="14"/>
      <c r="B933" s="252"/>
      <c r="C933" s="253"/>
      <c r="D933" s="243" t="s">
        <v>197</v>
      </c>
      <c r="E933" s="254" t="s">
        <v>1</v>
      </c>
      <c r="F933" s="255" t="s">
        <v>734</v>
      </c>
      <c r="G933" s="253"/>
      <c r="H933" s="256">
        <v>15.78</v>
      </c>
      <c r="I933" s="257"/>
      <c r="J933" s="253"/>
      <c r="K933" s="253"/>
      <c r="L933" s="258"/>
      <c r="M933" s="259"/>
      <c r="N933" s="260"/>
      <c r="O933" s="260"/>
      <c r="P933" s="260"/>
      <c r="Q933" s="260"/>
      <c r="R933" s="260"/>
      <c r="S933" s="260"/>
      <c r="T933" s="261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62" t="s">
        <v>197</v>
      </c>
      <c r="AU933" s="262" t="s">
        <v>86</v>
      </c>
      <c r="AV933" s="14" t="s">
        <v>86</v>
      </c>
      <c r="AW933" s="14" t="s">
        <v>32</v>
      </c>
      <c r="AX933" s="14" t="s">
        <v>77</v>
      </c>
      <c r="AY933" s="262" t="s">
        <v>188</v>
      </c>
    </row>
    <row r="934" spans="1:51" s="13" customFormat="1" ht="12">
      <c r="A934" s="13"/>
      <c r="B934" s="241"/>
      <c r="C934" s="242"/>
      <c r="D934" s="243" t="s">
        <v>197</v>
      </c>
      <c r="E934" s="244" t="s">
        <v>1</v>
      </c>
      <c r="F934" s="245" t="s">
        <v>233</v>
      </c>
      <c r="G934" s="242"/>
      <c r="H934" s="244" t="s">
        <v>1</v>
      </c>
      <c r="I934" s="246"/>
      <c r="J934" s="242"/>
      <c r="K934" s="242"/>
      <c r="L934" s="247"/>
      <c r="M934" s="248"/>
      <c r="N934" s="249"/>
      <c r="O934" s="249"/>
      <c r="P934" s="249"/>
      <c r="Q934" s="249"/>
      <c r="R934" s="249"/>
      <c r="S934" s="249"/>
      <c r="T934" s="250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51" t="s">
        <v>197</v>
      </c>
      <c r="AU934" s="251" t="s">
        <v>86</v>
      </c>
      <c r="AV934" s="13" t="s">
        <v>84</v>
      </c>
      <c r="AW934" s="13" t="s">
        <v>32</v>
      </c>
      <c r="AX934" s="13" t="s">
        <v>77</v>
      </c>
      <c r="AY934" s="251" t="s">
        <v>188</v>
      </c>
    </row>
    <row r="935" spans="1:51" s="13" customFormat="1" ht="12">
      <c r="A935" s="13"/>
      <c r="B935" s="241"/>
      <c r="C935" s="242"/>
      <c r="D935" s="243" t="s">
        <v>197</v>
      </c>
      <c r="E935" s="244" t="s">
        <v>1</v>
      </c>
      <c r="F935" s="245" t="s">
        <v>238</v>
      </c>
      <c r="G935" s="242"/>
      <c r="H935" s="244" t="s">
        <v>1</v>
      </c>
      <c r="I935" s="246"/>
      <c r="J935" s="242"/>
      <c r="K935" s="242"/>
      <c r="L935" s="247"/>
      <c r="M935" s="248"/>
      <c r="N935" s="249"/>
      <c r="O935" s="249"/>
      <c r="P935" s="249"/>
      <c r="Q935" s="249"/>
      <c r="R935" s="249"/>
      <c r="S935" s="249"/>
      <c r="T935" s="250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51" t="s">
        <v>197</v>
      </c>
      <c r="AU935" s="251" t="s">
        <v>86</v>
      </c>
      <c r="AV935" s="13" t="s">
        <v>84</v>
      </c>
      <c r="AW935" s="13" t="s">
        <v>32</v>
      </c>
      <c r="AX935" s="13" t="s">
        <v>77</v>
      </c>
      <c r="AY935" s="251" t="s">
        <v>188</v>
      </c>
    </row>
    <row r="936" spans="1:51" s="14" customFormat="1" ht="12">
      <c r="A936" s="14"/>
      <c r="B936" s="252"/>
      <c r="C936" s="253"/>
      <c r="D936" s="243" t="s">
        <v>197</v>
      </c>
      <c r="E936" s="254" t="s">
        <v>1</v>
      </c>
      <c r="F936" s="255" t="s">
        <v>239</v>
      </c>
      <c r="G936" s="253"/>
      <c r="H936" s="256">
        <v>5.91</v>
      </c>
      <c r="I936" s="257"/>
      <c r="J936" s="253"/>
      <c r="K936" s="253"/>
      <c r="L936" s="258"/>
      <c r="M936" s="259"/>
      <c r="N936" s="260"/>
      <c r="O936" s="260"/>
      <c r="P936" s="260"/>
      <c r="Q936" s="260"/>
      <c r="R936" s="260"/>
      <c r="S936" s="260"/>
      <c r="T936" s="261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62" t="s">
        <v>197</v>
      </c>
      <c r="AU936" s="262" t="s">
        <v>86</v>
      </c>
      <c r="AV936" s="14" t="s">
        <v>86</v>
      </c>
      <c r="AW936" s="14" t="s">
        <v>32</v>
      </c>
      <c r="AX936" s="14" t="s">
        <v>77</v>
      </c>
      <c r="AY936" s="262" t="s">
        <v>188</v>
      </c>
    </row>
    <row r="937" spans="1:51" s="13" customFormat="1" ht="12">
      <c r="A937" s="13"/>
      <c r="B937" s="241"/>
      <c r="C937" s="242"/>
      <c r="D937" s="243" t="s">
        <v>197</v>
      </c>
      <c r="E937" s="244" t="s">
        <v>1</v>
      </c>
      <c r="F937" s="245" t="s">
        <v>246</v>
      </c>
      <c r="G937" s="242"/>
      <c r="H937" s="244" t="s">
        <v>1</v>
      </c>
      <c r="I937" s="246"/>
      <c r="J937" s="242"/>
      <c r="K937" s="242"/>
      <c r="L937" s="247"/>
      <c r="M937" s="248"/>
      <c r="N937" s="249"/>
      <c r="O937" s="249"/>
      <c r="P937" s="249"/>
      <c r="Q937" s="249"/>
      <c r="R937" s="249"/>
      <c r="S937" s="249"/>
      <c r="T937" s="250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51" t="s">
        <v>197</v>
      </c>
      <c r="AU937" s="251" t="s">
        <v>86</v>
      </c>
      <c r="AV937" s="13" t="s">
        <v>84</v>
      </c>
      <c r="AW937" s="13" t="s">
        <v>32</v>
      </c>
      <c r="AX937" s="13" t="s">
        <v>77</v>
      </c>
      <c r="AY937" s="251" t="s">
        <v>188</v>
      </c>
    </row>
    <row r="938" spans="1:51" s="14" customFormat="1" ht="12">
      <c r="A938" s="14"/>
      <c r="B938" s="252"/>
      <c r="C938" s="253"/>
      <c r="D938" s="243" t="s">
        <v>197</v>
      </c>
      <c r="E938" s="254" t="s">
        <v>1</v>
      </c>
      <c r="F938" s="255" t="s">
        <v>247</v>
      </c>
      <c r="G938" s="253"/>
      <c r="H938" s="256">
        <v>31.88</v>
      </c>
      <c r="I938" s="257"/>
      <c r="J938" s="253"/>
      <c r="K938" s="253"/>
      <c r="L938" s="258"/>
      <c r="M938" s="259"/>
      <c r="N938" s="260"/>
      <c r="O938" s="260"/>
      <c r="P938" s="260"/>
      <c r="Q938" s="260"/>
      <c r="R938" s="260"/>
      <c r="S938" s="260"/>
      <c r="T938" s="261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62" t="s">
        <v>197</v>
      </c>
      <c r="AU938" s="262" t="s">
        <v>86</v>
      </c>
      <c r="AV938" s="14" t="s">
        <v>86</v>
      </c>
      <c r="AW938" s="14" t="s">
        <v>32</v>
      </c>
      <c r="AX938" s="14" t="s">
        <v>77</v>
      </c>
      <c r="AY938" s="262" t="s">
        <v>188</v>
      </c>
    </row>
    <row r="939" spans="1:51" s="13" customFormat="1" ht="12">
      <c r="A939" s="13"/>
      <c r="B939" s="241"/>
      <c r="C939" s="242"/>
      <c r="D939" s="243" t="s">
        <v>197</v>
      </c>
      <c r="E939" s="244" t="s">
        <v>1</v>
      </c>
      <c r="F939" s="245" t="s">
        <v>293</v>
      </c>
      <c r="G939" s="242"/>
      <c r="H939" s="244" t="s">
        <v>1</v>
      </c>
      <c r="I939" s="246"/>
      <c r="J939" s="242"/>
      <c r="K939" s="242"/>
      <c r="L939" s="247"/>
      <c r="M939" s="248"/>
      <c r="N939" s="249"/>
      <c r="O939" s="249"/>
      <c r="P939" s="249"/>
      <c r="Q939" s="249"/>
      <c r="R939" s="249"/>
      <c r="S939" s="249"/>
      <c r="T939" s="250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51" t="s">
        <v>197</v>
      </c>
      <c r="AU939" s="251" t="s">
        <v>86</v>
      </c>
      <c r="AV939" s="13" t="s">
        <v>84</v>
      </c>
      <c r="AW939" s="13" t="s">
        <v>32</v>
      </c>
      <c r="AX939" s="13" t="s">
        <v>77</v>
      </c>
      <c r="AY939" s="251" t="s">
        <v>188</v>
      </c>
    </row>
    <row r="940" spans="1:51" s="14" customFormat="1" ht="12">
      <c r="A940" s="14"/>
      <c r="B940" s="252"/>
      <c r="C940" s="253"/>
      <c r="D940" s="243" t="s">
        <v>197</v>
      </c>
      <c r="E940" s="254" t="s">
        <v>1</v>
      </c>
      <c r="F940" s="255" t="s">
        <v>294</v>
      </c>
      <c r="G940" s="253"/>
      <c r="H940" s="256">
        <v>20.66</v>
      </c>
      <c r="I940" s="257"/>
      <c r="J940" s="253"/>
      <c r="K940" s="253"/>
      <c r="L940" s="258"/>
      <c r="M940" s="259"/>
      <c r="N940" s="260"/>
      <c r="O940" s="260"/>
      <c r="P940" s="260"/>
      <c r="Q940" s="260"/>
      <c r="R940" s="260"/>
      <c r="S940" s="260"/>
      <c r="T940" s="261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62" t="s">
        <v>197</v>
      </c>
      <c r="AU940" s="262" t="s">
        <v>86</v>
      </c>
      <c r="AV940" s="14" t="s">
        <v>86</v>
      </c>
      <c r="AW940" s="14" t="s">
        <v>32</v>
      </c>
      <c r="AX940" s="14" t="s">
        <v>77</v>
      </c>
      <c r="AY940" s="262" t="s">
        <v>188</v>
      </c>
    </row>
    <row r="941" spans="1:51" s="14" customFormat="1" ht="12">
      <c r="A941" s="14"/>
      <c r="B941" s="252"/>
      <c r="C941" s="253"/>
      <c r="D941" s="243" t="s">
        <v>197</v>
      </c>
      <c r="E941" s="254" t="s">
        <v>1</v>
      </c>
      <c r="F941" s="255" t="s">
        <v>228</v>
      </c>
      <c r="G941" s="253"/>
      <c r="H941" s="256">
        <v>27.03</v>
      </c>
      <c r="I941" s="257"/>
      <c r="J941" s="253"/>
      <c r="K941" s="253"/>
      <c r="L941" s="258"/>
      <c r="M941" s="259"/>
      <c r="N941" s="260"/>
      <c r="O941" s="260"/>
      <c r="P941" s="260"/>
      <c r="Q941" s="260"/>
      <c r="R941" s="260"/>
      <c r="S941" s="260"/>
      <c r="T941" s="261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62" t="s">
        <v>197</v>
      </c>
      <c r="AU941" s="262" t="s">
        <v>86</v>
      </c>
      <c r="AV941" s="14" t="s">
        <v>86</v>
      </c>
      <c r="AW941" s="14" t="s">
        <v>32</v>
      </c>
      <c r="AX941" s="14" t="s">
        <v>77</v>
      </c>
      <c r="AY941" s="262" t="s">
        <v>188</v>
      </c>
    </row>
    <row r="942" spans="1:51" s="16" customFormat="1" ht="12">
      <c r="A942" s="16"/>
      <c r="B942" s="274"/>
      <c r="C942" s="275"/>
      <c r="D942" s="243" t="s">
        <v>197</v>
      </c>
      <c r="E942" s="276" t="s">
        <v>1</v>
      </c>
      <c r="F942" s="277" t="s">
        <v>232</v>
      </c>
      <c r="G942" s="275"/>
      <c r="H942" s="278">
        <v>220.73</v>
      </c>
      <c r="I942" s="279"/>
      <c r="J942" s="275"/>
      <c r="K942" s="275"/>
      <c r="L942" s="280"/>
      <c r="M942" s="281"/>
      <c r="N942" s="282"/>
      <c r="O942" s="282"/>
      <c r="P942" s="282"/>
      <c r="Q942" s="282"/>
      <c r="R942" s="282"/>
      <c r="S942" s="282"/>
      <c r="T942" s="283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T942" s="284" t="s">
        <v>197</v>
      </c>
      <c r="AU942" s="284" t="s">
        <v>86</v>
      </c>
      <c r="AV942" s="16" t="s">
        <v>112</v>
      </c>
      <c r="AW942" s="16" t="s">
        <v>32</v>
      </c>
      <c r="AX942" s="16" t="s">
        <v>77</v>
      </c>
      <c r="AY942" s="284" t="s">
        <v>188</v>
      </c>
    </row>
    <row r="943" spans="1:51" s="13" customFormat="1" ht="12">
      <c r="A943" s="13"/>
      <c r="B943" s="241"/>
      <c r="C943" s="242"/>
      <c r="D943" s="243" t="s">
        <v>197</v>
      </c>
      <c r="E943" s="244" t="s">
        <v>1</v>
      </c>
      <c r="F943" s="245" t="s">
        <v>758</v>
      </c>
      <c r="G943" s="242"/>
      <c r="H943" s="244" t="s">
        <v>1</v>
      </c>
      <c r="I943" s="246"/>
      <c r="J943" s="242"/>
      <c r="K943" s="242"/>
      <c r="L943" s="247"/>
      <c r="M943" s="248"/>
      <c r="N943" s="249"/>
      <c r="O943" s="249"/>
      <c r="P943" s="249"/>
      <c r="Q943" s="249"/>
      <c r="R943" s="249"/>
      <c r="S943" s="249"/>
      <c r="T943" s="250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51" t="s">
        <v>197</v>
      </c>
      <c r="AU943" s="251" t="s">
        <v>86</v>
      </c>
      <c r="AV943" s="13" t="s">
        <v>84</v>
      </c>
      <c r="AW943" s="13" t="s">
        <v>32</v>
      </c>
      <c r="AX943" s="13" t="s">
        <v>77</v>
      </c>
      <c r="AY943" s="251" t="s">
        <v>188</v>
      </c>
    </row>
    <row r="944" spans="1:51" s="13" customFormat="1" ht="12">
      <c r="A944" s="13"/>
      <c r="B944" s="241"/>
      <c r="C944" s="242"/>
      <c r="D944" s="243" t="s">
        <v>197</v>
      </c>
      <c r="E944" s="244" t="s">
        <v>1</v>
      </c>
      <c r="F944" s="245" t="s">
        <v>759</v>
      </c>
      <c r="G944" s="242"/>
      <c r="H944" s="244" t="s">
        <v>1</v>
      </c>
      <c r="I944" s="246"/>
      <c r="J944" s="242"/>
      <c r="K944" s="242"/>
      <c r="L944" s="247"/>
      <c r="M944" s="248"/>
      <c r="N944" s="249"/>
      <c r="O944" s="249"/>
      <c r="P944" s="249"/>
      <c r="Q944" s="249"/>
      <c r="R944" s="249"/>
      <c r="S944" s="249"/>
      <c r="T944" s="250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51" t="s">
        <v>197</v>
      </c>
      <c r="AU944" s="251" t="s">
        <v>86</v>
      </c>
      <c r="AV944" s="13" t="s">
        <v>84</v>
      </c>
      <c r="AW944" s="13" t="s">
        <v>32</v>
      </c>
      <c r="AX944" s="13" t="s">
        <v>77</v>
      </c>
      <c r="AY944" s="251" t="s">
        <v>188</v>
      </c>
    </row>
    <row r="945" spans="1:51" s="14" customFormat="1" ht="12">
      <c r="A945" s="14"/>
      <c r="B945" s="252"/>
      <c r="C945" s="253"/>
      <c r="D945" s="243" t="s">
        <v>197</v>
      </c>
      <c r="E945" s="254" t="s">
        <v>1</v>
      </c>
      <c r="F945" s="255" t="s">
        <v>760</v>
      </c>
      <c r="G945" s="253"/>
      <c r="H945" s="256">
        <v>10.01</v>
      </c>
      <c r="I945" s="257"/>
      <c r="J945" s="253"/>
      <c r="K945" s="253"/>
      <c r="L945" s="258"/>
      <c r="M945" s="259"/>
      <c r="N945" s="260"/>
      <c r="O945" s="260"/>
      <c r="P945" s="260"/>
      <c r="Q945" s="260"/>
      <c r="R945" s="260"/>
      <c r="S945" s="260"/>
      <c r="T945" s="261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62" t="s">
        <v>197</v>
      </c>
      <c r="AU945" s="262" t="s">
        <v>86</v>
      </c>
      <c r="AV945" s="14" t="s">
        <v>86</v>
      </c>
      <c r="AW945" s="14" t="s">
        <v>32</v>
      </c>
      <c r="AX945" s="14" t="s">
        <v>77</v>
      </c>
      <c r="AY945" s="262" t="s">
        <v>188</v>
      </c>
    </row>
    <row r="946" spans="1:51" s="13" customFormat="1" ht="12">
      <c r="A946" s="13"/>
      <c r="B946" s="241"/>
      <c r="C946" s="242"/>
      <c r="D946" s="243" t="s">
        <v>197</v>
      </c>
      <c r="E946" s="244" t="s">
        <v>1</v>
      </c>
      <c r="F946" s="245" t="s">
        <v>761</v>
      </c>
      <c r="G946" s="242"/>
      <c r="H946" s="244" t="s">
        <v>1</v>
      </c>
      <c r="I946" s="246"/>
      <c r="J946" s="242"/>
      <c r="K946" s="242"/>
      <c r="L946" s="247"/>
      <c r="M946" s="248"/>
      <c r="N946" s="249"/>
      <c r="O946" s="249"/>
      <c r="P946" s="249"/>
      <c r="Q946" s="249"/>
      <c r="R946" s="249"/>
      <c r="S946" s="249"/>
      <c r="T946" s="250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51" t="s">
        <v>197</v>
      </c>
      <c r="AU946" s="251" t="s">
        <v>86</v>
      </c>
      <c r="AV946" s="13" t="s">
        <v>84</v>
      </c>
      <c r="AW946" s="13" t="s">
        <v>32</v>
      </c>
      <c r="AX946" s="13" t="s">
        <v>77</v>
      </c>
      <c r="AY946" s="251" t="s">
        <v>188</v>
      </c>
    </row>
    <row r="947" spans="1:51" s="14" customFormat="1" ht="12">
      <c r="A947" s="14"/>
      <c r="B947" s="252"/>
      <c r="C947" s="253"/>
      <c r="D947" s="243" t="s">
        <v>197</v>
      </c>
      <c r="E947" s="254" t="s">
        <v>1</v>
      </c>
      <c r="F947" s="255" t="s">
        <v>762</v>
      </c>
      <c r="G947" s="253"/>
      <c r="H947" s="256">
        <v>12.64</v>
      </c>
      <c r="I947" s="257"/>
      <c r="J947" s="253"/>
      <c r="K947" s="253"/>
      <c r="L947" s="258"/>
      <c r="M947" s="259"/>
      <c r="N947" s="260"/>
      <c r="O947" s="260"/>
      <c r="P947" s="260"/>
      <c r="Q947" s="260"/>
      <c r="R947" s="260"/>
      <c r="S947" s="260"/>
      <c r="T947" s="261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62" t="s">
        <v>197</v>
      </c>
      <c r="AU947" s="262" t="s">
        <v>86</v>
      </c>
      <c r="AV947" s="14" t="s">
        <v>86</v>
      </c>
      <c r="AW947" s="14" t="s">
        <v>32</v>
      </c>
      <c r="AX947" s="14" t="s">
        <v>77</v>
      </c>
      <c r="AY947" s="262" t="s">
        <v>188</v>
      </c>
    </row>
    <row r="948" spans="1:51" s="13" customFormat="1" ht="12">
      <c r="A948" s="13"/>
      <c r="B948" s="241"/>
      <c r="C948" s="242"/>
      <c r="D948" s="243" t="s">
        <v>197</v>
      </c>
      <c r="E948" s="244" t="s">
        <v>1</v>
      </c>
      <c r="F948" s="245" t="s">
        <v>763</v>
      </c>
      <c r="G948" s="242"/>
      <c r="H948" s="244" t="s">
        <v>1</v>
      </c>
      <c r="I948" s="246"/>
      <c r="J948" s="242"/>
      <c r="K948" s="242"/>
      <c r="L948" s="247"/>
      <c r="M948" s="248"/>
      <c r="N948" s="249"/>
      <c r="O948" s="249"/>
      <c r="P948" s="249"/>
      <c r="Q948" s="249"/>
      <c r="R948" s="249"/>
      <c r="S948" s="249"/>
      <c r="T948" s="250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51" t="s">
        <v>197</v>
      </c>
      <c r="AU948" s="251" t="s">
        <v>86</v>
      </c>
      <c r="AV948" s="13" t="s">
        <v>84</v>
      </c>
      <c r="AW948" s="13" t="s">
        <v>32</v>
      </c>
      <c r="AX948" s="13" t="s">
        <v>77</v>
      </c>
      <c r="AY948" s="251" t="s">
        <v>188</v>
      </c>
    </row>
    <row r="949" spans="1:51" s="14" customFormat="1" ht="12">
      <c r="A949" s="14"/>
      <c r="B949" s="252"/>
      <c r="C949" s="253"/>
      <c r="D949" s="243" t="s">
        <v>197</v>
      </c>
      <c r="E949" s="254" t="s">
        <v>1</v>
      </c>
      <c r="F949" s="255" t="s">
        <v>764</v>
      </c>
      <c r="G949" s="253"/>
      <c r="H949" s="256">
        <v>2.53</v>
      </c>
      <c r="I949" s="257"/>
      <c r="J949" s="253"/>
      <c r="K949" s="253"/>
      <c r="L949" s="258"/>
      <c r="M949" s="259"/>
      <c r="N949" s="260"/>
      <c r="O949" s="260"/>
      <c r="P949" s="260"/>
      <c r="Q949" s="260"/>
      <c r="R949" s="260"/>
      <c r="S949" s="260"/>
      <c r="T949" s="261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62" t="s">
        <v>197</v>
      </c>
      <c r="AU949" s="262" t="s">
        <v>86</v>
      </c>
      <c r="AV949" s="14" t="s">
        <v>86</v>
      </c>
      <c r="AW949" s="14" t="s">
        <v>32</v>
      </c>
      <c r="AX949" s="14" t="s">
        <v>77</v>
      </c>
      <c r="AY949" s="262" t="s">
        <v>188</v>
      </c>
    </row>
    <row r="950" spans="1:51" s="16" customFormat="1" ht="12">
      <c r="A950" s="16"/>
      <c r="B950" s="274"/>
      <c r="C950" s="275"/>
      <c r="D950" s="243" t="s">
        <v>197</v>
      </c>
      <c r="E950" s="276" t="s">
        <v>1</v>
      </c>
      <c r="F950" s="277" t="s">
        <v>232</v>
      </c>
      <c r="G950" s="275"/>
      <c r="H950" s="278">
        <v>25.18</v>
      </c>
      <c r="I950" s="279"/>
      <c r="J950" s="275"/>
      <c r="K950" s="275"/>
      <c r="L950" s="280"/>
      <c r="M950" s="281"/>
      <c r="N950" s="282"/>
      <c r="O950" s="282"/>
      <c r="P950" s="282"/>
      <c r="Q950" s="282"/>
      <c r="R950" s="282"/>
      <c r="S950" s="282"/>
      <c r="T950" s="283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T950" s="284" t="s">
        <v>197</v>
      </c>
      <c r="AU950" s="284" t="s">
        <v>86</v>
      </c>
      <c r="AV950" s="16" t="s">
        <v>112</v>
      </c>
      <c r="AW950" s="16" t="s">
        <v>32</v>
      </c>
      <c r="AX950" s="16" t="s">
        <v>77</v>
      </c>
      <c r="AY950" s="284" t="s">
        <v>188</v>
      </c>
    </row>
    <row r="951" spans="1:51" s="13" customFormat="1" ht="12">
      <c r="A951" s="13"/>
      <c r="B951" s="241"/>
      <c r="C951" s="242"/>
      <c r="D951" s="243" t="s">
        <v>197</v>
      </c>
      <c r="E951" s="244" t="s">
        <v>1</v>
      </c>
      <c r="F951" s="245" t="s">
        <v>744</v>
      </c>
      <c r="G951" s="242"/>
      <c r="H951" s="244" t="s">
        <v>1</v>
      </c>
      <c r="I951" s="246"/>
      <c r="J951" s="242"/>
      <c r="K951" s="242"/>
      <c r="L951" s="247"/>
      <c r="M951" s="248"/>
      <c r="N951" s="249"/>
      <c r="O951" s="249"/>
      <c r="P951" s="249"/>
      <c r="Q951" s="249"/>
      <c r="R951" s="249"/>
      <c r="S951" s="249"/>
      <c r="T951" s="250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51" t="s">
        <v>197</v>
      </c>
      <c r="AU951" s="251" t="s">
        <v>86</v>
      </c>
      <c r="AV951" s="13" t="s">
        <v>84</v>
      </c>
      <c r="AW951" s="13" t="s">
        <v>32</v>
      </c>
      <c r="AX951" s="13" t="s">
        <v>77</v>
      </c>
      <c r="AY951" s="251" t="s">
        <v>188</v>
      </c>
    </row>
    <row r="952" spans="1:51" s="13" customFormat="1" ht="12">
      <c r="A952" s="13"/>
      <c r="B952" s="241"/>
      <c r="C952" s="242"/>
      <c r="D952" s="243" t="s">
        <v>197</v>
      </c>
      <c r="E952" s="244" t="s">
        <v>1</v>
      </c>
      <c r="F952" s="245" t="s">
        <v>233</v>
      </c>
      <c r="G952" s="242"/>
      <c r="H952" s="244" t="s">
        <v>1</v>
      </c>
      <c r="I952" s="246"/>
      <c r="J952" s="242"/>
      <c r="K952" s="242"/>
      <c r="L952" s="247"/>
      <c r="M952" s="248"/>
      <c r="N952" s="249"/>
      <c r="O952" s="249"/>
      <c r="P952" s="249"/>
      <c r="Q952" s="249"/>
      <c r="R952" s="249"/>
      <c r="S952" s="249"/>
      <c r="T952" s="250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51" t="s">
        <v>197</v>
      </c>
      <c r="AU952" s="251" t="s">
        <v>86</v>
      </c>
      <c r="AV952" s="13" t="s">
        <v>84</v>
      </c>
      <c r="AW952" s="13" t="s">
        <v>32</v>
      </c>
      <c r="AX952" s="13" t="s">
        <v>77</v>
      </c>
      <c r="AY952" s="251" t="s">
        <v>188</v>
      </c>
    </row>
    <row r="953" spans="1:51" s="13" customFormat="1" ht="12">
      <c r="A953" s="13"/>
      <c r="B953" s="241"/>
      <c r="C953" s="242"/>
      <c r="D953" s="243" t="s">
        <v>197</v>
      </c>
      <c r="E953" s="244" t="s">
        <v>1</v>
      </c>
      <c r="F953" s="245" t="s">
        <v>236</v>
      </c>
      <c r="G953" s="242"/>
      <c r="H953" s="244" t="s">
        <v>1</v>
      </c>
      <c r="I953" s="246"/>
      <c r="J953" s="242"/>
      <c r="K953" s="242"/>
      <c r="L953" s="247"/>
      <c r="M953" s="248"/>
      <c r="N953" s="249"/>
      <c r="O953" s="249"/>
      <c r="P953" s="249"/>
      <c r="Q953" s="249"/>
      <c r="R953" s="249"/>
      <c r="S953" s="249"/>
      <c r="T953" s="250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51" t="s">
        <v>197</v>
      </c>
      <c r="AU953" s="251" t="s">
        <v>86</v>
      </c>
      <c r="AV953" s="13" t="s">
        <v>84</v>
      </c>
      <c r="AW953" s="13" t="s">
        <v>32</v>
      </c>
      <c r="AX953" s="13" t="s">
        <v>77</v>
      </c>
      <c r="AY953" s="251" t="s">
        <v>188</v>
      </c>
    </row>
    <row r="954" spans="1:51" s="14" customFormat="1" ht="12">
      <c r="A954" s="14"/>
      <c r="B954" s="252"/>
      <c r="C954" s="253"/>
      <c r="D954" s="243" t="s">
        <v>197</v>
      </c>
      <c r="E954" s="254" t="s">
        <v>1</v>
      </c>
      <c r="F954" s="255" t="s">
        <v>237</v>
      </c>
      <c r="G954" s="253"/>
      <c r="H954" s="256">
        <v>5.92</v>
      </c>
      <c r="I954" s="257"/>
      <c r="J954" s="253"/>
      <c r="K954" s="253"/>
      <c r="L954" s="258"/>
      <c r="M954" s="259"/>
      <c r="N954" s="260"/>
      <c r="O954" s="260"/>
      <c r="P954" s="260"/>
      <c r="Q954" s="260"/>
      <c r="R954" s="260"/>
      <c r="S954" s="260"/>
      <c r="T954" s="261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62" t="s">
        <v>197</v>
      </c>
      <c r="AU954" s="262" t="s">
        <v>86</v>
      </c>
      <c r="AV954" s="14" t="s">
        <v>86</v>
      </c>
      <c r="AW954" s="14" t="s">
        <v>32</v>
      </c>
      <c r="AX954" s="14" t="s">
        <v>77</v>
      </c>
      <c r="AY954" s="262" t="s">
        <v>188</v>
      </c>
    </row>
    <row r="955" spans="1:51" s="13" customFormat="1" ht="12">
      <c r="A955" s="13"/>
      <c r="B955" s="241"/>
      <c r="C955" s="242"/>
      <c r="D955" s="243" t="s">
        <v>197</v>
      </c>
      <c r="E955" s="244" t="s">
        <v>1</v>
      </c>
      <c r="F955" s="245" t="s">
        <v>242</v>
      </c>
      <c r="G955" s="242"/>
      <c r="H955" s="244" t="s">
        <v>1</v>
      </c>
      <c r="I955" s="246"/>
      <c r="J955" s="242"/>
      <c r="K955" s="242"/>
      <c r="L955" s="247"/>
      <c r="M955" s="248"/>
      <c r="N955" s="249"/>
      <c r="O955" s="249"/>
      <c r="P955" s="249"/>
      <c r="Q955" s="249"/>
      <c r="R955" s="249"/>
      <c r="S955" s="249"/>
      <c r="T955" s="250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51" t="s">
        <v>197</v>
      </c>
      <c r="AU955" s="251" t="s">
        <v>86</v>
      </c>
      <c r="AV955" s="13" t="s">
        <v>84</v>
      </c>
      <c r="AW955" s="13" t="s">
        <v>32</v>
      </c>
      <c r="AX955" s="13" t="s">
        <v>77</v>
      </c>
      <c r="AY955" s="251" t="s">
        <v>188</v>
      </c>
    </row>
    <row r="956" spans="1:51" s="14" customFormat="1" ht="12">
      <c r="A956" s="14"/>
      <c r="B956" s="252"/>
      <c r="C956" s="253"/>
      <c r="D956" s="243" t="s">
        <v>197</v>
      </c>
      <c r="E956" s="254" t="s">
        <v>1</v>
      </c>
      <c r="F956" s="255" t="s">
        <v>243</v>
      </c>
      <c r="G956" s="253"/>
      <c r="H956" s="256">
        <v>3.96</v>
      </c>
      <c r="I956" s="257"/>
      <c r="J956" s="253"/>
      <c r="K956" s="253"/>
      <c r="L956" s="258"/>
      <c r="M956" s="259"/>
      <c r="N956" s="260"/>
      <c r="O956" s="260"/>
      <c r="P956" s="260"/>
      <c r="Q956" s="260"/>
      <c r="R956" s="260"/>
      <c r="S956" s="260"/>
      <c r="T956" s="261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62" t="s">
        <v>197</v>
      </c>
      <c r="AU956" s="262" t="s">
        <v>86</v>
      </c>
      <c r="AV956" s="14" t="s">
        <v>86</v>
      </c>
      <c r="AW956" s="14" t="s">
        <v>32</v>
      </c>
      <c r="AX956" s="14" t="s">
        <v>77</v>
      </c>
      <c r="AY956" s="262" t="s">
        <v>188</v>
      </c>
    </row>
    <row r="957" spans="1:51" s="13" customFormat="1" ht="12">
      <c r="A957" s="13"/>
      <c r="B957" s="241"/>
      <c r="C957" s="242"/>
      <c r="D957" s="243" t="s">
        <v>197</v>
      </c>
      <c r="E957" s="244" t="s">
        <v>1</v>
      </c>
      <c r="F957" s="245" t="s">
        <v>244</v>
      </c>
      <c r="G957" s="242"/>
      <c r="H957" s="244" t="s">
        <v>1</v>
      </c>
      <c r="I957" s="246"/>
      <c r="J957" s="242"/>
      <c r="K957" s="242"/>
      <c r="L957" s="247"/>
      <c r="M957" s="248"/>
      <c r="N957" s="249"/>
      <c r="O957" s="249"/>
      <c r="P957" s="249"/>
      <c r="Q957" s="249"/>
      <c r="R957" s="249"/>
      <c r="S957" s="249"/>
      <c r="T957" s="250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51" t="s">
        <v>197</v>
      </c>
      <c r="AU957" s="251" t="s">
        <v>86</v>
      </c>
      <c r="AV957" s="13" t="s">
        <v>84</v>
      </c>
      <c r="AW957" s="13" t="s">
        <v>32</v>
      </c>
      <c r="AX957" s="13" t="s">
        <v>77</v>
      </c>
      <c r="AY957" s="251" t="s">
        <v>188</v>
      </c>
    </row>
    <row r="958" spans="1:51" s="14" customFormat="1" ht="12">
      <c r="A958" s="14"/>
      <c r="B958" s="252"/>
      <c r="C958" s="253"/>
      <c r="D958" s="243" t="s">
        <v>197</v>
      </c>
      <c r="E958" s="254" t="s">
        <v>1</v>
      </c>
      <c r="F958" s="255" t="s">
        <v>245</v>
      </c>
      <c r="G958" s="253"/>
      <c r="H958" s="256">
        <v>1.77</v>
      </c>
      <c r="I958" s="257"/>
      <c r="J958" s="253"/>
      <c r="K958" s="253"/>
      <c r="L958" s="258"/>
      <c r="M958" s="259"/>
      <c r="N958" s="260"/>
      <c r="O958" s="260"/>
      <c r="P958" s="260"/>
      <c r="Q958" s="260"/>
      <c r="R958" s="260"/>
      <c r="S958" s="260"/>
      <c r="T958" s="261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62" t="s">
        <v>197</v>
      </c>
      <c r="AU958" s="262" t="s">
        <v>86</v>
      </c>
      <c r="AV958" s="14" t="s">
        <v>86</v>
      </c>
      <c r="AW958" s="14" t="s">
        <v>32</v>
      </c>
      <c r="AX958" s="14" t="s">
        <v>77</v>
      </c>
      <c r="AY958" s="262" t="s">
        <v>188</v>
      </c>
    </row>
    <row r="959" spans="1:51" s="13" customFormat="1" ht="12">
      <c r="A959" s="13"/>
      <c r="B959" s="241"/>
      <c r="C959" s="242"/>
      <c r="D959" s="243" t="s">
        <v>197</v>
      </c>
      <c r="E959" s="244" t="s">
        <v>1</v>
      </c>
      <c r="F959" s="245" t="s">
        <v>252</v>
      </c>
      <c r="G959" s="242"/>
      <c r="H959" s="244" t="s">
        <v>1</v>
      </c>
      <c r="I959" s="246"/>
      <c r="J959" s="242"/>
      <c r="K959" s="242"/>
      <c r="L959" s="247"/>
      <c r="M959" s="248"/>
      <c r="N959" s="249"/>
      <c r="O959" s="249"/>
      <c r="P959" s="249"/>
      <c r="Q959" s="249"/>
      <c r="R959" s="249"/>
      <c r="S959" s="249"/>
      <c r="T959" s="250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51" t="s">
        <v>197</v>
      </c>
      <c r="AU959" s="251" t="s">
        <v>86</v>
      </c>
      <c r="AV959" s="13" t="s">
        <v>84</v>
      </c>
      <c r="AW959" s="13" t="s">
        <v>32</v>
      </c>
      <c r="AX959" s="13" t="s">
        <v>77</v>
      </c>
      <c r="AY959" s="251" t="s">
        <v>188</v>
      </c>
    </row>
    <row r="960" spans="1:51" s="14" customFormat="1" ht="12">
      <c r="A960" s="14"/>
      <c r="B960" s="252"/>
      <c r="C960" s="253"/>
      <c r="D960" s="243" t="s">
        <v>197</v>
      </c>
      <c r="E960" s="254" t="s">
        <v>1</v>
      </c>
      <c r="F960" s="255" t="s">
        <v>253</v>
      </c>
      <c r="G960" s="253"/>
      <c r="H960" s="256">
        <v>3.82</v>
      </c>
      <c r="I960" s="257"/>
      <c r="J960" s="253"/>
      <c r="K960" s="253"/>
      <c r="L960" s="258"/>
      <c r="M960" s="259"/>
      <c r="N960" s="260"/>
      <c r="O960" s="260"/>
      <c r="P960" s="260"/>
      <c r="Q960" s="260"/>
      <c r="R960" s="260"/>
      <c r="S960" s="260"/>
      <c r="T960" s="261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62" t="s">
        <v>197</v>
      </c>
      <c r="AU960" s="262" t="s">
        <v>86</v>
      </c>
      <c r="AV960" s="14" t="s">
        <v>86</v>
      </c>
      <c r="AW960" s="14" t="s">
        <v>32</v>
      </c>
      <c r="AX960" s="14" t="s">
        <v>77</v>
      </c>
      <c r="AY960" s="262" t="s">
        <v>188</v>
      </c>
    </row>
    <row r="961" spans="1:51" s="14" customFormat="1" ht="12">
      <c r="A961" s="14"/>
      <c r="B961" s="252"/>
      <c r="C961" s="253"/>
      <c r="D961" s="243" t="s">
        <v>197</v>
      </c>
      <c r="E961" s="254" t="s">
        <v>1</v>
      </c>
      <c r="F961" s="255" t="s">
        <v>267</v>
      </c>
      <c r="G961" s="253"/>
      <c r="H961" s="256">
        <v>4.1</v>
      </c>
      <c r="I961" s="257"/>
      <c r="J961" s="253"/>
      <c r="K961" s="253"/>
      <c r="L961" s="258"/>
      <c r="M961" s="259"/>
      <c r="N961" s="260"/>
      <c r="O961" s="260"/>
      <c r="P961" s="260"/>
      <c r="Q961" s="260"/>
      <c r="R961" s="260"/>
      <c r="S961" s="260"/>
      <c r="T961" s="261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62" t="s">
        <v>197</v>
      </c>
      <c r="AU961" s="262" t="s">
        <v>86</v>
      </c>
      <c r="AV961" s="14" t="s">
        <v>86</v>
      </c>
      <c r="AW961" s="14" t="s">
        <v>32</v>
      </c>
      <c r="AX961" s="14" t="s">
        <v>77</v>
      </c>
      <c r="AY961" s="262" t="s">
        <v>188</v>
      </c>
    </row>
    <row r="962" spans="1:51" s="16" customFormat="1" ht="12">
      <c r="A962" s="16"/>
      <c r="B962" s="274"/>
      <c r="C962" s="275"/>
      <c r="D962" s="243" t="s">
        <v>197</v>
      </c>
      <c r="E962" s="276" t="s">
        <v>1</v>
      </c>
      <c r="F962" s="277" t="s">
        <v>232</v>
      </c>
      <c r="G962" s="275"/>
      <c r="H962" s="278">
        <v>19.57</v>
      </c>
      <c r="I962" s="279"/>
      <c r="J962" s="275"/>
      <c r="K962" s="275"/>
      <c r="L962" s="280"/>
      <c r="M962" s="281"/>
      <c r="N962" s="282"/>
      <c r="O962" s="282"/>
      <c r="P962" s="282"/>
      <c r="Q962" s="282"/>
      <c r="R962" s="282"/>
      <c r="S962" s="282"/>
      <c r="T962" s="283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T962" s="284" t="s">
        <v>197</v>
      </c>
      <c r="AU962" s="284" t="s">
        <v>86</v>
      </c>
      <c r="AV962" s="16" t="s">
        <v>112</v>
      </c>
      <c r="AW962" s="16" t="s">
        <v>32</v>
      </c>
      <c r="AX962" s="16" t="s">
        <v>77</v>
      </c>
      <c r="AY962" s="284" t="s">
        <v>188</v>
      </c>
    </row>
    <row r="963" spans="1:51" s="15" customFormat="1" ht="12">
      <c r="A963" s="15"/>
      <c r="B963" s="263"/>
      <c r="C963" s="264"/>
      <c r="D963" s="243" t="s">
        <v>197</v>
      </c>
      <c r="E963" s="265" t="s">
        <v>1</v>
      </c>
      <c r="F963" s="266" t="s">
        <v>215</v>
      </c>
      <c r="G963" s="264"/>
      <c r="H963" s="267">
        <v>265.48</v>
      </c>
      <c r="I963" s="268"/>
      <c r="J963" s="264"/>
      <c r="K963" s="264"/>
      <c r="L963" s="269"/>
      <c r="M963" s="270"/>
      <c r="N963" s="271"/>
      <c r="O963" s="271"/>
      <c r="P963" s="271"/>
      <c r="Q963" s="271"/>
      <c r="R963" s="271"/>
      <c r="S963" s="271"/>
      <c r="T963" s="272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T963" s="273" t="s">
        <v>197</v>
      </c>
      <c r="AU963" s="273" t="s">
        <v>86</v>
      </c>
      <c r="AV963" s="15" t="s">
        <v>195</v>
      </c>
      <c r="AW963" s="15" t="s">
        <v>32</v>
      </c>
      <c r="AX963" s="15" t="s">
        <v>84</v>
      </c>
      <c r="AY963" s="273" t="s">
        <v>188</v>
      </c>
    </row>
    <row r="964" spans="1:65" s="2" customFormat="1" ht="16.5" customHeight="1">
      <c r="A964" s="39"/>
      <c r="B964" s="40"/>
      <c r="C964" s="228" t="s">
        <v>1095</v>
      </c>
      <c r="D964" s="228" t="s">
        <v>190</v>
      </c>
      <c r="E964" s="229" t="s">
        <v>1096</v>
      </c>
      <c r="F964" s="230" t="s">
        <v>1097</v>
      </c>
      <c r="G964" s="231" t="s">
        <v>193</v>
      </c>
      <c r="H964" s="232">
        <v>265.48</v>
      </c>
      <c r="I964" s="233"/>
      <c r="J964" s="234">
        <f>ROUND(I964*H964,2)</f>
        <v>0</v>
      </c>
      <c r="K964" s="230" t="s">
        <v>194</v>
      </c>
      <c r="L964" s="45"/>
      <c r="M964" s="235" t="s">
        <v>1</v>
      </c>
      <c r="N964" s="236" t="s">
        <v>42</v>
      </c>
      <c r="O964" s="92"/>
      <c r="P964" s="237">
        <f>O964*H964</f>
        <v>0</v>
      </c>
      <c r="Q964" s="237">
        <v>0.0003</v>
      </c>
      <c r="R964" s="237">
        <f>Q964*H964</f>
        <v>0.07964399999999999</v>
      </c>
      <c r="S964" s="237">
        <v>0</v>
      </c>
      <c r="T964" s="238">
        <f>S964*H964</f>
        <v>0</v>
      </c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R964" s="239" t="s">
        <v>374</v>
      </c>
      <c r="AT964" s="239" t="s">
        <v>190</v>
      </c>
      <c r="AU964" s="239" t="s">
        <v>86</v>
      </c>
      <c r="AY964" s="18" t="s">
        <v>188</v>
      </c>
      <c r="BE964" s="240">
        <f>IF(N964="základní",J964,0)</f>
        <v>0</v>
      </c>
      <c r="BF964" s="240">
        <f>IF(N964="snížená",J964,0)</f>
        <v>0</v>
      </c>
      <c r="BG964" s="240">
        <f>IF(N964="zákl. přenesená",J964,0)</f>
        <v>0</v>
      </c>
      <c r="BH964" s="240">
        <f>IF(N964="sníž. přenesená",J964,0)</f>
        <v>0</v>
      </c>
      <c r="BI964" s="240">
        <f>IF(N964="nulová",J964,0)</f>
        <v>0</v>
      </c>
      <c r="BJ964" s="18" t="s">
        <v>84</v>
      </c>
      <c r="BK964" s="240">
        <f>ROUND(I964*H964,2)</f>
        <v>0</v>
      </c>
      <c r="BL964" s="18" t="s">
        <v>374</v>
      </c>
      <c r="BM964" s="239" t="s">
        <v>1098</v>
      </c>
    </row>
    <row r="965" spans="1:51" s="14" customFormat="1" ht="12">
      <c r="A965" s="14"/>
      <c r="B965" s="252"/>
      <c r="C965" s="253"/>
      <c r="D965" s="243" t="s">
        <v>197</v>
      </c>
      <c r="E965" s="254" t="s">
        <v>1</v>
      </c>
      <c r="F965" s="255" t="s">
        <v>1099</v>
      </c>
      <c r="G965" s="253"/>
      <c r="H965" s="256">
        <v>265.48</v>
      </c>
      <c r="I965" s="257"/>
      <c r="J965" s="253"/>
      <c r="K965" s="253"/>
      <c r="L965" s="258"/>
      <c r="M965" s="259"/>
      <c r="N965" s="260"/>
      <c r="O965" s="260"/>
      <c r="P965" s="260"/>
      <c r="Q965" s="260"/>
      <c r="R965" s="260"/>
      <c r="S965" s="260"/>
      <c r="T965" s="261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62" t="s">
        <v>197</v>
      </c>
      <c r="AU965" s="262" t="s">
        <v>86</v>
      </c>
      <c r="AV965" s="14" t="s">
        <v>86</v>
      </c>
      <c r="AW965" s="14" t="s">
        <v>32</v>
      </c>
      <c r="AX965" s="14" t="s">
        <v>84</v>
      </c>
      <c r="AY965" s="262" t="s">
        <v>188</v>
      </c>
    </row>
    <row r="966" spans="1:65" s="2" customFormat="1" ht="21.75" customHeight="1">
      <c r="A966" s="39"/>
      <c r="B966" s="40"/>
      <c r="C966" s="228" t="s">
        <v>1100</v>
      </c>
      <c r="D966" s="228" t="s">
        <v>190</v>
      </c>
      <c r="E966" s="229" t="s">
        <v>1101</v>
      </c>
      <c r="F966" s="230" t="s">
        <v>1102</v>
      </c>
      <c r="G966" s="231" t="s">
        <v>193</v>
      </c>
      <c r="H966" s="232">
        <v>265.48</v>
      </c>
      <c r="I966" s="233"/>
      <c r="J966" s="234">
        <f>ROUND(I966*H966,2)</f>
        <v>0</v>
      </c>
      <c r="K966" s="230" t="s">
        <v>194</v>
      </c>
      <c r="L966" s="45"/>
      <c r="M966" s="235" t="s">
        <v>1</v>
      </c>
      <c r="N966" s="236" t="s">
        <v>42</v>
      </c>
      <c r="O966" s="92"/>
      <c r="P966" s="237">
        <f>O966*H966</f>
        <v>0</v>
      </c>
      <c r="Q966" s="237">
        <v>0.00455</v>
      </c>
      <c r="R966" s="237">
        <f>Q966*H966</f>
        <v>1.207934</v>
      </c>
      <c r="S966" s="237">
        <v>0</v>
      </c>
      <c r="T966" s="238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39" t="s">
        <v>374</v>
      </c>
      <c r="AT966" s="239" t="s">
        <v>190</v>
      </c>
      <c r="AU966" s="239" t="s">
        <v>86</v>
      </c>
      <c r="AY966" s="18" t="s">
        <v>188</v>
      </c>
      <c r="BE966" s="240">
        <f>IF(N966="základní",J966,0)</f>
        <v>0</v>
      </c>
      <c r="BF966" s="240">
        <f>IF(N966="snížená",J966,0)</f>
        <v>0</v>
      </c>
      <c r="BG966" s="240">
        <f>IF(N966="zákl. přenesená",J966,0)</f>
        <v>0</v>
      </c>
      <c r="BH966" s="240">
        <f>IF(N966="sníž. přenesená",J966,0)</f>
        <v>0</v>
      </c>
      <c r="BI966" s="240">
        <f>IF(N966="nulová",J966,0)</f>
        <v>0</v>
      </c>
      <c r="BJ966" s="18" t="s">
        <v>84</v>
      </c>
      <c r="BK966" s="240">
        <f>ROUND(I966*H966,2)</f>
        <v>0</v>
      </c>
      <c r="BL966" s="18" t="s">
        <v>374</v>
      </c>
      <c r="BM966" s="239" t="s">
        <v>1103</v>
      </c>
    </row>
    <row r="967" spans="1:51" s="14" customFormat="1" ht="12">
      <c r="A967" s="14"/>
      <c r="B967" s="252"/>
      <c r="C967" s="253"/>
      <c r="D967" s="243" t="s">
        <v>197</v>
      </c>
      <c r="E967" s="254" t="s">
        <v>1</v>
      </c>
      <c r="F967" s="255" t="s">
        <v>1099</v>
      </c>
      <c r="G967" s="253"/>
      <c r="H967" s="256">
        <v>265.48</v>
      </c>
      <c r="I967" s="257"/>
      <c r="J967" s="253"/>
      <c r="K967" s="253"/>
      <c r="L967" s="258"/>
      <c r="M967" s="259"/>
      <c r="N967" s="260"/>
      <c r="O967" s="260"/>
      <c r="P967" s="260"/>
      <c r="Q967" s="260"/>
      <c r="R967" s="260"/>
      <c r="S967" s="260"/>
      <c r="T967" s="261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62" t="s">
        <v>197</v>
      </c>
      <c r="AU967" s="262" t="s">
        <v>86</v>
      </c>
      <c r="AV967" s="14" t="s">
        <v>86</v>
      </c>
      <c r="AW967" s="14" t="s">
        <v>32</v>
      </c>
      <c r="AX967" s="14" t="s">
        <v>84</v>
      </c>
      <c r="AY967" s="262" t="s">
        <v>188</v>
      </c>
    </row>
    <row r="968" spans="1:65" s="2" customFormat="1" ht="24.15" customHeight="1">
      <c r="A968" s="39"/>
      <c r="B968" s="40"/>
      <c r="C968" s="228" t="s">
        <v>1104</v>
      </c>
      <c r="D968" s="228" t="s">
        <v>190</v>
      </c>
      <c r="E968" s="229" t="s">
        <v>1105</v>
      </c>
      <c r="F968" s="230" t="s">
        <v>1106</v>
      </c>
      <c r="G968" s="231" t="s">
        <v>193</v>
      </c>
      <c r="H968" s="232">
        <v>265.48</v>
      </c>
      <c r="I968" s="233"/>
      <c r="J968" s="234">
        <f>ROUND(I968*H968,2)</f>
        <v>0</v>
      </c>
      <c r="K968" s="230" t="s">
        <v>440</v>
      </c>
      <c r="L968" s="45"/>
      <c r="M968" s="235" t="s">
        <v>1</v>
      </c>
      <c r="N968" s="236" t="s">
        <v>42</v>
      </c>
      <c r="O968" s="92"/>
      <c r="P968" s="237">
        <f>O968*H968</f>
        <v>0</v>
      </c>
      <c r="Q968" s="237">
        <v>0.0075</v>
      </c>
      <c r="R968" s="237">
        <f>Q968*H968</f>
        <v>1.9911</v>
      </c>
      <c r="S968" s="237">
        <v>0</v>
      </c>
      <c r="T968" s="238">
        <f>S968*H968</f>
        <v>0</v>
      </c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R968" s="239" t="s">
        <v>374</v>
      </c>
      <c r="AT968" s="239" t="s">
        <v>190</v>
      </c>
      <c r="AU968" s="239" t="s">
        <v>86</v>
      </c>
      <c r="AY968" s="18" t="s">
        <v>188</v>
      </c>
      <c r="BE968" s="240">
        <f>IF(N968="základní",J968,0)</f>
        <v>0</v>
      </c>
      <c r="BF968" s="240">
        <f>IF(N968="snížená",J968,0)</f>
        <v>0</v>
      </c>
      <c r="BG968" s="240">
        <f>IF(N968="zákl. přenesená",J968,0)</f>
        <v>0</v>
      </c>
      <c r="BH968" s="240">
        <f>IF(N968="sníž. přenesená",J968,0)</f>
        <v>0</v>
      </c>
      <c r="BI968" s="240">
        <f>IF(N968="nulová",J968,0)</f>
        <v>0</v>
      </c>
      <c r="BJ968" s="18" t="s">
        <v>84</v>
      </c>
      <c r="BK968" s="240">
        <f>ROUND(I968*H968,2)</f>
        <v>0</v>
      </c>
      <c r="BL968" s="18" t="s">
        <v>374</v>
      </c>
      <c r="BM968" s="239" t="s">
        <v>1107</v>
      </c>
    </row>
    <row r="969" spans="1:51" s="13" customFormat="1" ht="12">
      <c r="A969" s="13"/>
      <c r="B969" s="241"/>
      <c r="C969" s="242"/>
      <c r="D969" s="243" t="s">
        <v>197</v>
      </c>
      <c r="E969" s="244" t="s">
        <v>1</v>
      </c>
      <c r="F969" s="245" t="s">
        <v>198</v>
      </c>
      <c r="G969" s="242"/>
      <c r="H969" s="244" t="s">
        <v>1</v>
      </c>
      <c r="I969" s="246"/>
      <c r="J969" s="242"/>
      <c r="K969" s="242"/>
      <c r="L969" s="247"/>
      <c r="M969" s="248"/>
      <c r="N969" s="249"/>
      <c r="O969" s="249"/>
      <c r="P969" s="249"/>
      <c r="Q969" s="249"/>
      <c r="R969" s="249"/>
      <c r="S969" s="249"/>
      <c r="T969" s="250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51" t="s">
        <v>197</v>
      </c>
      <c r="AU969" s="251" t="s">
        <v>86</v>
      </c>
      <c r="AV969" s="13" t="s">
        <v>84</v>
      </c>
      <c r="AW969" s="13" t="s">
        <v>32</v>
      </c>
      <c r="AX969" s="13" t="s">
        <v>77</v>
      </c>
      <c r="AY969" s="251" t="s">
        <v>188</v>
      </c>
    </row>
    <row r="970" spans="1:51" s="14" customFormat="1" ht="12">
      <c r="A970" s="14"/>
      <c r="B970" s="252"/>
      <c r="C970" s="253"/>
      <c r="D970" s="243" t="s">
        <v>197</v>
      </c>
      <c r="E970" s="254" t="s">
        <v>1</v>
      </c>
      <c r="F970" s="255" t="s">
        <v>1099</v>
      </c>
      <c r="G970" s="253"/>
      <c r="H970" s="256">
        <v>265.48</v>
      </c>
      <c r="I970" s="257"/>
      <c r="J970" s="253"/>
      <c r="K970" s="253"/>
      <c r="L970" s="258"/>
      <c r="M970" s="259"/>
      <c r="N970" s="260"/>
      <c r="O970" s="260"/>
      <c r="P970" s="260"/>
      <c r="Q970" s="260"/>
      <c r="R970" s="260"/>
      <c r="S970" s="260"/>
      <c r="T970" s="261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62" t="s">
        <v>197</v>
      </c>
      <c r="AU970" s="262" t="s">
        <v>86</v>
      </c>
      <c r="AV970" s="14" t="s">
        <v>86</v>
      </c>
      <c r="AW970" s="14" t="s">
        <v>32</v>
      </c>
      <c r="AX970" s="14" t="s">
        <v>84</v>
      </c>
      <c r="AY970" s="262" t="s">
        <v>188</v>
      </c>
    </row>
    <row r="971" spans="1:65" s="2" customFormat="1" ht="37.8" customHeight="1">
      <c r="A971" s="39"/>
      <c r="B971" s="40"/>
      <c r="C971" s="292" t="s">
        <v>1108</v>
      </c>
      <c r="D971" s="292" t="s">
        <v>807</v>
      </c>
      <c r="E971" s="293" t="s">
        <v>1109</v>
      </c>
      <c r="F971" s="294" t="s">
        <v>1110</v>
      </c>
      <c r="G971" s="295" t="s">
        <v>193</v>
      </c>
      <c r="H971" s="296">
        <v>318.576</v>
      </c>
      <c r="I971" s="297"/>
      <c r="J971" s="298">
        <f>ROUND(I971*H971,2)</f>
        <v>0</v>
      </c>
      <c r="K971" s="294" t="s">
        <v>440</v>
      </c>
      <c r="L971" s="299"/>
      <c r="M971" s="300" t="s">
        <v>1</v>
      </c>
      <c r="N971" s="301" t="s">
        <v>42</v>
      </c>
      <c r="O971" s="92"/>
      <c r="P971" s="237">
        <f>O971*H971</f>
        <v>0</v>
      </c>
      <c r="Q971" s="237">
        <v>0.0231</v>
      </c>
      <c r="R971" s="237">
        <f>Q971*H971</f>
        <v>7.3591056</v>
      </c>
      <c r="S971" s="237">
        <v>0</v>
      </c>
      <c r="T971" s="238">
        <f>S971*H971</f>
        <v>0</v>
      </c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R971" s="239" t="s">
        <v>688</v>
      </c>
      <c r="AT971" s="239" t="s">
        <v>807</v>
      </c>
      <c r="AU971" s="239" t="s">
        <v>86</v>
      </c>
      <c r="AY971" s="18" t="s">
        <v>188</v>
      </c>
      <c r="BE971" s="240">
        <f>IF(N971="základní",J971,0)</f>
        <v>0</v>
      </c>
      <c r="BF971" s="240">
        <f>IF(N971="snížená",J971,0)</f>
        <v>0</v>
      </c>
      <c r="BG971" s="240">
        <f>IF(N971="zákl. přenesená",J971,0)</f>
        <v>0</v>
      </c>
      <c r="BH971" s="240">
        <f>IF(N971="sníž. přenesená",J971,0)</f>
        <v>0</v>
      </c>
      <c r="BI971" s="240">
        <f>IF(N971="nulová",J971,0)</f>
        <v>0</v>
      </c>
      <c r="BJ971" s="18" t="s">
        <v>84</v>
      </c>
      <c r="BK971" s="240">
        <f>ROUND(I971*H971,2)</f>
        <v>0</v>
      </c>
      <c r="BL971" s="18" t="s">
        <v>374</v>
      </c>
      <c r="BM971" s="239" t="s">
        <v>1111</v>
      </c>
    </row>
    <row r="972" spans="1:51" s="14" customFormat="1" ht="12">
      <c r="A972" s="14"/>
      <c r="B972" s="252"/>
      <c r="C972" s="253"/>
      <c r="D972" s="243" t="s">
        <v>197</v>
      </c>
      <c r="E972" s="254" t="s">
        <v>1</v>
      </c>
      <c r="F972" s="255" t="s">
        <v>1099</v>
      </c>
      <c r="G972" s="253"/>
      <c r="H972" s="256">
        <v>265.48</v>
      </c>
      <c r="I972" s="257"/>
      <c r="J972" s="253"/>
      <c r="K972" s="253"/>
      <c r="L972" s="258"/>
      <c r="M972" s="259"/>
      <c r="N972" s="260"/>
      <c r="O972" s="260"/>
      <c r="P972" s="260"/>
      <c r="Q972" s="260"/>
      <c r="R972" s="260"/>
      <c r="S972" s="260"/>
      <c r="T972" s="261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62" t="s">
        <v>197</v>
      </c>
      <c r="AU972" s="262" t="s">
        <v>86</v>
      </c>
      <c r="AV972" s="14" t="s">
        <v>86</v>
      </c>
      <c r="AW972" s="14" t="s">
        <v>32</v>
      </c>
      <c r="AX972" s="14" t="s">
        <v>84</v>
      </c>
      <c r="AY972" s="262" t="s">
        <v>188</v>
      </c>
    </row>
    <row r="973" spans="1:51" s="14" customFormat="1" ht="12">
      <c r="A973" s="14"/>
      <c r="B973" s="252"/>
      <c r="C973" s="253"/>
      <c r="D973" s="243" t="s">
        <v>197</v>
      </c>
      <c r="E973" s="253"/>
      <c r="F973" s="255" t="s">
        <v>1112</v>
      </c>
      <c r="G973" s="253"/>
      <c r="H973" s="256">
        <v>318.576</v>
      </c>
      <c r="I973" s="257"/>
      <c r="J973" s="253"/>
      <c r="K973" s="253"/>
      <c r="L973" s="258"/>
      <c r="M973" s="259"/>
      <c r="N973" s="260"/>
      <c r="O973" s="260"/>
      <c r="P973" s="260"/>
      <c r="Q973" s="260"/>
      <c r="R973" s="260"/>
      <c r="S973" s="260"/>
      <c r="T973" s="261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62" t="s">
        <v>197</v>
      </c>
      <c r="AU973" s="262" t="s">
        <v>86</v>
      </c>
      <c r="AV973" s="14" t="s">
        <v>86</v>
      </c>
      <c r="AW973" s="14" t="s">
        <v>4</v>
      </c>
      <c r="AX973" s="14" t="s">
        <v>84</v>
      </c>
      <c r="AY973" s="262" t="s">
        <v>188</v>
      </c>
    </row>
    <row r="974" spans="1:65" s="2" customFormat="1" ht="24.15" customHeight="1">
      <c r="A974" s="39"/>
      <c r="B974" s="40"/>
      <c r="C974" s="228" t="s">
        <v>1113</v>
      </c>
      <c r="D974" s="228" t="s">
        <v>190</v>
      </c>
      <c r="E974" s="229" t="s">
        <v>1114</v>
      </c>
      <c r="F974" s="230" t="s">
        <v>1115</v>
      </c>
      <c r="G974" s="231" t="s">
        <v>193</v>
      </c>
      <c r="H974" s="232">
        <v>265.48</v>
      </c>
      <c r="I974" s="233"/>
      <c r="J974" s="234">
        <f>ROUND(I974*H974,2)</f>
        <v>0</v>
      </c>
      <c r="K974" s="230" t="s">
        <v>194</v>
      </c>
      <c r="L974" s="45"/>
      <c r="M974" s="235" t="s">
        <v>1</v>
      </c>
      <c r="N974" s="236" t="s">
        <v>42</v>
      </c>
      <c r="O974" s="92"/>
      <c r="P974" s="237">
        <f>O974*H974</f>
        <v>0</v>
      </c>
      <c r="Q974" s="237">
        <v>0</v>
      </c>
      <c r="R974" s="237">
        <f>Q974*H974</f>
        <v>0</v>
      </c>
      <c r="S974" s="237">
        <v>0</v>
      </c>
      <c r="T974" s="238">
        <f>S974*H974</f>
        <v>0</v>
      </c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R974" s="239" t="s">
        <v>374</v>
      </c>
      <c r="AT974" s="239" t="s">
        <v>190</v>
      </c>
      <c r="AU974" s="239" t="s">
        <v>86</v>
      </c>
      <c r="AY974" s="18" t="s">
        <v>188</v>
      </c>
      <c r="BE974" s="240">
        <f>IF(N974="základní",J974,0)</f>
        <v>0</v>
      </c>
      <c r="BF974" s="240">
        <f>IF(N974="snížená",J974,0)</f>
        <v>0</v>
      </c>
      <c r="BG974" s="240">
        <f>IF(N974="zákl. přenesená",J974,0)</f>
        <v>0</v>
      </c>
      <c r="BH974" s="240">
        <f>IF(N974="sníž. přenesená",J974,0)</f>
        <v>0</v>
      </c>
      <c r="BI974" s="240">
        <f>IF(N974="nulová",J974,0)</f>
        <v>0</v>
      </c>
      <c r="BJ974" s="18" t="s">
        <v>84</v>
      </c>
      <c r="BK974" s="240">
        <f>ROUND(I974*H974,2)</f>
        <v>0</v>
      </c>
      <c r="BL974" s="18" t="s">
        <v>374</v>
      </c>
      <c r="BM974" s="239" t="s">
        <v>1116</v>
      </c>
    </row>
    <row r="975" spans="1:51" s="14" customFormat="1" ht="12">
      <c r="A975" s="14"/>
      <c r="B975" s="252"/>
      <c r="C975" s="253"/>
      <c r="D975" s="243" t="s">
        <v>197</v>
      </c>
      <c r="E975" s="254" t="s">
        <v>1</v>
      </c>
      <c r="F975" s="255" t="s">
        <v>1099</v>
      </c>
      <c r="G975" s="253"/>
      <c r="H975" s="256">
        <v>265.48</v>
      </c>
      <c r="I975" s="257"/>
      <c r="J975" s="253"/>
      <c r="K975" s="253"/>
      <c r="L975" s="258"/>
      <c r="M975" s="259"/>
      <c r="N975" s="260"/>
      <c r="O975" s="260"/>
      <c r="P975" s="260"/>
      <c r="Q975" s="260"/>
      <c r="R975" s="260"/>
      <c r="S975" s="260"/>
      <c r="T975" s="261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62" t="s">
        <v>197</v>
      </c>
      <c r="AU975" s="262" t="s">
        <v>86</v>
      </c>
      <c r="AV975" s="14" t="s">
        <v>86</v>
      </c>
      <c r="AW975" s="14" t="s">
        <v>32</v>
      </c>
      <c r="AX975" s="14" t="s">
        <v>84</v>
      </c>
      <c r="AY975" s="262" t="s">
        <v>188</v>
      </c>
    </row>
    <row r="976" spans="1:65" s="2" customFormat="1" ht="24.15" customHeight="1">
      <c r="A976" s="39"/>
      <c r="B976" s="40"/>
      <c r="C976" s="228" t="s">
        <v>1117</v>
      </c>
      <c r="D976" s="228" t="s">
        <v>190</v>
      </c>
      <c r="E976" s="229" t="s">
        <v>1118</v>
      </c>
      <c r="F976" s="230" t="s">
        <v>1119</v>
      </c>
      <c r="G976" s="231" t="s">
        <v>193</v>
      </c>
      <c r="H976" s="232">
        <v>265.48</v>
      </c>
      <c r="I976" s="233"/>
      <c r="J976" s="234">
        <f>ROUND(I976*H976,2)</f>
        <v>0</v>
      </c>
      <c r="K976" s="230" t="s">
        <v>440</v>
      </c>
      <c r="L976" s="45"/>
      <c r="M976" s="235" t="s">
        <v>1</v>
      </c>
      <c r="N976" s="236" t="s">
        <v>42</v>
      </c>
      <c r="O976" s="92"/>
      <c r="P976" s="237">
        <f>O976*H976</f>
        <v>0</v>
      </c>
      <c r="Q976" s="237">
        <v>0</v>
      </c>
      <c r="R976" s="237">
        <f>Q976*H976</f>
        <v>0</v>
      </c>
      <c r="S976" s="237">
        <v>0</v>
      </c>
      <c r="T976" s="238">
        <f>S976*H976</f>
        <v>0</v>
      </c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R976" s="239" t="s">
        <v>374</v>
      </c>
      <c r="AT976" s="239" t="s">
        <v>190</v>
      </c>
      <c r="AU976" s="239" t="s">
        <v>86</v>
      </c>
      <c r="AY976" s="18" t="s">
        <v>188</v>
      </c>
      <c r="BE976" s="240">
        <f>IF(N976="základní",J976,0)</f>
        <v>0</v>
      </c>
      <c r="BF976" s="240">
        <f>IF(N976="snížená",J976,0)</f>
        <v>0</v>
      </c>
      <c r="BG976" s="240">
        <f>IF(N976="zákl. přenesená",J976,0)</f>
        <v>0</v>
      </c>
      <c r="BH976" s="240">
        <f>IF(N976="sníž. přenesená",J976,0)</f>
        <v>0</v>
      </c>
      <c r="BI976" s="240">
        <f>IF(N976="nulová",J976,0)</f>
        <v>0</v>
      </c>
      <c r="BJ976" s="18" t="s">
        <v>84</v>
      </c>
      <c r="BK976" s="240">
        <f>ROUND(I976*H976,2)</f>
        <v>0</v>
      </c>
      <c r="BL976" s="18" t="s">
        <v>374</v>
      </c>
      <c r="BM976" s="239" t="s">
        <v>1120</v>
      </c>
    </row>
    <row r="977" spans="1:51" s="14" customFormat="1" ht="12">
      <c r="A977" s="14"/>
      <c r="B977" s="252"/>
      <c r="C977" s="253"/>
      <c r="D977" s="243" t="s">
        <v>197</v>
      </c>
      <c r="E977" s="254" t="s">
        <v>1</v>
      </c>
      <c r="F977" s="255" t="s">
        <v>1099</v>
      </c>
      <c r="G977" s="253"/>
      <c r="H977" s="256">
        <v>265.48</v>
      </c>
      <c r="I977" s="257"/>
      <c r="J977" s="253"/>
      <c r="K977" s="253"/>
      <c r="L977" s="258"/>
      <c r="M977" s="259"/>
      <c r="N977" s="260"/>
      <c r="O977" s="260"/>
      <c r="P977" s="260"/>
      <c r="Q977" s="260"/>
      <c r="R977" s="260"/>
      <c r="S977" s="260"/>
      <c r="T977" s="261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62" t="s">
        <v>197</v>
      </c>
      <c r="AU977" s="262" t="s">
        <v>86</v>
      </c>
      <c r="AV977" s="14" t="s">
        <v>86</v>
      </c>
      <c r="AW977" s="14" t="s">
        <v>32</v>
      </c>
      <c r="AX977" s="14" t="s">
        <v>84</v>
      </c>
      <c r="AY977" s="262" t="s">
        <v>188</v>
      </c>
    </row>
    <row r="978" spans="1:65" s="2" customFormat="1" ht="24.15" customHeight="1">
      <c r="A978" s="39"/>
      <c r="B978" s="40"/>
      <c r="C978" s="228" t="s">
        <v>1121</v>
      </c>
      <c r="D978" s="228" t="s">
        <v>190</v>
      </c>
      <c r="E978" s="229" t="s">
        <v>1122</v>
      </c>
      <c r="F978" s="230" t="s">
        <v>1123</v>
      </c>
      <c r="G978" s="231" t="s">
        <v>193</v>
      </c>
      <c r="H978" s="232">
        <v>54</v>
      </c>
      <c r="I978" s="233"/>
      <c r="J978" s="234">
        <f>ROUND(I978*H978,2)</f>
        <v>0</v>
      </c>
      <c r="K978" s="230" t="s">
        <v>440</v>
      </c>
      <c r="L978" s="45"/>
      <c r="M978" s="235" t="s">
        <v>1</v>
      </c>
      <c r="N978" s="236" t="s">
        <v>42</v>
      </c>
      <c r="O978" s="92"/>
      <c r="P978" s="237">
        <f>O978*H978</f>
        <v>0</v>
      </c>
      <c r="Q978" s="237">
        <v>0.0015</v>
      </c>
      <c r="R978" s="237">
        <f>Q978*H978</f>
        <v>0.081</v>
      </c>
      <c r="S978" s="237">
        <v>0</v>
      </c>
      <c r="T978" s="238">
        <f>S978*H978</f>
        <v>0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239" t="s">
        <v>374</v>
      </c>
      <c r="AT978" s="239" t="s">
        <v>190</v>
      </c>
      <c r="AU978" s="239" t="s">
        <v>86</v>
      </c>
      <c r="AY978" s="18" t="s">
        <v>188</v>
      </c>
      <c r="BE978" s="240">
        <f>IF(N978="základní",J978,0)</f>
        <v>0</v>
      </c>
      <c r="BF978" s="240">
        <f>IF(N978="snížená",J978,0)</f>
        <v>0</v>
      </c>
      <c r="BG978" s="240">
        <f>IF(N978="zákl. přenesená",J978,0)</f>
        <v>0</v>
      </c>
      <c r="BH978" s="240">
        <f>IF(N978="sníž. přenesená",J978,0)</f>
        <v>0</v>
      </c>
      <c r="BI978" s="240">
        <f>IF(N978="nulová",J978,0)</f>
        <v>0</v>
      </c>
      <c r="BJ978" s="18" t="s">
        <v>84</v>
      </c>
      <c r="BK978" s="240">
        <f>ROUND(I978*H978,2)</f>
        <v>0</v>
      </c>
      <c r="BL978" s="18" t="s">
        <v>374</v>
      </c>
      <c r="BM978" s="239" t="s">
        <v>1124</v>
      </c>
    </row>
    <row r="979" spans="1:47" s="2" customFormat="1" ht="12">
      <c r="A979" s="39"/>
      <c r="B979" s="40"/>
      <c r="C979" s="41"/>
      <c r="D979" s="243" t="s">
        <v>560</v>
      </c>
      <c r="E979" s="41"/>
      <c r="F979" s="288" t="s">
        <v>561</v>
      </c>
      <c r="G979" s="41"/>
      <c r="H979" s="41"/>
      <c r="I979" s="289"/>
      <c r="J979" s="41"/>
      <c r="K979" s="41"/>
      <c r="L979" s="45"/>
      <c r="M979" s="290"/>
      <c r="N979" s="291"/>
      <c r="O979" s="92"/>
      <c r="P979" s="92"/>
      <c r="Q979" s="92"/>
      <c r="R979" s="92"/>
      <c r="S979" s="92"/>
      <c r="T979" s="93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T979" s="18" t="s">
        <v>560</v>
      </c>
      <c r="AU979" s="18" t="s">
        <v>86</v>
      </c>
    </row>
    <row r="980" spans="1:51" s="13" customFormat="1" ht="12">
      <c r="A980" s="13"/>
      <c r="B980" s="241"/>
      <c r="C980" s="242"/>
      <c r="D980" s="243" t="s">
        <v>197</v>
      </c>
      <c r="E980" s="244" t="s">
        <v>1</v>
      </c>
      <c r="F980" s="245" t="s">
        <v>732</v>
      </c>
      <c r="G980" s="242"/>
      <c r="H980" s="244" t="s">
        <v>1</v>
      </c>
      <c r="I980" s="246"/>
      <c r="J980" s="242"/>
      <c r="K980" s="242"/>
      <c r="L980" s="247"/>
      <c r="M980" s="248"/>
      <c r="N980" s="249"/>
      <c r="O980" s="249"/>
      <c r="P980" s="249"/>
      <c r="Q980" s="249"/>
      <c r="R980" s="249"/>
      <c r="S980" s="249"/>
      <c r="T980" s="250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51" t="s">
        <v>197</v>
      </c>
      <c r="AU980" s="251" t="s">
        <v>86</v>
      </c>
      <c r="AV980" s="13" t="s">
        <v>84</v>
      </c>
      <c r="AW980" s="13" t="s">
        <v>32</v>
      </c>
      <c r="AX980" s="13" t="s">
        <v>77</v>
      </c>
      <c r="AY980" s="251" t="s">
        <v>188</v>
      </c>
    </row>
    <row r="981" spans="1:51" s="13" customFormat="1" ht="12">
      <c r="A981" s="13"/>
      <c r="B981" s="241"/>
      <c r="C981" s="242"/>
      <c r="D981" s="243" t="s">
        <v>197</v>
      </c>
      <c r="E981" s="244" t="s">
        <v>1</v>
      </c>
      <c r="F981" s="245" t="s">
        <v>288</v>
      </c>
      <c r="G981" s="242"/>
      <c r="H981" s="244" t="s">
        <v>1</v>
      </c>
      <c r="I981" s="246"/>
      <c r="J981" s="242"/>
      <c r="K981" s="242"/>
      <c r="L981" s="247"/>
      <c r="M981" s="248"/>
      <c r="N981" s="249"/>
      <c r="O981" s="249"/>
      <c r="P981" s="249"/>
      <c r="Q981" s="249"/>
      <c r="R981" s="249"/>
      <c r="S981" s="249"/>
      <c r="T981" s="250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51" t="s">
        <v>197</v>
      </c>
      <c r="AU981" s="251" t="s">
        <v>86</v>
      </c>
      <c r="AV981" s="13" t="s">
        <v>84</v>
      </c>
      <c r="AW981" s="13" t="s">
        <v>32</v>
      </c>
      <c r="AX981" s="13" t="s">
        <v>77</v>
      </c>
      <c r="AY981" s="251" t="s">
        <v>188</v>
      </c>
    </row>
    <row r="982" spans="1:51" s="14" customFormat="1" ht="12">
      <c r="A982" s="14"/>
      <c r="B982" s="252"/>
      <c r="C982" s="253"/>
      <c r="D982" s="243" t="s">
        <v>197</v>
      </c>
      <c r="E982" s="254" t="s">
        <v>1</v>
      </c>
      <c r="F982" s="255" t="s">
        <v>289</v>
      </c>
      <c r="G982" s="253"/>
      <c r="H982" s="256">
        <v>2.14</v>
      </c>
      <c r="I982" s="257"/>
      <c r="J982" s="253"/>
      <c r="K982" s="253"/>
      <c r="L982" s="258"/>
      <c r="M982" s="259"/>
      <c r="N982" s="260"/>
      <c r="O982" s="260"/>
      <c r="P982" s="260"/>
      <c r="Q982" s="260"/>
      <c r="R982" s="260"/>
      <c r="S982" s="260"/>
      <c r="T982" s="261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62" t="s">
        <v>197</v>
      </c>
      <c r="AU982" s="262" t="s">
        <v>86</v>
      </c>
      <c r="AV982" s="14" t="s">
        <v>86</v>
      </c>
      <c r="AW982" s="14" t="s">
        <v>32</v>
      </c>
      <c r="AX982" s="14" t="s">
        <v>77</v>
      </c>
      <c r="AY982" s="262" t="s">
        <v>188</v>
      </c>
    </row>
    <row r="983" spans="1:51" s="13" customFormat="1" ht="12">
      <c r="A983" s="13"/>
      <c r="B983" s="241"/>
      <c r="C983" s="242"/>
      <c r="D983" s="243" t="s">
        <v>197</v>
      </c>
      <c r="E983" s="244" t="s">
        <v>1</v>
      </c>
      <c r="F983" s="245" t="s">
        <v>286</v>
      </c>
      <c r="G983" s="242"/>
      <c r="H983" s="244" t="s">
        <v>1</v>
      </c>
      <c r="I983" s="246"/>
      <c r="J983" s="242"/>
      <c r="K983" s="242"/>
      <c r="L983" s="247"/>
      <c r="M983" s="248"/>
      <c r="N983" s="249"/>
      <c r="O983" s="249"/>
      <c r="P983" s="249"/>
      <c r="Q983" s="249"/>
      <c r="R983" s="249"/>
      <c r="S983" s="249"/>
      <c r="T983" s="250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51" t="s">
        <v>197</v>
      </c>
      <c r="AU983" s="251" t="s">
        <v>86</v>
      </c>
      <c r="AV983" s="13" t="s">
        <v>84</v>
      </c>
      <c r="AW983" s="13" t="s">
        <v>32</v>
      </c>
      <c r="AX983" s="13" t="s">
        <v>77</v>
      </c>
      <c r="AY983" s="251" t="s">
        <v>188</v>
      </c>
    </row>
    <row r="984" spans="1:51" s="14" customFormat="1" ht="12">
      <c r="A984" s="14"/>
      <c r="B984" s="252"/>
      <c r="C984" s="253"/>
      <c r="D984" s="243" t="s">
        <v>197</v>
      </c>
      <c r="E984" s="254" t="s">
        <v>1</v>
      </c>
      <c r="F984" s="255" t="s">
        <v>287</v>
      </c>
      <c r="G984" s="253"/>
      <c r="H984" s="256">
        <v>7.11</v>
      </c>
      <c r="I984" s="257"/>
      <c r="J984" s="253"/>
      <c r="K984" s="253"/>
      <c r="L984" s="258"/>
      <c r="M984" s="259"/>
      <c r="N984" s="260"/>
      <c r="O984" s="260"/>
      <c r="P984" s="260"/>
      <c r="Q984" s="260"/>
      <c r="R984" s="260"/>
      <c r="S984" s="260"/>
      <c r="T984" s="261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62" t="s">
        <v>197</v>
      </c>
      <c r="AU984" s="262" t="s">
        <v>86</v>
      </c>
      <c r="AV984" s="14" t="s">
        <v>86</v>
      </c>
      <c r="AW984" s="14" t="s">
        <v>32</v>
      </c>
      <c r="AX984" s="14" t="s">
        <v>77</v>
      </c>
      <c r="AY984" s="262" t="s">
        <v>188</v>
      </c>
    </row>
    <row r="985" spans="1:51" s="13" customFormat="1" ht="12">
      <c r="A985" s="13"/>
      <c r="B985" s="241"/>
      <c r="C985" s="242"/>
      <c r="D985" s="243" t="s">
        <v>197</v>
      </c>
      <c r="E985" s="244" t="s">
        <v>1</v>
      </c>
      <c r="F985" s="245" t="s">
        <v>758</v>
      </c>
      <c r="G985" s="242"/>
      <c r="H985" s="244" t="s">
        <v>1</v>
      </c>
      <c r="I985" s="246"/>
      <c r="J985" s="242"/>
      <c r="K985" s="242"/>
      <c r="L985" s="247"/>
      <c r="M985" s="248"/>
      <c r="N985" s="249"/>
      <c r="O985" s="249"/>
      <c r="P985" s="249"/>
      <c r="Q985" s="249"/>
      <c r="R985" s="249"/>
      <c r="S985" s="249"/>
      <c r="T985" s="250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51" t="s">
        <v>197</v>
      </c>
      <c r="AU985" s="251" t="s">
        <v>86</v>
      </c>
      <c r="AV985" s="13" t="s">
        <v>84</v>
      </c>
      <c r="AW985" s="13" t="s">
        <v>32</v>
      </c>
      <c r="AX985" s="13" t="s">
        <v>77</v>
      </c>
      <c r="AY985" s="251" t="s">
        <v>188</v>
      </c>
    </row>
    <row r="986" spans="1:51" s="13" customFormat="1" ht="12">
      <c r="A986" s="13"/>
      <c r="B986" s="241"/>
      <c r="C986" s="242"/>
      <c r="D986" s="243" t="s">
        <v>197</v>
      </c>
      <c r="E986" s="244" t="s">
        <v>1</v>
      </c>
      <c r="F986" s="245" t="s">
        <v>759</v>
      </c>
      <c r="G986" s="242"/>
      <c r="H986" s="244" t="s">
        <v>1</v>
      </c>
      <c r="I986" s="246"/>
      <c r="J986" s="242"/>
      <c r="K986" s="242"/>
      <c r="L986" s="247"/>
      <c r="M986" s="248"/>
      <c r="N986" s="249"/>
      <c r="O986" s="249"/>
      <c r="P986" s="249"/>
      <c r="Q986" s="249"/>
      <c r="R986" s="249"/>
      <c r="S986" s="249"/>
      <c r="T986" s="250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51" t="s">
        <v>197</v>
      </c>
      <c r="AU986" s="251" t="s">
        <v>86</v>
      </c>
      <c r="AV986" s="13" t="s">
        <v>84</v>
      </c>
      <c r="AW986" s="13" t="s">
        <v>32</v>
      </c>
      <c r="AX986" s="13" t="s">
        <v>77</v>
      </c>
      <c r="AY986" s="251" t="s">
        <v>188</v>
      </c>
    </row>
    <row r="987" spans="1:51" s="14" customFormat="1" ht="12">
      <c r="A987" s="14"/>
      <c r="B987" s="252"/>
      <c r="C987" s="253"/>
      <c r="D987" s="243" t="s">
        <v>197</v>
      </c>
      <c r="E987" s="254" t="s">
        <v>1</v>
      </c>
      <c r="F987" s="255" t="s">
        <v>760</v>
      </c>
      <c r="G987" s="253"/>
      <c r="H987" s="256">
        <v>10.01</v>
      </c>
      <c r="I987" s="257"/>
      <c r="J987" s="253"/>
      <c r="K987" s="253"/>
      <c r="L987" s="258"/>
      <c r="M987" s="259"/>
      <c r="N987" s="260"/>
      <c r="O987" s="260"/>
      <c r="P987" s="260"/>
      <c r="Q987" s="260"/>
      <c r="R987" s="260"/>
      <c r="S987" s="260"/>
      <c r="T987" s="261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62" t="s">
        <v>197</v>
      </c>
      <c r="AU987" s="262" t="s">
        <v>86</v>
      </c>
      <c r="AV987" s="14" t="s">
        <v>86</v>
      </c>
      <c r="AW987" s="14" t="s">
        <v>32</v>
      </c>
      <c r="AX987" s="14" t="s">
        <v>77</v>
      </c>
      <c r="AY987" s="262" t="s">
        <v>188</v>
      </c>
    </row>
    <row r="988" spans="1:51" s="13" customFormat="1" ht="12">
      <c r="A988" s="13"/>
      <c r="B988" s="241"/>
      <c r="C988" s="242"/>
      <c r="D988" s="243" t="s">
        <v>197</v>
      </c>
      <c r="E988" s="244" t="s">
        <v>1</v>
      </c>
      <c r="F988" s="245" t="s">
        <v>761</v>
      </c>
      <c r="G988" s="242"/>
      <c r="H988" s="244" t="s">
        <v>1</v>
      </c>
      <c r="I988" s="246"/>
      <c r="J988" s="242"/>
      <c r="K988" s="242"/>
      <c r="L988" s="247"/>
      <c r="M988" s="248"/>
      <c r="N988" s="249"/>
      <c r="O988" s="249"/>
      <c r="P988" s="249"/>
      <c r="Q988" s="249"/>
      <c r="R988" s="249"/>
      <c r="S988" s="249"/>
      <c r="T988" s="250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51" t="s">
        <v>197</v>
      </c>
      <c r="AU988" s="251" t="s">
        <v>86</v>
      </c>
      <c r="AV988" s="13" t="s">
        <v>84</v>
      </c>
      <c r="AW988" s="13" t="s">
        <v>32</v>
      </c>
      <c r="AX988" s="13" t="s">
        <v>77</v>
      </c>
      <c r="AY988" s="251" t="s">
        <v>188</v>
      </c>
    </row>
    <row r="989" spans="1:51" s="14" customFormat="1" ht="12">
      <c r="A989" s="14"/>
      <c r="B989" s="252"/>
      <c r="C989" s="253"/>
      <c r="D989" s="243" t="s">
        <v>197</v>
      </c>
      <c r="E989" s="254" t="s">
        <v>1</v>
      </c>
      <c r="F989" s="255" t="s">
        <v>762</v>
      </c>
      <c r="G989" s="253"/>
      <c r="H989" s="256">
        <v>12.64</v>
      </c>
      <c r="I989" s="257"/>
      <c r="J989" s="253"/>
      <c r="K989" s="253"/>
      <c r="L989" s="258"/>
      <c r="M989" s="259"/>
      <c r="N989" s="260"/>
      <c r="O989" s="260"/>
      <c r="P989" s="260"/>
      <c r="Q989" s="260"/>
      <c r="R989" s="260"/>
      <c r="S989" s="260"/>
      <c r="T989" s="261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62" t="s">
        <v>197</v>
      </c>
      <c r="AU989" s="262" t="s">
        <v>86</v>
      </c>
      <c r="AV989" s="14" t="s">
        <v>86</v>
      </c>
      <c r="AW989" s="14" t="s">
        <v>32</v>
      </c>
      <c r="AX989" s="14" t="s">
        <v>77</v>
      </c>
      <c r="AY989" s="262" t="s">
        <v>188</v>
      </c>
    </row>
    <row r="990" spans="1:51" s="13" customFormat="1" ht="12">
      <c r="A990" s="13"/>
      <c r="B990" s="241"/>
      <c r="C990" s="242"/>
      <c r="D990" s="243" t="s">
        <v>197</v>
      </c>
      <c r="E990" s="244" t="s">
        <v>1</v>
      </c>
      <c r="F990" s="245" t="s">
        <v>763</v>
      </c>
      <c r="G990" s="242"/>
      <c r="H990" s="244" t="s">
        <v>1</v>
      </c>
      <c r="I990" s="246"/>
      <c r="J990" s="242"/>
      <c r="K990" s="242"/>
      <c r="L990" s="247"/>
      <c r="M990" s="248"/>
      <c r="N990" s="249"/>
      <c r="O990" s="249"/>
      <c r="P990" s="249"/>
      <c r="Q990" s="249"/>
      <c r="R990" s="249"/>
      <c r="S990" s="249"/>
      <c r="T990" s="250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51" t="s">
        <v>197</v>
      </c>
      <c r="AU990" s="251" t="s">
        <v>86</v>
      </c>
      <c r="AV990" s="13" t="s">
        <v>84</v>
      </c>
      <c r="AW990" s="13" t="s">
        <v>32</v>
      </c>
      <c r="AX990" s="13" t="s">
        <v>77</v>
      </c>
      <c r="AY990" s="251" t="s">
        <v>188</v>
      </c>
    </row>
    <row r="991" spans="1:51" s="14" customFormat="1" ht="12">
      <c r="A991" s="14"/>
      <c r="B991" s="252"/>
      <c r="C991" s="253"/>
      <c r="D991" s="243" t="s">
        <v>197</v>
      </c>
      <c r="E991" s="254" t="s">
        <v>1</v>
      </c>
      <c r="F991" s="255" t="s">
        <v>764</v>
      </c>
      <c r="G991" s="253"/>
      <c r="H991" s="256">
        <v>2.53</v>
      </c>
      <c r="I991" s="257"/>
      <c r="J991" s="253"/>
      <c r="K991" s="253"/>
      <c r="L991" s="258"/>
      <c r="M991" s="259"/>
      <c r="N991" s="260"/>
      <c r="O991" s="260"/>
      <c r="P991" s="260"/>
      <c r="Q991" s="260"/>
      <c r="R991" s="260"/>
      <c r="S991" s="260"/>
      <c r="T991" s="261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62" t="s">
        <v>197</v>
      </c>
      <c r="AU991" s="262" t="s">
        <v>86</v>
      </c>
      <c r="AV991" s="14" t="s">
        <v>86</v>
      </c>
      <c r="AW991" s="14" t="s">
        <v>32</v>
      </c>
      <c r="AX991" s="14" t="s">
        <v>77</v>
      </c>
      <c r="AY991" s="262" t="s">
        <v>188</v>
      </c>
    </row>
    <row r="992" spans="1:51" s="16" customFormat="1" ht="12">
      <c r="A992" s="16"/>
      <c r="B992" s="274"/>
      <c r="C992" s="275"/>
      <c r="D992" s="243" t="s">
        <v>197</v>
      </c>
      <c r="E992" s="276" t="s">
        <v>1</v>
      </c>
      <c r="F992" s="277" t="s">
        <v>232</v>
      </c>
      <c r="G992" s="275"/>
      <c r="H992" s="278">
        <v>34.43</v>
      </c>
      <c r="I992" s="279"/>
      <c r="J992" s="275"/>
      <c r="K992" s="275"/>
      <c r="L992" s="280"/>
      <c r="M992" s="281"/>
      <c r="N992" s="282"/>
      <c r="O992" s="282"/>
      <c r="P992" s="282"/>
      <c r="Q992" s="282"/>
      <c r="R992" s="282"/>
      <c r="S992" s="282"/>
      <c r="T992" s="283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T992" s="284" t="s">
        <v>197</v>
      </c>
      <c r="AU992" s="284" t="s">
        <v>86</v>
      </c>
      <c r="AV992" s="16" t="s">
        <v>112</v>
      </c>
      <c r="AW992" s="16" t="s">
        <v>32</v>
      </c>
      <c r="AX992" s="16" t="s">
        <v>77</v>
      </c>
      <c r="AY992" s="284" t="s">
        <v>188</v>
      </c>
    </row>
    <row r="993" spans="1:51" s="13" customFormat="1" ht="12">
      <c r="A993" s="13"/>
      <c r="B993" s="241"/>
      <c r="C993" s="242"/>
      <c r="D993" s="243" t="s">
        <v>197</v>
      </c>
      <c r="E993" s="244" t="s">
        <v>1</v>
      </c>
      <c r="F993" s="245" t="s">
        <v>744</v>
      </c>
      <c r="G993" s="242"/>
      <c r="H993" s="244" t="s">
        <v>1</v>
      </c>
      <c r="I993" s="246"/>
      <c r="J993" s="242"/>
      <c r="K993" s="242"/>
      <c r="L993" s="247"/>
      <c r="M993" s="248"/>
      <c r="N993" s="249"/>
      <c r="O993" s="249"/>
      <c r="P993" s="249"/>
      <c r="Q993" s="249"/>
      <c r="R993" s="249"/>
      <c r="S993" s="249"/>
      <c r="T993" s="250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51" t="s">
        <v>197</v>
      </c>
      <c r="AU993" s="251" t="s">
        <v>86</v>
      </c>
      <c r="AV993" s="13" t="s">
        <v>84</v>
      </c>
      <c r="AW993" s="13" t="s">
        <v>32</v>
      </c>
      <c r="AX993" s="13" t="s">
        <v>77</v>
      </c>
      <c r="AY993" s="251" t="s">
        <v>188</v>
      </c>
    </row>
    <row r="994" spans="1:51" s="13" customFormat="1" ht="12">
      <c r="A994" s="13"/>
      <c r="B994" s="241"/>
      <c r="C994" s="242"/>
      <c r="D994" s="243" t="s">
        <v>197</v>
      </c>
      <c r="E994" s="244" t="s">
        <v>1</v>
      </c>
      <c r="F994" s="245" t="s">
        <v>233</v>
      </c>
      <c r="G994" s="242"/>
      <c r="H994" s="244" t="s">
        <v>1</v>
      </c>
      <c r="I994" s="246"/>
      <c r="J994" s="242"/>
      <c r="K994" s="242"/>
      <c r="L994" s="247"/>
      <c r="M994" s="248"/>
      <c r="N994" s="249"/>
      <c r="O994" s="249"/>
      <c r="P994" s="249"/>
      <c r="Q994" s="249"/>
      <c r="R994" s="249"/>
      <c r="S994" s="249"/>
      <c r="T994" s="250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51" t="s">
        <v>197</v>
      </c>
      <c r="AU994" s="251" t="s">
        <v>86</v>
      </c>
      <c r="AV994" s="13" t="s">
        <v>84</v>
      </c>
      <c r="AW994" s="13" t="s">
        <v>32</v>
      </c>
      <c r="AX994" s="13" t="s">
        <v>77</v>
      </c>
      <c r="AY994" s="251" t="s">
        <v>188</v>
      </c>
    </row>
    <row r="995" spans="1:51" s="13" customFormat="1" ht="12">
      <c r="A995" s="13"/>
      <c r="B995" s="241"/>
      <c r="C995" s="242"/>
      <c r="D995" s="243" t="s">
        <v>197</v>
      </c>
      <c r="E995" s="244" t="s">
        <v>1</v>
      </c>
      <c r="F995" s="245" t="s">
        <v>236</v>
      </c>
      <c r="G995" s="242"/>
      <c r="H995" s="244" t="s">
        <v>1</v>
      </c>
      <c r="I995" s="246"/>
      <c r="J995" s="242"/>
      <c r="K995" s="242"/>
      <c r="L995" s="247"/>
      <c r="M995" s="248"/>
      <c r="N995" s="249"/>
      <c r="O995" s="249"/>
      <c r="P995" s="249"/>
      <c r="Q995" s="249"/>
      <c r="R995" s="249"/>
      <c r="S995" s="249"/>
      <c r="T995" s="250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51" t="s">
        <v>197</v>
      </c>
      <c r="AU995" s="251" t="s">
        <v>86</v>
      </c>
      <c r="AV995" s="13" t="s">
        <v>84</v>
      </c>
      <c r="AW995" s="13" t="s">
        <v>32</v>
      </c>
      <c r="AX995" s="13" t="s">
        <v>77</v>
      </c>
      <c r="AY995" s="251" t="s">
        <v>188</v>
      </c>
    </row>
    <row r="996" spans="1:51" s="14" customFormat="1" ht="12">
      <c r="A996" s="14"/>
      <c r="B996" s="252"/>
      <c r="C996" s="253"/>
      <c r="D996" s="243" t="s">
        <v>197</v>
      </c>
      <c r="E996" s="254" t="s">
        <v>1</v>
      </c>
      <c r="F996" s="255" t="s">
        <v>237</v>
      </c>
      <c r="G996" s="253"/>
      <c r="H996" s="256">
        <v>5.92</v>
      </c>
      <c r="I996" s="257"/>
      <c r="J996" s="253"/>
      <c r="K996" s="253"/>
      <c r="L996" s="258"/>
      <c r="M996" s="259"/>
      <c r="N996" s="260"/>
      <c r="O996" s="260"/>
      <c r="P996" s="260"/>
      <c r="Q996" s="260"/>
      <c r="R996" s="260"/>
      <c r="S996" s="260"/>
      <c r="T996" s="261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62" t="s">
        <v>197</v>
      </c>
      <c r="AU996" s="262" t="s">
        <v>86</v>
      </c>
      <c r="AV996" s="14" t="s">
        <v>86</v>
      </c>
      <c r="AW996" s="14" t="s">
        <v>32</v>
      </c>
      <c r="AX996" s="14" t="s">
        <v>77</v>
      </c>
      <c r="AY996" s="262" t="s">
        <v>188</v>
      </c>
    </row>
    <row r="997" spans="1:51" s="13" customFormat="1" ht="12">
      <c r="A997" s="13"/>
      <c r="B997" s="241"/>
      <c r="C997" s="242"/>
      <c r="D997" s="243" t="s">
        <v>197</v>
      </c>
      <c r="E997" s="244" t="s">
        <v>1</v>
      </c>
      <c r="F997" s="245" t="s">
        <v>242</v>
      </c>
      <c r="G997" s="242"/>
      <c r="H997" s="244" t="s">
        <v>1</v>
      </c>
      <c r="I997" s="246"/>
      <c r="J997" s="242"/>
      <c r="K997" s="242"/>
      <c r="L997" s="247"/>
      <c r="M997" s="248"/>
      <c r="N997" s="249"/>
      <c r="O997" s="249"/>
      <c r="P997" s="249"/>
      <c r="Q997" s="249"/>
      <c r="R997" s="249"/>
      <c r="S997" s="249"/>
      <c r="T997" s="250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51" t="s">
        <v>197</v>
      </c>
      <c r="AU997" s="251" t="s">
        <v>86</v>
      </c>
      <c r="AV997" s="13" t="s">
        <v>84</v>
      </c>
      <c r="AW997" s="13" t="s">
        <v>32</v>
      </c>
      <c r="AX997" s="13" t="s">
        <v>77</v>
      </c>
      <c r="AY997" s="251" t="s">
        <v>188</v>
      </c>
    </row>
    <row r="998" spans="1:51" s="14" customFormat="1" ht="12">
      <c r="A998" s="14"/>
      <c r="B998" s="252"/>
      <c r="C998" s="253"/>
      <c r="D998" s="243" t="s">
        <v>197</v>
      </c>
      <c r="E998" s="254" t="s">
        <v>1</v>
      </c>
      <c r="F998" s="255" t="s">
        <v>243</v>
      </c>
      <c r="G998" s="253"/>
      <c r="H998" s="256">
        <v>3.96</v>
      </c>
      <c r="I998" s="257"/>
      <c r="J998" s="253"/>
      <c r="K998" s="253"/>
      <c r="L998" s="258"/>
      <c r="M998" s="259"/>
      <c r="N998" s="260"/>
      <c r="O998" s="260"/>
      <c r="P998" s="260"/>
      <c r="Q998" s="260"/>
      <c r="R998" s="260"/>
      <c r="S998" s="260"/>
      <c r="T998" s="261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62" t="s">
        <v>197</v>
      </c>
      <c r="AU998" s="262" t="s">
        <v>86</v>
      </c>
      <c r="AV998" s="14" t="s">
        <v>86</v>
      </c>
      <c r="AW998" s="14" t="s">
        <v>32</v>
      </c>
      <c r="AX998" s="14" t="s">
        <v>77</v>
      </c>
      <c r="AY998" s="262" t="s">
        <v>188</v>
      </c>
    </row>
    <row r="999" spans="1:51" s="13" customFormat="1" ht="12">
      <c r="A999" s="13"/>
      <c r="B999" s="241"/>
      <c r="C999" s="242"/>
      <c r="D999" s="243" t="s">
        <v>197</v>
      </c>
      <c r="E999" s="244" t="s">
        <v>1</v>
      </c>
      <c r="F999" s="245" t="s">
        <v>244</v>
      </c>
      <c r="G999" s="242"/>
      <c r="H999" s="244" t="s">
        <v>1</v>
      </c>
      <c r="I999" s="246"/>
      <c r="J999" s="242"/>
      <c r="K999" s="242"/>
      <c r="L999" s="247"/>
      <c r="M999" s="248"/>
      <c r="N999" s="249"/>
      <c r="O999" s="249"/>
      <c r="P999" s="249"/>
      <c r="Q999" s="249"/>
      <c r="R999" s="249"/>
      <c r="S999" s="249"/>
      <c r="T999" s="250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51" t="s">
        <v>197</v>
      </c>
      <c r="AU999" s="251" t="s">
        <v>86</v>
      </c>
      <c r="AV999" s="13" t="s">
        <v>84</v>
      </c>
      <c r="AW999" s="13" t="s">
        <v>32</v>
      </c>
      <c r="AX999" s="13" t="s">
        <v>77</v>
      </c>
      <c r="AY999" s="251" t="s">
        <v>188</v>
      </c>
    </row>
    <row r="1000" spans="1:51" s="14" customFormat="1" ht="12">
      <c r="A1000" s="14"/>
      <c r="B1000" s="252"/>
      <c r="C1000" s="253"/>
      <c r="D1000" s="243" t="s">
        <v>197</v>
      </c>
      <c r="E1000" s="254" t="s">
        <v>1</v>
      </c>
      <c r="F1000" s="255" t="s">
        <v>245</v>
      </c>
      <c r="G1000" s="253"/>
      <c r="H1000" s="256">
        <v>1.77</v>
      </c>
      <c r="I1000" s="257"/>
      <c r="J1000" s="253"/>
      <c r="K1000" s="253"/>
      <c r="L1000" s="258"/>
      <c r="M1000" s="259"/>
      <c r="N1000" s="260"/>
      <c r="O1000" s="260"/>
      <c r="P1000" s="260"/>
      <c r="Q1000" s="260"/>
      <c r="R1000" s="260"/>
      <c r="S1000" s="260"/>
      <c r="T1000" s="261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62" t="s">
        <v>197</v>
      </c>
      <c r="AU1000" s="262" t="s">
        <v>86</v>
      </c>
      <c r="AV1000" s="14" t="s">
        <v>86</v>
      </c>
      <c r="AW1000" s="14" t="s">
        <v>32</v>
      </c>
      <c r="AX1000" s="14" t="s">
        <v>77</v>
      </c>
      <c r="AY1000" s="262" t="s">
        <v>188</v>
      </c>
    </row>
    <row r="1001" spans="1:51" s="13" customFormat="1" ht="12">
      <c r="A1001" s="13"/>
      <c r="B1001" s="241"/>
      <c r="C1001" s="242"/>
      <c r="D1001" s="243" t="s">
        <v>197</v>
      </c>
      <c r="E1001" s="244" t="s">
        <v>1</v>
      </c>
      <c r="F1001" s="245" t="s">
        <v>252</v>
      </c>
      <c r="G1001" s="242"/>
      <c r="H1001" s="244" t="s">
        <v>1</v>
      </c>
      <c r="I1001" s="246"/>
      <c r="J1001" s="242"/>
      <c r="K1001" s="242"/>
      <c r="L1001" s="247"/>
      <c r="M1001" s="248"/>
      <c r="N1001" s="249"/>
      <c r="O1001" s="249"/>
      <c r="P1001" s="249"/>
      <c r="Q1001" s="249"/>
      <c r="R1001" s="249"/>
      <c r="S1001" s="249"/>
      <c r="T1001" s="250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51" t="s">
        <v>197</v>
      </c>
      <c r="AU1001" s="251" t="s">
        <v>86</v>
      </c>
      <c r="AV1001" s="13" t="s">
        <v>84</v>
      </c>
      <c r="AW1001" s="13" t="s">
        <v>32</v>
      </c>
      <c r="AX1001" s="13" t="s">
        <v>77</v>
      </c>
      <c r="AY1001" s="251" t="s">
        <v>188</v>
      </c>
    </row>
    <row r="1002" spans="1:51" s="14" customFormat="1" ht="12">
      <c r="A1002" s="14"/>
      <c r="B1002" s="252"/>
      <c r="C1002" s="253"/>
      <c r="D1002" s="243" t="s">
        <v>197</v>
      </c>
      <c r="E1002" s="254" t="s">
        <v>1</v>
      </c>
      <c r="F1002" s="255" t="s">
        <v>253</v>
      </c>
      <c r="G1002" s="253"/>
      <c r="H1002" s="256">
        <v>3.82</v>
      </c>
      <c r="I1002" s="257"/>
      <c r="J1002" s="253"/>
      <c r="K1002" s="253"/>
      <c r="L1002" s="258"/>
      <c r="M1002" s="259"/>
      <c r="N1002" s="260"/>
      <c r="O1002" s="260"/>
      <c r="P1002" s="260"/>
      <c r="Q1002" s="260"/>
      <c r="R1002" s="260"/>
      <c r="S1002" s="260"/>
      <c r="T1002" s="261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62" t="s">
        <v>197</v>
      </c>
      <c r="AU1002" s="262" t="s">
        <v>86</v>
      </c>
      <c r="AV1002" s="14" t="s">
        <v>86</v>
      </c>
      <c r="AW1002" s="14" t="s">
        <v>32</v>
      </c>
      <c r="AX1002" s="14" t="s">
        <v>77</v>
      </c>
      <c r="AY1002" s="262" t="s">
        <v>188</v>
      </c>
    </row>
    <row r="1003" spans="1:51" s="14" customFormat="1" ht="12">
      <c r="A1003" s="14"/>
      <c r="B1003" s="252"/>
      <c r="C1003" s="253"/>
      <c r="D1003" s="243" t="s">
        <v>197</v>
      </c>
      <c r="E1003" s="254" t="s">
        <v>1</v>
      </c>
      <c r="F1003" s="255" t="s">
        <v>267</v>
      </c>
      <c r="G1003" s="253"/>
      <c r="H1003" s="256">
        <v>4.1</v>
      </c>
      <c r="I1003" s="257"/>
      <c r="J1003" s="253"/>
      <c r="K1003" s="253"/>
      <c r="L1003" s="258"/>
      <c r="M1003" s="259"/>
      <c r="N1003" s="260"/>
      <c r="O1003" s="260"/>
      <c r="P1003" s="260"/>
      <c r="Q1003" s="260"/>
      <c r="R1003" s="260"/>
      <c r="S1003" s="260"/>
      <c r="T1003" s="261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62" t="s">
        <v>197</v>
      </c>
      <c r="AU1003" s="262" t="s">
        <v>86</v>
      </c>
      <c r="AV1003" s="14" t="s">
        <v>86</v>
      </c>
      <c r="AW1003" s="14" t="s">
        <v>32</v>
      </c>
      <c r="AX1003" s="14" t="s">
        <v>77</v>
      </c>
      <c r="AY1003" s="262" t="s">
        <v>188</v>
      </c>
    </row>
    <row r="1004" spans="1:51" s="16" customFormat="1" ht="12">
      <c r="A1004" s="16"/>
      <c r="B1004" s="274"/>
      <c r="C1004" s="275"/>
      <c r="D1004" s="243" t="s">
        <v>197</v>
      </c>
      <c r="E1004" s="276" t="s">
        <v>1</v>
      </c>
      <c r="F1004" s="277" t="s">
        <v>232</v>
      </c>
      <c r="G1004" s="275"/>
      <c r="H1004" s="278">
        <v>19.57</v>
      </c>
      <c r="I1004" s="279"/>
      <c r="J1004" s="275"/>
      <c r="K1004" s="275"/>
      <c r="L1004" s="280"/>
      <c r="M1004" s="281"/>
      <c r="N1004" s="282"/>
      <c r="O1004" s="282"/>
      <c r="P1004" s="282"/>
      <c r="Q1004" s="282"/>
      <c r="R1004" s="282"/>
      <c r="S1004" s="282"/>
      <c r="T1004" s="283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T1004" s="284" t="s">
        <v>197</v>
      </c>
      <c r="AU1004" s="284" t="s">
        <v>86</v>
      </c>
      <c r="AV1004" s="16" t="s">
        <v>112</v>
      </c>
      <c r="AW1004" s="16" t="s">
        <v>32</v>
      </c>
      <c r="AX1004" s="16" t="s">
        <v>77</v>
      </c>
      <c r="AY1004" s="284" t="s">
        <v>188</v>
      </c>
    </row>
    <row r="1005" spans="1:51" s="15" customFormat="1" ht="12">
      <c r="A1005" s="15"/>
      <c r="B1005" s="263"/>
      <c r="C1005" s="264"/>
      <c r="D1005" s="243" t="s">
        <v>197</v>
      </c>
      <c r="E1005" s="265" t="s">
        <v>1</v>
      </c>
      <c r="F1005" s="266" t="s">
        <v>215</v>
      </c>
      <c r="G1005" s="264"/>
      <c r="H1005" s="267">
        <v>54.00000000000001</v>
      </c>
      <c r="I1005" s="268"/>
      <c r="J1005" s="264"/>
      <c r="K1005" s="264"/>
      <c r="L1005" s="269"/>
      <c r="M1005" s="270"/>
      <c r="N1005" s="271"/>
      <c r="O1005" s="271"/>
      <c r="P1005" s="271"/>
      <c r="Q1005" s="271"/>
      <c r="R1005" s="271"/>
      <c r="S1005" s="271"/>
      <c r="T1005" s="272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T1005" s="273" t="s">
        <v>197</v>
      </c>
      <c r="AU1005" s="273" t="s">
        <v>86</v>
      </c>
      <c r="AV1005" s="15" t="s">
        <v>195</v>
      </c>
      <c r="AW1005" s="15" t="s">
        <v>32</v>
      </c>
      <c r="AX1005" s="15" t="s">
        <v>84</v>
      </c>
      <c r="AY1005" s="273" t="s">
        <v>188</v>
      </c>
    </row>
    <row r="1006" spans="1:65" s="2" customFormat="1" ht="16.5" customHeight="1">
      <c r="A1006" s="39"/>
      <c r="B1006" s="40"/>
      <c r="C1006" s="228" t="s">
        <v>1125</v>
      </c>
      <c r="D1006" s="228" t="s">
        <v>190</v>
      </c>
      <c r="E1006" s="229" t="s">
        <v>1126</v>
      </c>
      <c r="F1006" s="230" t="s">
        <v>1127</v>
      </c>
      <c r="G1006" s="231" t="s">
        <v>604</v>
      </c>
      <c r="H1006" s="232">
        <v>197.22</v>
      </c>
      <c r="I1006" s="233"/>
      <c r="J1006" s="234">
        <f>ROUND(I1006*H1006,2)</f>
        <v>0</v>
      </c>
      <c r="K1006" s="230" t="s">
        <v>194</v>
      </c>
      <c r="L1006" s="45"/>
      <c r="M1006" s="235" t="s">
        <v>1</v>
      </c>
      <c r="N1006" s="236" t="s">
        <v>42</v>
      </c>
      <c r="O1006" s="92"/>
      <c r="P1006" s="237">
        <f>O1006*H1006</f>
        <v>0</v>
      </c>
      <c r="Q1006" s="237">
        <v>3E-05</v>
      </c>
      <c r="R1006" s="237">
        <f>Q1006*H1006</f>
        <v>0.0059166</v>
      </c>
      <c r="S1006" s="237">
        <v>0</v>
      </c>
      <c r="T1006" s="238">
        <f>S1006*H1006</f>
        <v>0</v>
      </c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R1006" s="239" t="s">
        <v>374</v>
      </c>
      <c r="AT1006" s="239" t="s">
        <v>190</v>
      </c>
      <c r="AU1006" s="239" t="s">
        <v>86</v>
      </c>
      <c r="AY1006" s="18" t="s">
        <v>188</v>
      </c>
      <c r="BE1006" s="240">
        <f>IF(N1006="základní",J1006,0)</f>
        <v>0</v>
      </c>
      <c r="BF1006" s="240">
        <f>IF(N1006="snížená",J1006,0)</f>
        <v>0</v>
      </c>
      <c r="BG1006" s="240">
        <f>IF(N1006="zákl. přenesená",J1006,0)</f>
        <v>0</v>
      </c>
      <c r="BH1006" s="240">
        <f>IF(N1006="sníž. přenesená",J1006,0)</f>
        <v>0</v>
      </c>
      <c r="BI1006" s="240">
        <f>IF(N1006="nulová",J1006,0)</f>
        <v>0</v>
      </c>
      <c r="BJ1006" s="18" t="s">
        <v>84</v>
      </c>
      <c r="BK1006" s="240">
        <f>ROUND(I1006*H1006,2)</f>
        <v>0</v>
      </c>
      <c r="BL1006" s="18" t="s">
        <v>374</v>
      </c>
      <c r="BM1006" s="239" t="s">
        <v>1128</v>
      </c>
    </row>
    <row r="1007" spans="1:51" s="13" customFormat="1" ht="12">
      <c r="A1007" s="13"/>
      <c r="B1007" s="241"/>
      <c r="C1007" s="242"/>
      <c r="D1007" s="243" t="s">
        <v>197</v>
      </c>
      <c r="E1007" s="244" t="s">
        <v>1</v>
      </c>
      <c r="F1007" s="245" t="s">
        <v>505</v>
      </c>
      <c r="G1007" s="242"/>
      <c r="H1007" s="244" t="s">
        <v>1</v>
      </c>
      <c r="I1007" s="246"/>
      <c r="J1007" s="242"/>
      <c r="K1007" s="242"/>
      <c r="L1007" s="247"/>
      <c r="M1007" s="248"/>
      <c r="N1007" s="249"/>
      <c r="O1007" s="249"/>
      <c r="P1007" s="249"/>
      <c r="Q1007" s="249"/>
      <c r="R1007" s="249"/>
      <c r="S1007" s="249"/>
      <c r="T1007" s="250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51" t="s">
        <v>197</v>
      </c>
      <c r="AU1007" s="251" t="s">
        <v>86</v>
      </c>
      <c r="AV1007" s="13" t="s">
        <v>84</v>
      </c>
      <c r="AW1007" s="13" t="s">
        <v>32</v>
      </c>
      <c r="AX1007" s="13" t="s">
        <v>77</v>
      </c>
      <c r="AY1007" s="251" t="s">
        <v>188</v>
      </c>
    </row>
    <row r="1008" spans="1:51" s="14" customFormat="1" ht="12">
      <c r="A1008" s="14"/>
      <c r="B1008" s="252"/>
      <c r="C1008" s="253"/>
      <c r="D1008" s="243" t="s">
        <v>197</v>
      </c>
      <c r="E1008" s="254" t="s">
        <v>1</v>
      </c>
      <c r="F1008" s="255" t="s">
        <v>1129</v>
      </c>
      <c r="G1008" s="253"/>
      <c r="H1008" s="256">
        <v>21.94</v>
      </c>
      <c r="I1008" s="257"/>
      <c r="J1008" s="253"/>
      <c r="K1008" s="253"/>
      <c r="L1008" s="258"/>
      <c r="M1008" s="259"/>
      <c r="N1008" s="260"/>
      <c r="O1008" s="260"/>
      <c r="P1008" s="260"/>
      <c r="Q1008" s="260"/>
      <c r="R1008" s="260"/>
      <c r="S1008" s="260"/>
      <c r="T1008" s="261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62" t="s">
        <v>197</v>
      </c>
      <c r="AU1008" s="262" t="s">
        <v>86</v>
      </c>
      <c r="AV1008" s="14" t="s">
        <v>86</v>
      </c>
      <c r="AW1008" s="14" t="s">
        <v>32</v>
      </c>
      <c r="AX1008" s="14" t="s">
        <v>77</v>
      </c>
      <c r="AY1008" s="262" t="s">
        <v>188</v>
      </c>
    </row>
    <row r="1009" spans="1:51" s="14" customFormat="1" ht="12">
      <c r="A1009" s="14"/>
      <c r="B1009" s="252"/>
      <c r="C1009" s="253"/>
      <c r="D1009" s="243" t="s">
        <v>197</v>
      </c>
      <c r="E1009" s="254" t="s">
        <v>1</v>
      </c>
      <c r="F1009" s="255" t="s">
        <v>1130</v>
      </c>
      <c r="G1009" s="253"/>
      <c r="H1009" s="256">
        <v>28.6</v>
      </c>
      <c r="I1009" s="257"/>
      <c r="J1009" s="253"/>
      <c r="K1009" s="253"/>
      <c r="L1009" s="258"/>
      <c r="M1009" s="259"/>
      <c r="N1009" s="260"/>
      <c r="O1009" s="260"/>
      <c r="P1009" s="260"/>
      <c r="Q1009" s="260"/>
      <c r="R1009" s="260"/>
      <c r="S1009" s="260"/>
      <c r="T1009" s="261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62" t="s">
        <v>197</v>
      </c>
      <c r="AU1009" s="262" t="s">
        <v>86</v>
      </c>
      <c r="AV1009" s="14" t="s">
        <v>86</v>
      </c>
      <c r="AW1009" s="14" t="s">
        <v>32</v>
      </c>
      <c r="AX1009" s="14" t="s">
        <v>77</v>
      </c>
      <c r="AY1009" s="262" t="s">
        <v>188</v>
      </c>
    </row>
    <row r="1010" spans="1:51" s="14" customFormat="1" ht="12">
      <c r="A1010" s="14"/>
      <c r="B1010" s="252"/>
      <c r="C1010" s="253"/>
      <c r="D1010" s="243" t="s">
        <v>197</v>
      </c>
      <c r="E1010" s="254" t="s">
        <v>1</v>
      </c>
      <c r="F1010" s="255" t="s">
        <v>1131</v>
      </c>
      <c r="G1010" s="253"/>
      <c r="H1010" s="256">
        <v>10.16</v>
      </c>
      <c r="I1010" s="257"/>
      <c r="J1010" s="253"/>
      <c r="K1010" s="253"/>
      <c r="L1010" s="258"/>
      <c r="M1010" s="259"/>
      <c r="N1010" s="260"/>
      <c r="O1010" s="260"/>
      <c r="P1010" s="260"/>
      <c r="Q1010" s="260"/>
      <c r="R1010" s="260"/>
      <c r="S1010" s="260"/>
      <c r="T1010" s="261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62" t="s">
        <v>197</v>
      </c>
      <c r="AU1010" s="262" t="s">
        <v>86</v>
      </c>
      <c r="AV1010" s="14" t="s">
        <v>86</v>
      </c>
      <c r="AW1010" s="14" t="s">
        <v>32</v>
      </c>
      <c r="AX1010" s="14" t="s">
        <v>77</v>
      </c>
      <c r="AY1010" s="262" t="s">
        <v>188</v>
      </c>
    </row>
    <row r="1011" spans="1:51" s="14" customFormat="1" ht="12">
      <c r="A1011" s="14"/>
      <c r="B1011" s="252"/>
      <c r="C1011" s="253"/>
      <c r="D1011" s="243" t="s">
        <v>197</v>
      </c>
      <c r="E1011" s="254" t="s">
        <v>1</v>
      </c>
      <c r="F1011" s="255" t="s">
        <v>1132</v>
      </c>
      <c r="G1011" s="253"/>
      <c r="H1011" s="256">
        <v>10.62</v>
      </c>
      <c r="I1011" s="257"/>
      <c r="J1011" s="253"/>
      <c r="K1011" s="253"/>
      <c r="L1011" s="258"/>
      <c r="M1011" s="259"/>
      <c r="N1011" s="260"/>
      <c r="O1011" s="260"/>
      <c r="P1011" s="260"/>
      <c r="Q1011" s="260"/>
      <c r="R1011" s="260"/>
      <c r="S1011" s="260"/>
      <c r="T1011" s="261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62" t="s">
        <v>197</v>
      </c>
      <c r="AU1011" s="262" t="s">
        <v>86</v>
      </c>
      <c r="AV1011" s="14" t="s">
        <v>86</v>
      </c>
      <c r="AW1011" s="14" t="s">
        <v>32</v>
      </c>
      <c r="AX1011" s="14" t="s">
        <v>77</v>
      </c>
      <c r="AY1011" s="262" t="s">
        <v>188</v>
      </c>
    </row>
    <row r="1012" spans="1:51" s="14" customFormat="1" ht="12">
      <c r="A1012" s="14"/>
      <c r="B1012" s="252"/>
      <c r="C1012" s="253"/>
      <c r="D1012" s="243" t="s">
        <v>197</v>
      </c>
      <c r="E1012" s="254" t="s">
        <v>1</v>
      </c>
      <c r="F1012" s="255" t="s">
        <v>1133</v>
      </c>
      <c r="G1012" s="253"/>
      <c r="H1012" s="256">
        <v>6.12</v>
      </c>
      <c r="I1012" s="257"/>
      <c r="J1012" s="253"/>
      <c r="K1012" s="253"/>
      <c r="L1012" s="258"/>
      <c r="M1012" s="259"/>
      <c r="N1012" s="260"/>
      <c r="O1012" s="260"/>
      <c r="P1012" s="260"/>
      <c r="Q1012" s="260"/>
      <c r="R1012" s="260"/>
      <c r="S1012" s="260"/>
      <c r="T1012" s="261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62" t="s">
        <v>197</v>
      </c>
      <c r="AU1012" s="262" t="s">
        <v>86</v>
      </c>
      <c r="AV1012" s="14" t="s">
        <v>86</v>
      </c>
      <c r="AW1012" s="14" t="s">
        <v>32</v>
      </c>
      <c r="AX1012" s="14" t="s">
        <v>77</v>
      </c>
      <c r="AY1012" s="262" t="s">
        <v>188</v>
      </c>
    </row>
    <row r="1013" spans="1:51" s="14" customFormat="1" ht="12">
      <c r="A1013" s="14"/>
      <c r="B1013" s="252"/>
      <c r="C1013" s="253"/>
      <c r="D1013" s="243" t="s">
        <v>197</v>
      </c>
      <c r="E1013" s="254" t="s">
        <v>1</v>
      </c>
      <c r="F1013" s="255" t="s">
        <v>1134</v>
      </c>
      <c r="G1013" s="253"/>
      <c r="H1013" s="256">
        <v>16.7</v>
      </c>
      <c r="I1013" s="257"/>
      <c r="J1013" s="253"/>
      <c r="K1013" s="253"/>
      <c r="L1013" s="258"/>
      <c r="M1013" s="259"/>
      <c r="N1013" s="260"/>
      <c r="O1013" s="260"/>
      <c r="P1013" s="260"/>
      <c r="Q1013" s="260"/>
      <c r="R1013" s="260"/>
      <c r="S1013" s="260"/>
      <c r="T1013" s="261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62" t="s">
        <v>197</v>
      </c>
      <c r="AU1013" s="262" t="s">
        <v>86</v>
      </c>
      <c r="AV1013" s="14" t="s">
        <v>86</v>
      </c>
      <c r="AW1013" s="14" t="s">
        <v>32</v>
      </c>
      <c r="AX1013" s="14" t="s">
        <v>77</v>
      </c>
      <c r="AY1013" s="262" t="s">
        <v>188</v>
      </c>
    </row>
    <row r="1014" spans="1:51" s="14" customFormat="1" ht="12">
      <c r="A1014" s="14"/>
      <c r="B1014" s="252"/>
      <c r="C1014" s="253"/>
      <c r="D1014" s="243" t="s">
        <v>197</v>
      </c>
      <c r="E1014" s="254" t="s">
        <v>1</v>
      </c>
      <c r="F1014" s="255" t="s">
        <v>1135</v>
      </c>
      <c r="G1014" s="253"/>
      <c r="H1014" s="256">
        <v>24.3</v>
      </c>
      <c r="I1014" s="257"/>
      <c r="J1014" s="253"/>
      <c r="K1014" s="253"/>
      <c r="L1014" s="258"/>
      <c r="M1014" s="259"/>
      <c r="N1014" s="260"/>
      <c r="O1014" s="260"/>
      <c r="P1014" s="260"/>
      <c r="Q1014" s="260"/>
      <c r="R1014" s="260"/>
      <c r="S1014" s="260"/>
      <c r="T1014" s="261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62" t="s">
        <v>197</v>
      </c>
      <c r="AU1014" s="262" t="s">
        <v>86</v>
      </c>
      <c r="AV1014" s="14" t="s">
        <v>86</v>
      </c>
      <c r="AW1014" s="14" t="s">
        <v>32</v>
      </c>
      <c r="AX1014" s="14" t="s">
        <v>77</v>
      </c>
      <c r="AY1014" s="262" t="s">
        <v>188</v>
      </c>
    </row>
    <row r="1015" spans="1:51" s="14" customFormat="1" ht="12">
      <c r="A1015" s="14"/>
      <c r="B1015" s="252"/>
      <c r="C1015" s="253"/>
      <c r="D1015" s="243" t="s">
        <v>197</v>
      </c>
      <c r="E1015" s="254" t="s">
        <v>1</v>
      </c>
      <c r="F1015" s="255" t="s">
        <v>1136</v>
      </c>
      <c r="G1015" s="253"/>
      <c r="H1015" s="256">
        <v>30.9</v>
      </c>
      <c r="I1015" s="257"/>
      <c r="J1015" s="253"/>
      <c r="K1015" s="253"/>
      <c r="L1015" s="258"/>
      <c r="M1015" s="259"/>
      <c r="N1015" s="260"/>
      <c r="O1015" s="260"/>
      <c r="P1015" s="260"/>
      <c r="Q1015" s="260"/>
      <c r="R1015" s="260"/>
      <c r="S1015" s="260"/>
      <c r="T1015" s="261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62" t="s">
        <v>197</v>
      </c>
      <c r="AU1015" s="262" t="s">
        <v>86</v>
      </c>
      <c r="AV1015" s="14" t="s">
        <v>86</v>
      </c>
      <c r="AW1015" s="14" t="s">
        <v>32</v>
      </c>
      <c r="AX1015" s="14" t="s">
        <v>77</v>
      </c>
      <c r="AY1015" s="262" t="s">
        <v>188</v>
      </c>
    </row>
    <row r="1016" spans="1:51" s="14" customFormat="1" ht="12">
      <c r="A1016" s="14"/>
      <c r="B1016" s="252"/>
      <c r="C1016" s="253"/>
      <c r="D1016" s="243" t="s">
        <v>197</v>
      </c>
      <c r="E1016" s="254" t="s">
        <v>1</v>
      </c>
      <c r="F1016" s="255" t="s">
        <v>1137</v>
      </c>
      <c r="G1016" s="253"/>
      <c r="H1016" s="256">
        <v>6.46</v>
      </c>
      <c r="I1016" s="257"/>
      <c r="J1016" s="253"/>
      <c r="K1016" s="253"/>
      <c r="L1016" s="258"/>
      <c r="M1016" s="259"/>
      <c r="N1016" s="260"/>
      <c r="O1016" s="260"/>
      <c r="P1016" s="260"/>
      <c r="Q1016" s="260"/>
      <c r="R1016" s="260"/>
      <c r="S1016" s="260"/>
      <c r="T1016" s="261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62" t="s">
        <v>197</v>
      </c>
      <c r="AU1016" s="262" t="s">
        <v>86</v>
      </c>
      <c r="AV1016" s="14" t="s">
        <v>86</v>
      </c>
      <c r="AW1016" s="14" t="s">
        <v>32</v>
      </c>
      <c r="AX1016" s="14" t="s">
        <v>77</v>
      </c>
      <c r="AY1016" s="262" t="s">
        <v>188</v>
      </c>
    </row>
    <row r="1017" spans="1:51" s="14" customFormat="1" ht="12">
      <c r="A1017" s="14"/>
      <c r="B1017" s="252"/>
      <c r="C1017" s="253"/>
      <c r="D1017" s="243" t="s">
        <v>197</v>
      </c>
      <c r="E1017" s="254" t="s">
        <v>1</v>
      </c>
      <c r="F1017" s="255" t="s">
        <v>1138</v>
      </c>
      <c r="G1017" s="253"/>
      <c r="H1017" s="256">
        <v>7.84</v>
      </c>
      <c r="I1017" s="257"/>
      <c r="J1017" s="253"/>
      <c r="K1017" s="253"/>
      <c r="L1017" s="258"/>
      <c r="M1017" s="259"/>
      <c r="N1017" s="260"/>
      <c r="O1017" s="260"/>
      <c r="P1017" s="260"/>
      <c r="Q1017" s="260"/>
      <c r="R1017" s="260"/>
      <c r="S1017" s="260"/>
      <c r="T1017" s="261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62" t="s">
        <v>197</v>
      </c>
      <c r="AU1017" s="262" t="s">
        <v>86</v>
      </c>
      <c r="AV1017" s="14" t="s">
        <v>86</v>
      </c>
      <c r="AW1017" s="14" t="s">
        <v>32</v>
      </c>
      <c r="AX1017" s="14" t="s">
        <v>77</v>
      </c>
      <c r="AY1017" s="262" t="s">
        <v>188</v>
      </c>
    </row>
    <row r="1018" spans="1:51" s="14" customFormat="1" ht="12">
      <c r="A1018" s="14"/>
      <c r="B1018" s="252"/>
      <c r="C1018" s="253"/>
      <c r="D1018" s="243" t="s">
        <v>197</v>
      </c>
      <c r="E1018" s="254" t="s">
        <v>1</v>
      </c>
      <c r="F1018" s="255" t="s">
        <v>1139</v>
      </c>
      <c r="G1018" s="253"/>
      <c r="H1018" s="256">
        <v>5.74</v>
      </c>
      <c r="I1018" s="257"/>
      <c r="J1018" s="253"/>
      <c r="K1018" s="253"/>
      <c r="L1018" s="258"/>
      <c r="M1018" s="259"/>
      <c r="N1018" s="260"/>
      <c r="O1018" s="260"/>
      <c r="P1018" s="260"/>
      <c r="Q1018" s="260"/>
      <c r="R1018" s="260"/>
      <c r="S1018" s="260"/>
      <c r="T1018" s="261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62" t="s">
        <v>197</v>
      </c>
      <c r="AU1018" s="262" t="s">
        <v>86</v>
      </c>
      <c r="AV1018" s="14" t="s">
        <v>86</v>
      </c>
      <c r="AW1018" s="14" t="s">
        <v>32</v>
      </c>
      <c r="AX1018" s="14" t="s">
        <v>77</v>
      </c>
      <c r="AY1018" s="262" t="s">
        <v>188</v>
      </c>
    </row>
    <row r="1019" spans="1:51" s="14" customFormat="1" ht="12">
      <c r="A1019" s="14"/>
      <c r="B1019" s="252"/>
      <c r="C1019" s="253"/>
      <c r="D1019" s="243" t="s">
        <v>197</v>
      </c>
      <c r="E1019" s="254" t="s">
        <v>1</v>
      </c>
      <c r="F1019" s="255" t="s">
        <v>1140</v>
      </c>
      <c r="G1019" s="253"/>
      <c r="H1019" s="256">
        <v>9.44</v>
      </c>
      <c r="I1019" s="257"/>
      <c r="J1019" s="253"/>
      <c r="K1019" s="253"/>
      <c r="L1019" s="258"/>
      <c r="M1019" s="259"/>
      <c r="N1019" s="260"/>
      <c r="O1019" s="260"/>
      <c r="P1019" s="260"/>
      <c r="Q1019" s="260"/>
      <c r="R1019" s="260"/>
      <c r="S1019" s="260"/>
      <c r="T1019" s="261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62" t="s">
        <v>197</v>
      </c>
      <c r="AU1019" s="262" t="s">
        <v>86</v>
      </c>
      <c r="AV1019" s="14" t="s">
        <v>86</v>
      </c>
      <c r="AW1019" s="14" t="s">
        <v>32</v>
      </c>
      <c r="AX1019" s="14" t="s">
        <v>77</v>
      </c>
      <c r="AY1019" s="262" t="s">
        <v>188</v>
      </c>
    </row>
    <row r="1020" spans="1:51" s="14" customFormat="1" ht="12">
      <c r="A1020" s="14"/>
      <c r="B1020" s="252"/>
      <c r="C1020" s="253"/>
      <c r="D1020" s="243" t="s">
        <v>197</v>
      </c>
      <c r="E1020" s="254" t="s">
        <v>1</v>
      </c>
      <c r="F1020" s="255" t="s">
        <v>1141</v>
      </c>
      <c r="G1020" s="253"/>
      <c r="H1020" s="256">
        <v>10.4</v>
      </c>
      <c r="I1020" s="257"/>
      <c r="J1020" s="253"/>
      <c r="K1020" s="253"/>
      <c r="L1020" s="258"/>
      <c r="M1020" s="259"/>
      <c r="N1020" s="260"/>
      <c r="O1020" s="260"/>
      <c r="P1020" s="260"/>
      <c r="Q1020" s="260"/>
      <c r="R1020" s="260"/>
      <c r="S1020" s="260"/>
      <c r="T1020" s="261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62" t="s">
        <v>197</v>
      </c>
      <c r="AU1020" s="262" t="s">
        <v>86</v>
      </c>
      <c r="AV1020" s="14" t="s">
        <v>86</v>
      </c>
      <c r="AW1020" s="14" t="s">
        <v>32</v>
      </c>
      <c r="AX1020" s="14" t="s">
        <v>77</v>
      </c>
      <c r="AY1020" s="262" t="s">
        <v>188</v>
      </c>
    </row>
    <row r="1021" spans="1:51" s="14" customFormat="1" ht="12">
      <c r="A1021" s="14"/>
      <c r="B1021" s="252"/>
      <c r="C1021" s="253"/>
      <c r="D1021" s="243" t="s">
        <v>197</v>
      </c>
      <c r="E1021" s="254" t="s">
        <v>1</v>
      </c>
      <c r="F1021" s="255" t="s">
        <v>297</v>
      </c>
      <c r="G1021" s="253"/>
      <c r="H1021" s="256">
        <v>8</v>
      </c>
      <c r="I1021" s="257"/>
      <c r="J1021" s="253"/>
      <c r="K1021" s="253"/>
      <c r="L1021" s="258"/>
      <c r="M1021" s="259"/>
      <c r="N1021" s="260"/>
      <c r="O1021" s="260"/>
      <c r="P1021" s="260"/>
      <c r="Q1021" s="260"/>
      <c r="R1021" s="260"/>
      <c r="S1021" s="260"/>
      <c r="T1021" s="261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62" t="s">
        <v>197</v>
      </c>
      <c r="AU1021" s="262" t="s">
        <v>86</v>
      </c>
      <c r="AV1021" s="14" t="s">
        <v>86</v>
      </c>
      <c r="AW1021" s="14" t="s">
        <v>32</v>
      </c>
      <c r="AX1021" s="14" t="s">
        <v>77</v>
      </c>
      <c r="AY1021" s="262" t="s">
        <v>188</v>
      </c>
    </row>
    <row r="1022" spans="1:51" s="16" customFormat="1" ht="12">
      <c r="A1022" s="16"/>
      <c r="B1022" s="274"/>
      <c r="C1022" s="275"/>
      <c r="D1022" s="243" t="s">
        <v>197</v>
      </c>
      <c r="E1022" s="276" t="s">
        <v>1</v>
      </c>
      <c r="F1022" s="277" t="s">
        <v>232</v>
      </c>
      <c r="G1022" s="275"/>
      <c r="H1022" s="278">
        <v>197.22000000000003</v>
      </c>
      <c r="I1022" s="279"/>
      <c r="J1022" s="275"/>
      <c r="K1022" s="275"/>
      <c r="L1022" s="280"/>
      <c r="M1022" s="281"/>
      <c r="N1022" s="282"/>
      <c r="O1022" s="282"/>
      <c r="P1022" s="282"/>
      <c r="Q1022" s="282"/>
      <c r="R1022" s="282"/>
      <c r="S1022" s="282"/>
      <c r="T1022" s="283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T1022" s="284" t="s">
        <v>197</v>
      </c>
      <c r="AU1022" s="284" t="s">
        <v>86</v>
      </c>
      <c r="AV1022" s="16" t="s">
        <v>112</v>
      </c>
      <c r="AW1022" s="16" t="s">
        <v>32</v>
      </c>
      <c r="AX1022" s="16" t="s">
        <v>77</v>
      </c>
      <c r="AY1022" s="284" t="s">
        <v>188</v>
      </c>
    </row>
    <row r="1023" spans="1:51" s="15" customFormat="1" ht="12">
      <c r="A1023" s="15"/>
      <c r="B1023" s="263"/>
      <c r="C1023" s="264"/>
      <c r="D1023" s="243" t="s">
        <v>197</v>
      </c>
      <c r="E1023" s="265" t="s">
        <v>1</v>
      </c>
      <c r="F1023" s="266" t="s">
        <v>215</v>
      </c>
      <c r="G1023" s="264"/>
      <c r="H1023" s="267">
        <v>197.22000000000003</v>
      </c>
      <c r="I1023" s="268"/>
      <c r="J1023" s="264"/>
      <c r="K1023" s="264"/>
      <c r="L1023" s="269"/>
      <c r="M1023" s="270"/>
      <c r="N1023" s="271"/>
      <c r="O1023" s="271"/>
      <c r="P1023" s="271"/>
      <c r="Q1023" s="271"/>
      <c r="R1023" s="271"/>
      <c r="S1023" s="271"/>
      <c r="T1023" s="272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T1023" s="273" t="s">
        <v>197</v>
      </c>
      <c r="AU1023" s="273" t="s">
        <v>86</v>
      </c>
      <c r="AV1023" s="15" t="s">
        <v>195</v>
      </c>
      <c r="AW1023" s="15" t="s">
        <v>32</v>
      </c>
      <c r="AX1023" s="15" t="s">
        <v>84</v>
      </c>
      <c r="AY1023" s="273" t="s">
        <v>188</v>
      </c>
    </row>
    <row r="1024" spans="1:65" s="2" customFormat="1" ht="24.15" customHeight="1">
      <c r="A1024" s="39"/>
      <c r="B1024" s="40"/>
      <c r="C1024" s="228" t="s">
        <v>1142</v>
      </c>
      <c r="D1024" s="228" t="s">
        <v>190</v>
      </c>
      <c r="E1024" s="229" t="s">
        <v>1143</v>
      </c>
      <c r="F1024" s="230" t="s">
        <v>1144</v>
      </c>
      <c r="G1024" s="231" t="s">
        <v>377</v>
      </c>
      <c r="H1024" s="232">
        <v>10.725</v>
      </c>
      <c r="I1024" s="233"/>
      <c r="J1024" s="234">
        <f>ROUND(I1024*H1024,2)</f>
        <v>0</v>
      </c>
      <c r="K1024" s="230" t="s">
        <v>194</v>
      </c>
      <c r="L1024" s="45"/>
      <c r="M1024" s="235" t="s">
        <v>1</v>
      </c>
      <c r="N1024" s="236" t="s">
        <v>42</v>
      </c>
      <c r="O1024" s="92"/>
      <c r="P1024" s="237">
        <f>O1024*H1024</f>
        <v>0</v>
      </c>
      <c r="Q1024" s="237">
        <v>0</v>
      </c>
      <c r="R1024" s="237">
        <f>Q1024*H1024</f>
        <v>0</v>
      </c>
      <c r="S1024" s="237">
        <v>0</v>
      </c>
      <c r="T1024" s="238">
        <f>S1024*H1024</f>
        <v>0</v>
      </c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R1024" s="239" t="s">
        <v>374</v>
      </c>
      <c r="AT1024" s="239" t="s">
        <v>190</v>
      </c>
      <c r="AU1024" s="239" t="s">
        <v>86</v>
      </c>
      <c r="AY1024" s="18" t="s">
        <v>188</v>
      </c>
      <c r="BE1024" s="240">
        <f>IF(N1024="základní",J1024,0)</f>
        <v>0</v>
      </c>
      <c r="BF1024" s="240">
        <f>IF(N1024="snížená",J1024,0)</f>
        <v>0</v>
      </c>
      <c r="BG1024" s="240">
        <f>IF(N1024="zákl. přenesená",J1024,0)</f>
        <v>0</v>
      </c>
      <c r="BH1024" s="240">
        <f>IF(N1024="sníž. přenesená",J1024,0)</f>
        <v>0</v>
      </c>
      <c r="BI1024" s="240">
        <f>IF(N1024="nulová",J1024,0)</f>
        <v>0</v>
      </c>
      <c r="BJ1024" s="18" t="s">
        <v>84</v>
      </c>
      <c r="BK1024" s="240">
        <f>ROUND(I1024*H1024,2)</f>
        <v>0</v>
      </c>
      <c r="BL1024" s="18" t="s">
        <v>374</v>
      </c>
      <c r="BM1024" s="239" t="s">
        <v>1145</v>
      </c>
    </row>
    <row r="1025" spans="1:63" s="12" customFormat="1" ht="22.8" customHeight="1">
      <c r="A1025" s="12"/>
      <c r="B1025" s="212"/>
      <c r="C1025" s="213"/>
      <c r="D1025" s="214" t="s">
        <v>76</v>
      </c>
      <c r="E1025" s="226" t="s">
        <v>1146</v>
      </c>
      <c r="F1025" s="226" t="s">
        <v>1147</v>
      </c>
      <c r="G1025" s="213"/>
      <c r="H1025" s="213"/>
      <c r="I1025" s="216"/>
      <c r="J1025" s="227">
        <f>BK1025</f>
        <v>0</v>
      </c>
      <c r="K1025" s="213"/>
      <c r="L1025" s="218"/>
      <c r="M1025" s="219"/>
      <c r="N1025" s="220"/>
      <c r="O1025" s="220"/>
      <c r="P1025" s="221">
        <f>SUM(P1026:P1085)</f>
        <v>0</v>
      </c>
      <c r="Q1025" s="220"/>
      <c r="R1025" s="221">
        <f>SUM(R1026:R1085)</f>
        <v>4.311594900000001</v>
      </c>
      <c r="S1025" s="220"/>
      <c r="T1025" s="222">
        <f>SUM(T1026:T1085)</f>
        <v>0</v>
      </c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R1025" s="223" t="s">
        <v>86</v>
      </c>
      <c r="AT1025" s="224" t="s">
        <v>76</v>
      </c>
      <c r="AU1025" s="224" t="s">
        <v>84</v>
      </c>
      <c r="AY1025" s="223" t="s">
        <v>188</v>
      </c>
      <c r="BK1025" s="225">
        <f>SUM(BK1026:BK1085)</f>
        <v>0</v>
      </c>
    </row>
    <row r="1026" spans="1:65" s="2" customFormat="1" ht="21.75" customHeight="1">
      <c r="A1026" s="39"/>
      <c r="B1026" s="40"/>
      <c r="C1026" s="228" t="s">
        <v>1148</v>
      </c>
      <c r="D1026" s="228" t="s">
        <v>190</v>
      </c>
      <c r="E1026" s="229" t="s">
        <v>1149</v>
      </c>
      <c r="F1026" s="230" t="s">
        <v>1150</v>
      </c>
      <c r="G1026" s="231" t="s">
        <v>193</v>
      </c>
      <c r="H1026" s="232">
        <v>407.11</v>
      </c>
      <c r="I1026" s="233"/>
      <c r="J1026" s="234">
        <f>ROUND(I1026*H1026,2)</f>
        <v>0</v>
      </c>
      <c r="K1026" s="230" t="s">
        <v>194</v>
      </c>
      <c r="L1026" s="45"/>
      <c r="M1026" s="235" t="s">
        <v>1</v>
      </c>
      <c r="N1026" s="236" t="s">
        <v>42</v>
      </c>
      <c r="O1026" s="92"/>
      <c r="P1026" s="237">
        <f>O1026*H1026</f>
        <v>0</v>
      </c>
      <c r="Q1026" s="237">
        <v>0</v>
      </c>
      <c r="R1026" s="237">
        <f>Q1026*H1026</f>
        <v>0</v>
      </c>
      <c r="S1026" s="237">
        <v>0</v>
      </c>
      <c r="T1026" s="238">
        <f>S1026*H1026</f>
        <v>0</v>
      </c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R1026" s="239" t="s">
        <v>374</v>
      </c>
      <c r="AT1026" s="239" t="s">
        <v>190</v>
      </c>
      <c r="AU1026" s="239" t="s">
        <v>86</v>
      </c>
      <c r="AY1026" s="18" t="s">
        <v>188</v>
      </c>
      <c r="BE1026" s="240">
        <f>IF(N1026="základní",J1026,0)</f>
        <v>0</v>
      </c>
      <c r="BF1026" s="240">
        <f>IF(N1026="snížená",J1026,0)</f>
        <v>0</v>
      </c>
      <c r="BG1026" s="240">
        <f>IF(N1026="zákl. přenesená",J1026,0)</f>
        <v>0</v>
      </c>
      <c r="BH1026" s="240">
        <f>IF(N1026="sníž. přenesená",J1026,0)</f>
        <v>0</v>
      </c>
      <c r="BI1026" s="240">
        <f>IF(N1026="nulová",J1026,0)</f>
        <v>0</v>
      </c>
      <c r="BJ1026" s="18" t="s">
        <v>84</v>
      </c>
      <c r="BK1026" s="240">
        <f>ROUND(I1026*H1026,2)</f>
        <v>0</v>
      </c>
      <c r="BL1026" s="18" t="s">
        <v>374</v>
      </c>
      <c r="BM1026" s="239" t="s">
        <v>1151</v>
      </c>
    </row>
    <row r="1027" spans="1:51" s="13" customFormat="1" ht="12">
      <c r="A1027" s="13"/>
      <c r="B1027" s="241"/>
      <c r="C1027" s="242"/>
      <c r="D1027" s="243" t="s">
        <v>197</v>
      </c>
      <c r="E1027" s="244" t="s">
        <v>1</v>
      </c>
      <c r="F1027" s="245" t="s">
        <v>505</v>
      </c>
      <c r="G1027" s="242"/>
      <c r="H1027" s="244" t="s">
        <v>1</v>
      </c>
      <c r="I1027" s="246"/>
      <c r="J1027" s="242"/>
      <c r="K1027" s="242"/>
      <c r="L1027" s="247"/>
      <c r="M1027" s="248"/>
      <c r="N1027" s="249"/>
      <c r="O1027" s="249"/>
      <c r="P1027" s="249"/>
      <c r="Q1027" s="249"/>
      <c r="R1027" s="249"/>
      <c r="S1027" s="249"/>
      <c r="T1027" s="250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51" t="s">
        <v>197</v>
      </c>
      <c r="AU1027" s="251" t="s">
        <v>86</v>
      </c>
      <c r="AV1027" s="13" t="s">
        <v>84</v>
      </c>
      <c r="AW1027" s="13" t="s">
        <v>32</v>
      </c>
      <c r="AX1027" s="13" t="s">
        <v>77</v>
      </c>
      <c r="AY1027" s="251" t="s">
        <v>188</v>
      </c>
    </row>
    <row r="1028" spans="1:51" s="13" customFormat="1" ht="12">
      <c r="A1028" s="13"/>
      <c r="B1028" s="241"/>
      <c r="C1028" s="242"/>
      <c r="D1028" s="243" t="s">
        <v>197</v>
      </c>
      <c r="E1028" s="244" t="s">
        <v>1</v>
      </c>
      <c r="F1028" s="245" t="s">
        <v>735</v>
      </c>
      <c r="G1028" s="242"/>
      <c r="H1028" s="244" t="s">
        <v>1</v>
      </c>
      <c r="I1028" s="246"/>
      <c r="J1028" s="242"/>
      <c r="K1028" s="242"/>
      <c r="L1028" s="247"/>
      <c r="M1028" s="248"/>
      <c r="N1028" s="249"/>
      <c r="O1028" s="249"/>
      <c r="P1028" s="249"/>
      <c r="Q1028" s="249"/>
      <c r="R1028" s="249"/>
      <c r="S1028" s="249"/>
      <c r="T1028" s="250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51" t="s">
        <v>197</v>
      </c>
      <c r="AU1028" s="251" t="s">
        <v>86</v>
      </c>
      <c r="AV1028" s="13" t="s">
        <v>84</v>
      </c>
      <c r="AW1028" s="13" t="s">
        <v>32</v>
      </c>
      <c r="AX1028" s="13" t="s">
        <v>77</v>
      </c>
      <c r="AY1028" s="251" t="s">
        <v>188</v>
      </c>
    </row>
    <row r="1029" spans="1:51" s="13" customFormat="1" ht="12">
      <c r="A1029" s="13"/>
      <c r="B1029" s="241"/>
      <c r="C1029" s="242"/>
      <c r="D1029" s="243" t="s">
        <v>197</v>
      </c>
      <c r="E1029" s="244" t="s">
        <v>1</v>
      </c>
      <c r="F1029" s="245" t="s">
        <v>234</v>
      </c>
      <c r="G1029" s="242"/>
      <c r="H1029" s="244" t="s">
        <v>1</v>
      </c>
      <c r="I1029" s="246"/>
      <c r="J1029" s="242"/>
      <c r="K1029" s="242"/>
      <c r="L1029" s="247"/>
      <c r="M1029" s="248"/>
      <c r="N1029" s="249"/>
      <c r="O1029" s="249"/>
      <c r="P1029" s="249"/>
      <c r="Q1029" s="249"/>
      <c r="R1029" s="249"/>
      <c r="S1029" s="249"/>
      <c r="T1029" s="250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51" t="s">
        <v>197</v>
      </c>
      <c r="AU1029" s="251" t="s">
        <v>86</v>
      </c>
      <c r="AV1029" s="13" t="s">
        <v>84</v>
      </c>
      <c r="AW1029" s="13" t="s">
        <v>32</v>
      </c>
      <c r="AX1029" s="13" t="s">
        <v>77</v>
      </c>
      <c r="AY1029" s="251" t="s">
        <v>188</v>
      </c>
    </row>
    <row r="1030" spans="1:51" s="14" customFormat="1" ht="12">
      <c r="A1030" s="14"/>
      <c r="B1030" s="252"/>
      <c r="C1030" s="253"/>
      <c r="D1030" s="243" t="s">
        <v>197</v>
      </c>
      <c r="E1030" s="254" t="s">
        <v>1</v>
      </c>
      <c r="F1030" s="255" t="s">
        <v>235</v>
      </c>
      <c r="G1030" s="253"/>
      <c r="H1030" s="256">
        <v>18.13</v>
      </c>
      <c r="I1030" s="257"/>
      <c r="J1030" s="253"/>
      <c r="K1030" s="253"/>
      <c r="L1030" s="258"/>
      <c r="M1030" s="259"/>
      <c r="N1030" s="260"/>
      <c r="O1030" s="260"/>
      <c r="P1030" s="260"/>
      <c r="Q1030" s="260"/>
      <c r="R1030" s="260"/>
      <c r="S1030" s="260"/>
      <c r="T1030" s="261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62" t="s">
        <v>197</v>
      </c>
      <c r="AU1030" s="262" t="s">
        <v>86</v>
      </c>
      <c r="AV1030" s="14" t="s">
        <v>86</v>
      </c>
      <c r="AW1030" s="14" t="s">
        <v>32</v>
      </c>
      <c r="AX1030" s="14" t="s">
        <v>77</v>
      </c>
      <c r="AY1030" s="262" t="s">
        <v>188</v>
      </c>
    </row>
    <row r="1031" spans="1:51" s="13" customFormat="1" ht="12">
      <c r="A1031" s="13"/>
      <c r="B1031" s="241"/>
      <c r="C1031" s="242"/>
      <c r="D1031" s="243" t="s">
        <v>197</v>
      </c>
      <c r="E1031" s="244" t="s">
        <v>1</v>
      </c>
      <c r="F1031" s="245" t="s">
        <v>240</v>
      </c>
      <c r="G1031" s="242"/>
      <c r="H1031" s="244" t="s">
        <v>1</v>
      </c>
      <c r="I1031" s="246"/>
      <c r="J1031" s="242"/>
      <c r="K1031" s="242"/>
      <c r="L1031" s="247"/>
      <c r="M1031" s="248"/>
      <c r="N1031" s="249"/>
      <c r="O1031" s="249"/>
      <c r="P1031" s="249"/>
      <c r="Q1031" s="249"/>
      <c r="R1031" s="249"/>
      <c r="S1031" s="249"/>
      <c r="T1031" s="250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51" t="s">
        <v>197</v>
      </c>
      <c r="AU1031" s="251" t="s">
        <v>86</v>
      </c>
      <c r="AV1031" s="13" t="s">
        <v>84</v>
      </c>
      <c r="AW1031" s="13" t="s">
        <v>32</v>
      </c>
      <c r="AX1031" s="13" t="s">
        <v>77</v>
      </c>
      <c r="AY1031" s="251" t="s">
        <v>188</v>
      </c>
    </row>
    <row r="1032" spans="1:51" s="14" customFormat="1" ht="12">
      <c r="A1032" s="14"/>
      <c r="B1032" s="252"/>
      <c r="C1032" s="253"/>
      <c r="D1032" s="243" t="s">
        <v>197</v>
      </c>
      <c r="E1032" s="254" t="s">
        <v>1</v>
      </c>
      <c r="F1032" s="255" t="s">
        <v>241</v>
      </c>
      <c r="G1032" s="253"/>
      <c r="H1032" s="256">
        <v>7.79</v>
      </c>
      <c r="I1032" s="257"/>
      <c r="J1032" s="253"/>
      <c r="K1032" s="253"/>
      <c r="L1032" s="258"/>
      <c r="M1032" s="259"/>
      <c r="N1032" s="260"/>
      <c r="O1032" s="260"/>
      <c r="P1032" s="260"/>
      <c r="Q1032" s="260"/>
      <c r="R1032" s="260"/>
      <c r="S1032" s="260"/>
      <c r="T1032" s="261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62" t="s">
        <v>197</v>
      </c>
      <c r="AU1032" s="262" t="s">
        <v>86</v>
      </c>
      <c r="AV1032" s="14" t="s">
        <v>86</v>
      </c>
      <c r="AW1032" s="14" t="s">
        <v>32</v>
      </c>
      <c r="AX1032" s="14" t="s">
        <v>77</v>
      </c>
      <c r="AY1032" s="262" t="s">
        <v>188</v>
      </c>
    </row>
    <row r="1033" spans="1:51" s="13" customFormat="1" ht="12">
      <c r="A1033" s="13"/>
      <c r="B1033" s="241"/>
      <c r="C1033" s="242"/>
      <c r="D1033" s="243" t="s">
        <v>197</v>
      </c>
      <c r="E1033" s="244" t="s">
        <v>1</v>
      </c>
      <c r="F1033" s="245" t="s">
        <v>248</v>
      </c>
      <c r="G1033" s="242"/>
      <c r="H1033" s="244" t="s">
        <v>1</v>
      </c>
      <c r="I1033" s="246"/>
      <c r="J1033" s="242"/>
      <c r="K1033" s="242"/>
      <c r="L1033" s="247"/>
      <c r="M1033" s="248"/>
      <c r="N1033" s="249"/>
      <c r="O1033" s="249"/>
      <c r="P1033" s="249"/>
      <c r="Q1033" s="249"/>
      <c r="R1033" s="249"/>
      <c r="S1033" s="249"/>
      <c r="T1033" s="250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51" t="s">
        <v>197</v>
      </c>
      <c r="AU1033" s="251" t="s">
        <v>86</v>
      </c>
      <c r="AV1033" s="13" t="s">
        <v>84</v>
      </c>
      <c r="AW1033" s="13" t="s">
        <v>32</v>
      </c>
      <c r="AX1033" s="13" t="s">
        <v>77</v>
      </c>
      <c r="AY1033" s="251" t="s">
        <v>188</v>
      </c>
    </row>
    <row r="1034" spans="1:51" s="14" customFormat="1" ht="12">
      <c r="A1034" s="14"/>
      <c r="B1034" s="252"/>
      <c r="C1034" s="253"/>
      <c r="D1034" s="243" t="s">
        <v>197</v>
      </c>
      <c r="E1034" s="254" t="s">
        <v>1</v>
      </c>
      <c r="F1034" s="255" t="s">
        <v>249</v>
      </c>
      <c r="G1034" s="253"/>
      <c r="H1034" s="256">
        <v>46.28</v>
      </c>
      <c r="I1034" s="257"/>
      <c r="J1034" s="253"/>
      <c r="K1034" s="253"/>
      <c r="L1034" s="258"/>
      <c r="M1034" s="259"/>
      <c r="N1034" s="260"/>
      <c r="O1034" s="260"/>
      <c r="P1034" s="260"/>
      <c r="Q1034" s="260"/>
      <c r="R1034" s="260"/>
      <c r="S1034" s="260"/>
      <c r="T1034" s="261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62" t="s">
        <v>197</v>
      </c>
      <c r="AU1034" s="262" t="s">
        <v>86</v>
      </c>
      <c r="AV1034" s="14" t="s">
        <v>86</v>
      </c>
      <c r="AW1034" s="14" t="s">
        <v>32</v>
      </c>
      <c r="AX1034" s="14" t="s">
        <v>77</v>
      </c>
      <c r="AY1034" s="262" t="s">
        <v>188</v>
      </c>
    </row>
    <row r="1035" spans="1:51" s="13" customFormat="1" ht="12">
      <c r="A1035" s="13"/>
      <c r="B1035" s="241"/>
      <c r="C1035" s="242"/>
      <c r="D1035" s="243" t="s">
        <v>197</v>
      </c>
      <c r="E1035" s="244" t="s">
        <v>1</v>
      </c>
      <c r="F1035" s="245" t="s">
        <v>254</v>
      </c>
      <c r="G1035" s="242"/>
      <c r="H1035" s="244" t="s">
        <v>1</v>
      </c>
      <c r="I1035" s="246"/>
      <c r="J1035" s="242"/>
      <c r="K1035" s="242"/>
      <c r="L1035" s="247"/>
      <c r="M1035" s="248"/>
      <c r="N1035" s="249"/>
      <c r="O1035" s="249"/>
      <c r="P1035" s="249"/>
      <c r="Q1035" s="249"/>
      <c r="R1035" s="249"/>
      <c r="S1035" s="249"/>
      <c r="T1035" s="250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51" t="s">
        <v>197</v>
      </c>
      <c r="AU1035" s="251" t="s">
        <v>86</v>
      </c>
      <c r="AV1035" s="13" t="s">
        <v>84</v>
      </c>
      <c r="AW1035" s="13" t="s">
        <v>32</v>
      </c>
      <c r="AX1035" s="13" t="s">
        <v>77</v>
      </c>
      <c r="AY1035" s="251" t="s">
        <v>188</v>
      </c>
    </row>
    <row r="1036" spans="1:51" s="14" customFormat="1" ht="12">
      <c r="A1036" s="14"/>
      <c r="B1036" s="252"/>
      <c r="C1036" s="253"/>
      <c r="D1036" s="243" t="s">
        <v>197</v>
      </c>
      <c r="E1036" s="254" t="s">
        <v>1</v>
      </c>
      <c r="F1036" s="255" t="s">
        <v>255</v>
      </c>
      <c r="G1036" s="253"/>
      <c r="H1036" s="256">
        <v>12.97</v>
      </c>
      <c r="I1036" s="257"/>
      <c r="J1036" s="253"/>
      <c r="K1036" s="253"/>
      <c r="L1036" s="258"/>
      <c r="M1036" s="259"/>
      <c r="N1036" s="260"/>
      <c r="O1036" s="260"/>
      <c r="P1036" s="260"/>
      <c r="Q1036" s="260"/>
      <c r="R1036" s="260"/>
      <c r="S1036" s="260"/>
      <c r="T1036" s="261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62" t="s">
        <v>197</v>
      </c>
      <c r="AU1036" s="262" t="s">
        <v>86</v>
      </c>
      <c r="AV1036" s="14" t="s">
        <v>86</v>
      </c>
      <c r="AW1036" s="14" t="s">
        <v>32</v>
      </c>
      <c r="AX1036" s="14" t="s">
        <v>77</v>
      </c>
      <c r="AY1036" s="262" t="s">
        <v>188</v>
      </c>
    </row>
    <row r="1037" spans="1:51" s="13" customFormat="1" ht="12">
      <c r="A1037" s="13"/>
      <c r="B1037" s="241"/>
      <c r="C1037" s="242"/>
      <c r="D1037" s="243" t="s">
        <v>197</v>
      </c>
      <c r="E1037" s="244" t="s">
        <v>1</v>
      </c>
      <c r="F1037" s="245" t="s">
        <v>264</v>
      </c>
      <c r="G1037" s="242"/>
      <c r="H1037" s="244" t="s">
        <v>1</v>
      </c>
      <c r="I1037" s="246"/>
      <c r="J1037" s="242"/>
      <c r="K1037" s="242"/>
      <c r="L1037" s="247"/>
      <c r="M1037" s="248"/>
      <c r="N1037" s="249"/>
      <c r="O1037" s="249"/>
      <c r="P1037" s="249"/>
      <c r="Q1037" s="249"/>
      <c r="R1037" s="249"/>
      <c r="S1037" s="249"/>
      <c r="T1037" s="250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51" t="s">
        <v>197</v>
      </c>
      <c r="AU1037" s="251" t="s">
        <v>86</v>
      </c>
      <c r="AV1037" s="13" t="s">
        <v>84</v>
      </c>
      <c r="AW1037" s="13" t="s">
        <v>32</v>
      </c>
      <c r="AX1037" s="13" t="s">
        <v>77</v>
      </c>
      <c r="AY1037" s="251" t="s">
        <v>188</v>
      </c>
    </row>
    <row r="1038" spans="1:51" s="14" customFormat="1" ht="12">
      <c r="A1038" s="14"/>
      <c r="B1038" s="252"/>
      <c r="C1038" s="253"/>
      <c r="D1038" s="243" t="s">
        <v>197</v>
      </c>
      <c r="E1038" s="254" t="s">
        <v>1</v>
      </c>
      <c r="F1038" s="255" t="s">
        <v>688</v>
      </c>
      <c r="G1038" s="253"/>
      <c r="H1038" s="256">
        <v>32</v>
      </c>
      <c r="I1038" s="257"/>
      <c r="J1038" s="253"/>
      <c r="K1038" s="253"/>
      <c r="L1038" s="258"/>
      <c r="M1038" s="259"/>
      <c r="N1038" s="260"/>
      <c r="O1038" s="260"/>
      <c r="P1038" s="260"/>
      <c r="Q1038" s="260"/>
      <c r="R1038" s="260"/>
      <c r="S1038" s="260"/>
      <c r="T1038" s="261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62" t="s">
        <v>197</v>
      </c>
      <c r="AU1038" s="262" t="s">
        <v>86</v>
      </c>
      <c r="AV1038" s="14" t="s">
        <v>86</v>
      </c>
      <c r="AW1038" s="14" t="s">
        <v>32</v>
      </c>
      <c r="AX1038" s="14" t="s">
        <v>77</v>
      </c>
      <c r="AY1038" s="262" t="s">
        <v>188</v>
      </c>
    </row>
    <row r="1039" spans="1:51" s="13" customFormat="1" ht="12">
      <c r="A1039" s="13"/>
      <c r="B1039" s="241"/>
      <c r="C1039" s="242"/>
      <c r="D1039" s="243" t="s">
        <v>197</v>
      </c>
      <c r="E1039" s="244" t="s">
        <v>1</v>
      </c>
      <c r="F1039" s="245" t="s">
        <v>256</v>
      </c>
      <c r="G1039" s="242"/>
      <c r="H1039" s="244" t="s">
        <v>1</v>
      </c>
      <c r="I1039" s="246"/>
      <c r="J1039" s="242"/>
      <c r="K1039" s="242"/>
      <c r="L1039" s="247"/>
      <c r="M1039" s="248"/>
      <c r="N1039" s="249"/>
      <c r="O1039" s="249"/>
      <c r="P1039" s="249"/>
      <c r="Q1039" s="249"/>
      <c r="R1039" s="249"/>
      <c r="S1039" s="249"/>
      <c r="T1039" s="250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51" t="s">
        <v>197</v>
      </c>
      <c r="AU1039" s="251" t="s">
        <v>86</v>
      </c>
      <c r="AV1039" s="13" t="s">
        <v>84</v>
      </c>
      <c r="AW1039" s="13" t="s">
        <v>32</v>
      </c>
      <c r="AX1039" s="13" t="s">
        <v>77</v>
      </c>
      <c r="AY1039" s="251" t="s">
        <v>188</v>
      </c>
    </row>
    <row r="1040" spans="1:51" s="14" customFormat="1" ht="12">
      <c r="A1040" s="14"/>
      <c r="B1040" s="252"/>
      <c r="C1040" s="253"/>
      <c r="D1040" s="243" t="s">
        <v>197</v>
      </c>
      <c r="E1040" s="254" t="s">
        <v>1</v>
      </c>
      <c r="F1040" s="255" t="s">
        <v>736</v>
      </c>
      <c r="G1040" s="253"/>
      <c r="H1040" s="256">
        <v>18.72</v>
      </c>
      <c r="I1040" s="257"/>
      <c r="J1040" s="253"/>
      <c r="K1040" s="253"/>
      <c r="L1040" s="258"/>
      <c r="M1040" s="259"/>
      <c r="N1040" s="260"/>
      <c r="O1040" s="260"/>
      <c r="P1040" s="260"/>
      <c r="Q1040" s="260"/>
      <c r="R1040" s="260"/>
      <c r="S1040" s="260"/>
      <c r="T1040" s="261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62" t="s">
        <v>197</v>
      </c>
      <c r="AU1040" s="262" t="s">
        <v>86</v>
      </c>
      <c r="AV1040" s="14" t="s">
        <v>86</v>
      </c>
      <c r="AW1040" s="14" t="s">
        <v>32</v>
      </c>
      <c r="AX1040" s="14" t="s">
        <v>77</v>
      </c>
      <c r="AY1040" s="262" t="s">
        <v>188</v>
      </c>
    </row>
    <row r="1041" spans="1:51" s="13" customFormat="1" ht="12">
      <c r="A1041" s="13"/>
      <c r="B1041" s="241"/>
      <c r="C1041" s="242"/>
      <c r="D1041" s="243" t="s">
        <v>197</v>
      </c>
      <c r="E1041" s="244" t="s">
        <v>1</v>
      </c>
      <c r="F1041" s="245" t="s">
        <v>258</v>
      </c>
      <c r="G1041" s="242"/>
      <c r="H1041" s="244" t="s">
        <v>1</v>
      </c>
      <c r="I1041" s="246"/>
      <c r="J1041" s="242"/>
      <c r="K1041" s="242"/>
      <c r="L1041" s="247"/>
      <c r="M1041" s="248"/>
      <c r="N1041" s="249"/>
      <c r="O1041" s="249"/>
      <c r="P1041" s="249"/>
      <c r="Q1041" s="249"/>
      <c r="R1041" s="249"/>
      <c r="S1041" s="249"/>
      <c r="T1041" s="250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51" t="s">
        <v>197</v>
      </c>
      <c r="AU1041" s="251" t="s">
        <v>86</v>
      </c>
      <c r="AV1041" s="13" t="s">
        <v>84</v>
      </c>
      <c r="AW1041" s="13" t="s">
        <v>32</v>
      </c>
      <c r="AX1041" s="13" t="s">
        <v>77</v>
      </c>
      <c r="AY1041" s="251" t="s">
        <v>188</v>
      </c>
    </row>
    <row r="1042" spans="1:51" s="14" customFormat="1" ht="12">
      <c r="A1042" s="14"/>
      <c r="B1042" s="252"/>
      <c r="C1042" s="253"/>
      <c r="D1042" s="243" t="s">
        <v>197</v>
      </c>
      <c r="E1042" s="254" t="s">
        <v>1</v>
      </c>
      <c r="F1042" s="255" t="s">
        <v>737</v>
      </c>
      <c r="G1042" s="253"/>
      <c r="H1042" s="256">
        <v>21.86</v>
      </c>
      <c r="I1042" s="257"/>
      <c r="J1042" s="253"/>
      <c r="K1042" s="253"/>
      <c r="L1042" s="258"/>
      <c r="M1042" s="259"/>
      <c r="N1042" s="260"/>
      <c r="O1042" s="260"/>
      <c r="P1042" s="260"/>
      <c r="Q1042" s="260"/>
      <c r="R1042" s="260"/>
      <c r="S1042" s="260"/>
      <c r="T1042" s="261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62" t="s">
        <v>197</v>
      </c>
      <c r="AU1042" s="262" t="s">
        <v>86</v>
      </c>
      <c r="AV1042" s="14" t="s">
        <v>86</v>
      </c>
      <c r="AW1042" s="14" t="s">
        <v>32</v>
      </c>
      <c r="AX1042" s="14" t="s">
        <v>77</v>
      </c>
      <c r="AY1042" s="262" t="s">
        <v>188</v>
      </c>
    </row>
    <row r="1043" spans="1:51" s="13" customFormat="1" ht="12">
      <c r="A1043" s="13"/>
      <c r="B1043" s="241"/>
      <c r="C1043" s="242"/>
      <c r="D1043" s="243" t="s">
        <v>197</v>
      </c>
      <c r="E1043" s="244" t="s">
        <v>1</v>
      </c>
      <c r="F1043" s="245" t="s">
        <v>738</v>
      </c>
      <c r="G1043" s="242"/>
      <c r="H1043" s="244" t="s">
        <v>1</v>
      </c>
      <c r="I1043" s="246"/>
      <c r="J1043" s="242"/>
      <c r="K1043" s="242"/>
      <c r="L1043" s="247"/>
      <c r="M1043" s="248"/>
      <c r="N1043" s="249"/>
      <c r="O1043" s="249"/>
      <c r="P1043" s="249"/>
      <c r="Q1043" s="249"/>
      <c r="R1043" s="249"/>
      <c r="S1043" s="249"/>
      <c r="T1043" s="250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51" t="s">
        <v>197</v>
      </c>
      <c r="AU1043" s="251" t="s">
        <v>86</v>
      </c>
      <c r="AV1043" s="13" t="s">
        <v>84</v>
      </c>
      <c r="AW1043" s="13" t="s">
        <v>32</v>
      </c>
      <c r="AX1043" s="13" t="s">
        <v>77</v>
      </c>
      <c r="AY1043" s="251" t="s">
        <v>188</v>
      </c>
    </row>
    <row r="1044" spans="1:51" s="14" customFormat="1" ht="12">
      <c r="A1044" s="14"/>
      <c r="B1044" s="252"/>
      <c r="C1044" s="253"/>
      <c r="D1044" s="243" t="s">
        <v>197</v>
      </c>
      <c r="E1044" s="254" t="s">
        <v>1</v>
      </c>
      <c r="F1044" s="255" t="s">
        <v>739</v>
      </c>
      <c r="G1044" s="253"/>
      <c r="H1044" s="256">
        <v>7.83</v>
      </c>
      <c r="I1044" s="257"/>
      <c r="J1044" s="253"/>
      <c r="K1044" s="253"/>
      <c r="L1044" s="258"/>
      <c r="M1044" s="259"/>
      <c r="N1044" s="260"/>
      <c r="O1044" s="260"/>
      <c r="P1044" s="260"/>
      <c r="Q1044" s="260"/>
      <c r="R1044" s="260"/>
      <c r="S1044" s="260"/>
      <c r="T1044" s="261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62" t="s">
        <v>197</v>
      </c>
      <c r="AU1044" s="262" t="s">
        <v>86</v>
      </c>
      <c r="AV1044" s="14" t="s">
        <v>86</v>
      </c>
      <c r="AW1044" s="14" t="s">
        <v>32</v>
      </c>
      <c r="AX1044" s="14" t="s">
        <v>77</v>
      </c>
      <c r="AY1044" s="262" t="s">
        <v>188</v>
      </c>
    </row>
    <row r="1045" spans="1:51" s="13" customFormat="1" ht="12">
      <c r="A1045" s="13"/>
      <c r="B1045" s="241"/>
      <c r="C1045" s="242"/>
      <c r="D1045" s="243" t="s">
        <v>197</v>
      </c>
      <c r="E1045" s="244" t="s">
        <v>1</v>
      </c>
      <c r="F1045" s="245" t="s">
        <v>740</v>
      </c>
      <c r="G1045" s="242"/>
      <c r="H1045" s="244" t="s">
        <v>1</v>
      </c>
      <c r="I1045" s="246"/>
      <c r="J1045" s="242"/>
      <c r="K1045" s="242"/>
      <c r="L1045" s="247"/>
      <c r="M1045" s="248"/>
      <c r="N1045" s="249"/>
      <c r="O1045" s="249"/>
      <c r="P1045" s="249"/>
      <c r="Q1045" s="249"/>
      <c r="R1045" s="249"/>
      <c r="S1045" s="249"/>
      <c r="T1045" s="250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51" t="s">
        <v>197</v>
      </c>
      <c r="AU1045" s="251" t="s">
        <v>86</v>
      </c>
      <c r="AV1045" s="13" t="s">
        <v>84</v>
      </c>
      <c r="AW1045" s="13" t="s">
        <v>32</v>
      </c>
      <c r="AX1045" s="13" t="s">
        <v>77</v>
      </c>
      <c r="AY1045" s="251" t="s">
        <v>188</v>
      </c>
    </row>
    <row r="1046" spans="1:51" s="14" customFormat="1" ht="12">
      <c r="A1046" s="14"/>
      <c r="B1046" s="252"/>
      <c r="C1046" s="253"/>
      <c r="D1046" s="243" t="s">
        <v>197</v>
      </c>
      <c r="E1046" s="254" t="s">
        <v>1</v>
      </c>
      <c r="F1046" s="255" t="s">
        <v>741</v>
      </c>
      <c r="G1046" s="253"/>
      <c r="H1046" s="256">
        <v>21.88</v>
      </c>
      <c r="I1046" s="257"/>
      <c r="J1046" s="253"/>
      <c r="K1046" s="253"/>
      <c r="L1046" s="258"/>
      <c r="M1046" s="259"/>
      <c r="N1046" s="260"/>
      <c r="O1046" s="260"/>
      <c r="P1046" s="260"/>
      <c r="Q1046" s="260"/>
      <c r="R1046" s="260"/>
      <c r="S1046" s="260"/>
      <c r="T1046" s="261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62" t="s">
        <v>197</v>
      </c>
      <c r="AU1046" s="262" t="s">
        <v>86</v>
      </c>
      <c r="AV1046" s="14" t="s">
        <v>86</v>
      </c>
      <c r="AW1046" s="14" t="s">
        <v>32</v>
      </c>
      <c r="AX1046" s="14" t="s">
        <v>77</v>
      </c>
      <c r="AY1046" s="262" t="s">
        <v>188</v>
      </c>
    </row>
    <row r="1047" spans="1:51" s="13" customFormat="1" ht="12">
      <c r="A1047" s="13"/>
      <c r="B1047" s="241"/>
      <c r="C1047" s="242"/>
      <c r="D1047" s="243" t="s">
        <v>197</v>
      </c>
      <c r="E1047" s="244" t="s">
        <v>1</v>
      </c>
      <c r="F1047" s="245" t="s">
        <v>742</v>
      </c>
      <c r="G1047" s="242"/>
      <c r="H1047" s="244" t="s">
        <v>1</v>
      </c>
      <c r="I1047" s="246"/>
      <c r="J1047" s="242"/>
      <c r="K1047" s="242"/>
      <c r="L1047" s="247"/>
      <c r="M1047" s="248"/>
      <c r="N1047" s="249"/>
      <c r="O1047" s="249"/>
      <c r="P1047" s="249"/>
      <c r="Q1047" s="249"/>
      <c r="R1047" s="249"/>
      <c r="S1047" s="249"/>
      <c r="T1047" s="250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51" t="s">
        <v>197</v>
      </c>
      <c r="AU1047" s="251" t="s">
        <v>86</v>
      </c>
      <c r="AV1047" s="13" t="s">
        <v>84</v>
      </c>
      <c r="AW1047" s="13" t="s">
        <v>32</v>
      </c>
      <c r="AX1047" s="13" t="s">
        <v>77</v>
      </c>
      <c r="AY1047" s="251" t="s">
        <v>188</v>
      </c>
    </row>
    <row r="1048" spans="1:51" s="14" customFormat="1" ht="12">
      <c r="A1048" s="14"/>
      <c r="B1048" s="252"/>
      <c r="C1048" s="253"/>
      <c r="D1048" s="243" t="s">
        <v>197</v>
      </c>
      <c r="E1048" s="254" t="s">
        <v>1</v>
      </c>
      <c r="F1048" s="255" t="s">
        <v>736</v>
      </c>
      <c r="G1048" s="253"/>
      <c r="H1048" s="256">
        <v>18.72</v>
      </c>
      <c r="I1048" s="257"/>
      <c r="J1048" s="253"/>
      <c r="K1048" s="253"/>
      <c r="L1048" s="258"/>
      <c r="M1048" s="259"/>
      <c r="N1048" s="260"/>
      <c r="O1048" s="260"/>
      <c r="P1048" s="260"/>
      <c r="Q1048" s="260"/>
      <c r="R1048" s="260"/>
      <c r="S1048" s="260"/>
      <c r="T1048" s="261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62" t="s">
        <v>197</v>
      </c>
      <c r="AU1048" s="262" t="s">
        <v>86</v>
      </c>
      <c r="AV1048" s="14" t="s">
        <v>86</v>
      </c>
      <c r="AW1048" s="14" t="s">
        <v>32</v>
      </c>
      <c r="AX1048" s="14" t="s">
        <v>77</v>
      </c>
      <c r="AY1048" s="262" t="s">
        <v>188</v>
      </c>
    </row>
    <row r="1049" spans="1:51" s="13" customFormat="1" ht="12">
      <c r="A1049" s="13"/>
      <c r="B1049" s="241"/>
      <c r="C1049" s="242"/>
      <c r="D1049" s="243" t="s">
        <v>197</v>
      </c>
      <c r="E1049" s="244" t="s">
        <v>1</v>
      </c>
      <c r="F1049" s="245" t="s">
        <v>260</v>
      </c>
      <c r="G1049" s="242"/>
      <c r="H1049" s="244" t="s">
        <v>1</v>
      </c>
      <c r="I1049" s="246"/>
      <c r="J1049" s="242"/>
      <c r="K1049" s="242"/>
      <c r="L1049" s="247"/>
      <c r="M1049" s="248"/>
      <c r="N1049" s="249"/>
      <c r="O1049" s="249"/>
      <c r="P1049" s="249"/>
      <c r="Q1049" s="249"/>
      <c r="R1049" s="249"/>
      <c r="S1049" s="249"/>
      <c r="T1049" s="250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51" t="s">
        <v>197</v>
      </c>
      <c r="AU1049" s="251" t="s">
        <v>86</v>
      </c>
      <c r="AV1049" s="13" t="s">
        <v>84</v>
      </c>
      <c r="AW1049" s="13" t="s">
        <v>32</v>
      </c>
      <c r="AX1049" s="13" t="s">
        <v>77</v>
      </c>
      <c r="AY1049" s="251" t="s">
        <v>188</v>
      </c>
    </row>
    <row r="1050" spans="1:51" s="14" customFormat="1" ht="12">
      <c r="A1050" s="14"/>
      <c r="B1050" s="252"/>
      <c r="C1050" s="253"/>
      <c r="D1050" s="243" t="s">
        <v>197</v>
      </c>
      <c r="E1050" s="254" t="s">
        <v>1</v>
      </c>
      <c r="F1050" s="255" t="s">
        <v>743</v>
      </c>
      <c r="G1050" s="253"/>
      <c r="H1050" s="256">
        <v>39.75</v>
      </c>
      <c r="I1050" s="257"/>
      <c r="J1050" s="253"/>
      <c r="K1050" s="253"/>
      <c r="L1050" s="258"/>
      <c r="M1050" s="259"/>
      <c r="N1050" s="260"/>
      <c r="O1050" s="260"/>
      <c r="P1050" s="260"/>
      <c r="Q1050" s="260"/>
      <c r="R1050" s="260"/>
      <c r="S1050" s="260"/>
      <c r="T1050" s="261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62" t="s">
        <v>197</v>
      </c>
      <c r="AU1050" s="262" t="s">
        <v>86</v>
      </c>
      <c r="AV1050" s="14" t="s">
        <v>86</v>
      </c>
      <c r="AW1050" s="14" t="s">
        <v>32</v>
      </c>
      <c r="AX1050" s="14" t="s">
        <v>77</v>
      </c>
      <c r="AY1050" s="262" t="s">
        <v>188</v>
      </c>
    </row>
    <row r="1051" spans="1:51" s="13" customFormat="1" ht="12">
      <c r="A1051" s="13"/>
      <c r="B1051" s="241"/>
      <c r="C1051" s="242"/>
      <c r="D1051" s="243" t="s">
        <v>197</v>
      </c>
      <c r="E1051" s="244" t="s">
        <v>1</v>
      </c>
      <c r="F1051" s="245" t="s">
        <v>250</v>
      </c>
      <c r="G1051" s="242"/>
      <c r="H1051" s="244" t="s">
        <v>1</v>
      </c>
      <c r="I1051" s="246"/>
      <c r="J1051" s="242"/>
      <c r="K1051" s="242"/>
      <c r="L1051" s="247"/>
      <c r="M1051" s="248"/>
      <c r="N1051" s="249"/>
      <c r="O1051" s="249"/>
      <c r="P1051" s="249"/>
      <c r="Q1051" s="249"/>
      <c r="R1051" s="249"/>
      <c r="S1051" s="249"/>
      <c r="T1051" s="250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51" t="s">
        <v>197</v>
      </c>
      <c r="AU1051" s="251" t="s">
        <v>86</v>
      </c>
      <c r="AV1051" s="13" t="s">
        <v>84</v>
      </c>
      <c r="AW1051" s="13" t="s">
        <v>32</v>
      </c>
      <c r="AX1051" s="13" t="s">
        <v>77</v>
      </c>
      <c r="AY1051" s="251" t="s">
        <v>188</v>
      </c>
    </row>
    <row r="1052" spans="1:51" s="14" customFormat="1" ht="12">
      <c r="A1052" s="14"/>
      <c r="B1052" s="252"/>
      <c r="C1052" s="253"/>
      <c r="D1052" s="243" t="s">
        <v>197</v>
      </c>
      <c r="E1052" s="254" t="s">
        <v>1</v>
      </c>
      <c r="F1052" s="255" t="s">
        <v>251</v>
      </c>
      <c r="G1052" s="253"/>
      <c r="H1052" s="256">
        <v>35.62</v>
      </c>
      <c r="I1052" s="257"/>
      <c r="J1052" s="253"/>
      <c r="K1052" s="253"/>
      <c r="L1052" s="258"/>
      <c r="M1052" s="259"/>
      <c r="N1052" s="260"/>
      <c r="O1052" s="260"/>
      <c r="P1052" s="260"/>
      <c r="Q1052" s="260"/>
      <c r="R1052" s="260"/>
      <c r="S1052" s="260"/>
      <c r="T1052" s="261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62" t="s">
        <v>197</v>
      </c>
      <c r="AU1052" s="262" t="s">
        <v>86</v>
      </c>
      <c r="AV1052" s="14" t="s">
        <v>86</v>
      </c>
      <c r="AW1052" s="14" t="s">
        <v>32</v>
      </c>
      <c r="AX1052" s="14" t="s">
        <v>77</v>
      </c>
      <c r="AY1052" s="262" t="s">
        <v>188</v>
      </c>
    </row>
    <row r="1053" spans="1:51" s="16" customFormat="1" ht="12">
      <c r="A1053" s="16"/>
      <c r="B1053" s="274"/>
      <c r="C1053" s="275"/>
      <c r="D1053" s="243" t="s">
        <v>197</v>
      </c>
      <c r="E1053" s="276" t="s">
        <v>1</v>
      </c>
      <c r="F1053" s="277" t="s">
        <v>232</v>
      </c>
      <c r="G1053" s="275"/>
      <c r="H1053" s="278">
        <v>281.55</v>
      </c>
      <c r="I1053" s="279"/>
      <c r="J1053" s="275"/>
      <c r="K1053" s="275"/>
      <c r="L1053" s="280"/>
      <c r="M1053" s="281"/>
      <c r="N1053" s="282"/>
      <c r="O1053" s="282"/>
      <c r="P1053" s="282"/>
      <c r="Q1053" s="282"/>
      <c r="R1053" s="282"/>
      <c r="S1053" s="282"/>
      <c r="T1053" s="283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T1053" s="284" t="s">
        <v>197</v>
      </c>
      <c r="AU1053" s="284" t="s">
        <v>86</v>
      </c>
      <c r="AV1053" s="16" t="s">
        <v>112</v>
      </c>
      <c r="AW1053" s="16" t="s">
        <v>32</v>
      </c>
      <c r="AX1053" s="16" t="s">
        <v>77</v>
      </c>
      <c r="AY1053" s="284" t="s">
        <v>188</v>
      </c>
    </row>
    <row r="1054" spans="1:51" s="13" customFormat="1" ht="12">
      <c r="A1054" s="13"/>
      <c r="B1054" s="241"/>
      <c r="C1054" s="242"/>
      <c r="D1054" s="243" t="s">
        <v>197</v>
      </c>
      <c r="E1054" s="244" t="s">
        <v>1</v>
      </c>
      <c r="F1054" s="245" t="s">
        <v>765</v>
      </c>
      <c r="G1054" s="242"/>
      <c r="H1054" s="244" t="s">
        <v>1</v>
      </c>
      <c r="I1054" s="246"/>
      <c r="J1054" s="242"/>
      <c r="K1054" s="242"/>
      <c r="L1054" s="247"/>
      <c r="M1054" s="248"/>
      <c r="N1054" s="249"/>
      <c r="O1054" s="249"/>
      <c r="P1054" s="249"/>
      <c r="Q1054" s="249"/>
      <c r="R1054" s="249"/>
      <c r="S1054" s="249"/>
      <c r="T1054" s="250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51" t="s">
        <v>197</v>
      </c>
      <c r="AU1054" s="251" t="s">
        <v>86</v>
      </c>
      <c r="AV1054" s="13" t="s">
        <v>84</v>
      </c>
      <c r="AW1054" s="13" t="s">
        <v>32</v>
      </c>
      <c r="AX1054" s="13" t="s">
        <v>77</v>
      </c>
      <c r="AY1054" s="251" t="s">
        <v>188</v>
      </c>
    </row>
    <row r="1055" spans="1:51" s="13" customFormat="1" ht="12">
      <c r="A1055" s="13"/>
      <c r="B1055" s="241"/>
      <c r="C1055" s="242"/>
      <c r="D1055" s="243" t="s">
        <v>197</v>
      </c>
      <c r="E1055" s="244" t="s">
        <v>1</v>
      </c>
      <c r="F1055" s="245" t="s">
        <v>766</v>
      </c>
      <c r="G1055" s="242"/>
      <c r="H1055" s="244" t="s">
        <v>1</v>
      </c>
      <c r="I1055" s="246"/>
      <c r="J1055" s="242"/>
      <c r="K1055" s="242"/>
      <c r="L1055" s="247"/>
      <c r="M1055" s="248"/>
      <c r="N1055" s="249"/>
      <c r="O1055" s="249"/>
      <c r="P1055" s="249"/>
      <c r="Q1055" s="249"/>
      <c r="R1055" s="249"/>
      <c r="S1055" s="249"/>
      <c r="T1055" s="250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51" t="s">
        <v>197</v>
      </c>
      <c r="AU1055" s="251" t="s">
        <v>86</v>
      </c>
      <c r="AV1055" s="13" t="s">
        <v>84</v>
      </c>
      <c r="AW1055" s="13" t="s">
        <v>32</v>
      </c>
      <c r="AX1055" s="13" t="s">
        <v>77</v>
      </c>
      <c r="AY1055" s="251" t="s">
        <v>188</v>
      </c>
    </row>
    <row r="1056" spans="1:51" s="14" customFormat="1" ht="12">
      <c r="A1056" s="14"/>
      <c r="B1056" s="252"/>
      <c r="C1056" s="253"/>
      <c r="D1056" s="243" t="s">
        <v>197</v>
      </c>
      <c r="E1056" s="254" t="s">
        <v>1</v>
      </c>
      <c r="F1056" s="255" t="s">
        <v>767</v>
      </c>
      <c r="G1056" s="253"/>
      <c r="H1056" s="256">
        <v>39.26</v>
      </c>
      <c r="I1056" s="257"/>
      <c r="J1056" s="253"/>
      <c r="K1056" s="253"/>
      <c r="L1056" s="258"/>
      <c r="M1056" s="259"/>
      <c r="N1056" s="260"/>
      <c r="O1056" s="260"/>
      <c r="P1056" s="260"/>
      <c r="Q1056" s="260"/>
      <c r="R1056" s="260"/>
      <c r="S1056" s="260"/>
      <c r="T1056" s="261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62" t="s">
        <v>197</v>
      </c>
      <c r="AU1056" s="262" t="s">
        <v>86</v>
      </c>
      <c r="AV1056" s="14" t="s">
        <v>86</v>
      </c>
      <c r="AW1056" s="14" t="s">
        <v>32</v>
      </c>
      <c r="AX1056" s="14" t="s">
        <v>77</v>
      </c>
      <c r="AY1056" s="262" t="s">
        <v>188</v>
      </c>
    </row>
    <row r="1057" spans="1:51" s="13" customFormat="1" ht="12">
      <c r="A1057" s="13"/>
      <c r="B1057" s="241"/>
      <c r="C1057" s="242"/>
      <c r="D1057" s="243" t="s">
        <v>197</v>
      </c>
      <c r="E1057" s="244" t="s">
        <v>1</v>
      </c>
      <c r="F1057" s="245" t="s">
        <v>768</v>
      </c>
      <c r="G1057" s="242"/>
      <c r="H1057" s="244" t="s">
        <v>1</v>
      </c>
      <c r="I1057" s="246"/>
      <c r="J1057" s="242"/>
      <c r="K1057" s="242"/>
      <c r="L1057" s="247"/>
      <c r="M1057" s="248"/>
      <c r="N1057" s="249"/>
      <c r="O1057" s="249"/>
      <c r="P1057" s="249"/>
      <c r="Q1057" s="249"/>
      <c r="R1057" s="249"/>
      <c r="S1057" s="249"/>
      <c r="T1057" s="250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51" t="s">
        <v>197</v>
      </c>
      <c r="AU1057" s="251" t="s">
        <v>86</v>
      </c>
      <c r="AV1057" s="13" t="s">
        <v>84</v>
      </c>
      <c r="AW1057" s="13" t="s">
        <v>32</v>
      </c>
      <c r="AX1057" s="13" t="s">
        <v>77</v>
      </c>
      <c r="AY1057" s="251" t="s">
        <v>188</v>
      </c>
    </row>
    <row r="1058" spans="1:51" s="14" customFormat="1" ht="12">
      <c r="A1058" s="14"/>
      <c r="B1058" s="252"/>
      <c r="C1058" s="253"/>
      <c r="D1058" s="243" t="s">
        <v>197</v>
      </c>
      <c r="E1058" s="254" t="s">
        <v>1</v>
      </c>
      <c r="F1058" s="255" t="s">
        <v>769</v>
      </c>
      <c r="G1058" s="253"/>
      <c r="H1058" s="256">
        <v>16.62</v>
      </c>
      <c r="I1058" s="257"/>
      <c r="J1058" s="253"/>
      <c r="K1058" s="253"/>
      <c r="L1058" s="258"/>
      <c r="M1058" s="259"/>
      <c r="N1058" s="260"/>
      <c r="O1058" s="260"/>
      <c r="P1058" s="260"/>
      <c r="Q1058" s="260"/>
      <c r="R1058" s="260"/>
      <c r="S1058" s="260"/>
      <c r="T1058" s="261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62" t="s">
        <v>197</v>
      </c>
      <c r="AU1058" s="262" t="s">
        <v>86</v>
      </c>
      <c r="AV1058" s="14" t="s">
        <v>86</v>
      </c>
      <c r="AW1058" s="14" t="s">
        <v>32</v>
      </c>
      <c r="AX1058" s="14" t="s">
        <v>77</v>
      </c>
      <c r="AY1058" s="262" t="s">
        <v>188</v>
      </c>
    </row>
    <row r="1059" spans="1:51" s="13" customFormat="1" ht="12">
      <c r="A1059" s="13"/>
      <c r="B1059" s="241"/>
      <c r="C1059" s="242"/>
      <c r="D1059" s="243" t="s">
        <v>197</v>
      </c>
      <c r="E1059" s="244" t="s">
        <v>1</v>
      </c>
      <c r="F1059" s="245" t="s">
        <v>770</v>
      </c>
      <c r="G1059" s="242"/>
      <c r="H1059" s="244" t="s">
        <v>1</v>
      </c>
      <c r="I1059" s="246"/>
      <c r="J1059" s="242"/>
      <c r="K1059" s="242"/>
      <c r="L1059" s="247"/>
      <c r="M1059" s="248"/>
      <c r="N1059" s="249"/>
      <c r="O1059" s="249"/>
      <c r="P1059" s="249"/>
      <c r="Q1059" s="249"/>
      <c r="R1059" s="249"/>
      <c r="S1059" s="249"/>
      <c r="T1059" s="250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51" t="s">
        <v>197</v>
      </c>
      <c r="AU1059" s="251" t="s">
        <v>86</v>
      </c>
      <c r="AV1059" s="13" t="s">
        <v>84</v>
      </c>
      <c r="AW1059" s="13" t="s">
        <v>32</v>
      </c>
      <c r="AX1059" s="13" t="s">
        <v>77</v>
      </c>
      <c r="AY1059" s="251" t="s">
        <v>188</v>
      </c>
    </row>
    <row r="1060" spans="1:51" s="14" customFormat="1" ht="12">
      <c r="A1060" s="14"/>
      <c r="B1060" s="252"/>
      <c r="C1060" s="253"/>
      <c r="D1060" s="243" t="s">
        <v>197</v>
      </c>
      <c r="E1060" s="254" t="s">
        <v>1</v>
      </c>
      <c r="F1060" s="255" t="s">
        <v>771</v>
      </c>
      <c r="G1060" s="253"/>
      <c r="H1060" s="256">
        <v>18.82</v>
      </c>
      <c r="I1060" s="257"/>
      <c r="J1060" s="253"/>
      <c r="K1060" s="253"/>
      <c r="L1060" s="258"/>
      <c r="M1060" s="259"/>
      <c r="N1060" s="260"/>
      <c r="O1060" s="260"/>
      <c r="P1060" s="260"/>
      <c r="Q1060" s="260"/>
      <c r="R1060" s="260"/>
      <c r="S1060" s="260"/>
      <c r="T1060" s="261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62" t="s">
        <v>197</v>
      </c>
      <c r="AU1060" s="262" t="s">
        <v>86</v>
      </c>
      <c r="AV1060" s="14" t="s">
        <v>86</v>
      </c>
      <c r="AW1060" s="14" t="s">
        <v>32</v>
      </c>
      <c r="AX1060" s="14" t="s">
        <v>77</v>
      </c>
      <c r="AY1060" s="262" t="s">
        <v>188</v>
      </c>
    </row>
    <row r="1061" spans="1:51" s="13" customFormat="1" ht="12">
      <c r="A1061" s="13"/>
      <c r="B1061" s="241"/>
      <c r="C1061" s="242"/>
      <c r="D1061" s="243" t="s">
        <v>197</v>
      </c>
      <c r="E1061" s="244" t="s">
        <v>1</v>
      </c>
      <c r="F1061" s="245" t="s">
        <v>772</v>
      </c>
      <c r="G1061" s="242"/>
      <c r="H1061" s="244" t="s">
        <v>1</v>
      </c>
      <c r="I1061" s="246"/>
      <c r="J1061" s="242"/>
      <c r="K1061" s="242"/>
      <c r="L1061" s="247"/>
      <c r="M1061" s="248"/>
      <c r="N1061" s="249"/>
      <c r="O1061" s="249"/>
      <c r="P1061" s="249"/>
      <c r="Q1061" s="249"/>
      <c r="R1061" s="249"/>
      <c r="S1061" s="249"/>
      <c r="T1061" s="250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51" t="s">
        <v>197</v>
      </c>
      <c r="AU1061" s="251" t="s">
        <v>86</v>
      </c>
      <c r="AV1061" s="13" t="s">
        <v>84</v>
      </c>
      <c r="AW1061" s="13" t="s">
        <v>32</v>
      </c>
      <c r="AX1061" s="13" t="s">
        <v>77</v>
      </c>
      <c r="AY1061" s="251" t="s">
        <v>188</v>
      </c>
    </row>
    <row r="1062" spans="1:51" s="14" customFormat="1" ht="12">
      <c r="A1062" s="14"/>
      <c r="B1062" s="252"/>
      <c r="C1062" s="253"/>
      <c r="D1062" s="243" t="s">
        <v>197</v>
      </c>
      <c r="E1062" s="254" t="s">
        <v>1</v>
      </c>
      <c r="F1062" s="255" t="s">
        <v>773</v>
      </c>
      <c r="G1062" s="253"/>
      <c r="H1062" s="256">
        <v>19.7</v>
      </c>
      <c r="I1062" s="257"/>
      <c r="J1062" s="253"/>
      <c r="K1062" s="253"/>
      <c r="L1062" s="258"/>
      <c r="M1062" s="259"/>
      <c r="N1062" s="260"/>
      <c r="O1062" s="260"/>
      <c r="P1062" s="260"/>
      <c r="Q1062" s="260"/>
      <c r="R1062" s="260"/>
      <c r="S1062" s="260"/>
      <c r="T1062" s="261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62" t="s">
        <v>197</v>
      </c>
      <c r="AU1062" s="262" t="s">
        <v>86</v>
      </c>
      <c r="AV1062" s="14" t="s">
        <v>86</v>
      </c>
      <c r="AW1062" s="14" t="s">
        <v>32</v>
      </c>
      <c r="AX1062" s="14" t="s">
        <v>77</v>
      </c>
      <c r="AY1062" s="262" t="s">
        <v>188</v>
      </c>
    </row>
    <row r="1063" spans="1:51" s="13" customFormat="1" ht="12">
      <c r="A1063" s="13"/>
      <c r="B1063" s="241"/>
      <c r="C1063" s="242"/>
      <c r="D1063" s="243" t="s">
        <v>197</v>
      </c>
      <c r="E1063" s="244" t="s">
        <v>1</v>
      </c>
      <c r="F1063" s="245" t="s">
        <v>774</v>
      </c>
      <c r="G1063" s="242"/>
      <c r="H1063" s="244" t="s">
        <v>1</v>
      </c>
      <c r="I1063" s="246"/>
      <c r="J1063" s="242"/>
      <c r="K1063" s="242"/>
      <c r="L1063" s="247"/>
      <c r="M1063" s="248"/>
      <c r="N1063" s="249"/>
      <c r="O1063" s="249"/>
      <c r="P1063" s="249"/>
      <c r="Q1063" s="249"/>
      <c r="R1063" s="249"/>
      <c r="S1063" s="249"/>
      <c r="T1063" s="250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51" t="s">
        <v>197</v>
      </c>
      <c r="AU1063" s="251" t="s">
        <v>86</v>
      </c>
      <c r="AV1063" s="13" t="s">
        <v>84</v>
      </c>
      <c r="AW1063" s="13" t="s">
        <v>32</v>
      </c>
      <c r="AX1063" s="13" t="s">
        <v>77</v>
      </c>
      <c r="AY1063" s="251" t="s">
        <v>188</v>
      </c>
    </row>
    <row r="1064" spans="1:51" s="14" customFormat="1" ht="12">
      <c r="A1064" s="14"/>
      <c r="B1064" s="252"/>
      <c r="C1064" s="253"/>
      <c r="D1064" s="243" t="s">
        <v>197</v>
      </c>
      <c r="E1064" s="254" t="s">
        <v>1</v>
      </c>
      <c r="F1064" s="255" t="s">
        <v>775</v>
      </c>
      <c r="G1064" s="253"/>
      <c r="H1064" s="256">
        <v>15.06</v>
      </c>
      <c r="I1064" s="257"/>
      <c r="J1064" s="253"/>
      <c r="K1064" s="253"/>
      <c r="L1064" s="258"/>
      <c r="M1064" s="259"/>
      <c r="N1064" s="260"/>
      <c r="O1064" s="260"/>
      <c r="P1064" s="260"/>
      <c r="Q1064" s="260"/>
      <c r="R1064" s="260"/>
      <c r="S1064" s="260"/>
      <c r="T1064" s="261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62" t="s">
        <v>197</v>
      </c>
      <c r="AU1064" s="262" t="s">
        <v>86</v>
      </c>
      <c r="AV1064" s="14" t="s">
        <v>86</v>
      </c>
      <c r="AW1064" s="14" t="s">
        <v>32</v>
      </c>
      <c r="AX1064" s="14" t="s">
        <v>77</v>
      </c>
      <c r="AY1064" s="262" t="s">
        <v>188</v>
      </c>
    </row>
    <row r="1065" spans="1:51" s="13" customFormat="1" ht="12">
      <c r="A1065" s="13"/>
      <c r="B1065" s="241"/>
      <c r="C1065" s="242"/>
      <c r="D1065" s="243" t="s">
        <v>197</v>
      </c>
      <c r="E1065" s="244" t="s">
        <v>1</v>
      </c>
      <c r="F1065" s="245" t="s">
        <v>776</v>
      </c>
      <c r="G1065" s="242"/>
      <c r="H1065" s="244" t="s">
        <v>1</v>
      </c>
      <c r="I1065" s="246"/>
      <c r="J1065" s="242"/>
      <c r="K1065" s="242"/>
      <c r="L1065" s="247"/>
      <c r="M1065" s="248"/>
      <c r="N1065" s="249"/>
      <c r="O1065" s="249"/>
      <c r="P1065" s="249"/>
      <c r="Q1065" s="249"/>
      <c r="R1065" s="249"/>
      <c r="S1065" s="249"/>
      <c r="T1065" s="250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51" t="s">
        <v>197</v>
      </c>
      <c r="AU1065" s="251" t="s">
        <v>86</v>
      </c>
      <c r="AV1065" s="13" t="s">
        <v>84</v>
      </c>
      <c r="AW1065" s="13" t="s">
        <v>32</v>
      </c>
      <c r="AX1065" s="13" t="s">
        <v>77</v>
      </c>
      <c r="AY1065" s="251" t="s">
        <v>188</v>
      </c>
    </row>
    <row r="1066" spans="1:51" s="14" customFormat="1" ht="12">
      <c r="A1066" s="14"/>
      <c r="B1066" s="252"/>
      <c r="C1066" s="253"/>
      <c r="D1066" s="243" t="s">
        <v>197</v>
      </c>
      <c r="E1066" s="254" t="s">
        <v>1</v>
      </c>
      <c r="F1066" s="255" t="s">
        <v>777</v>
      </c>
      <c r="G1066" s="253"/>
      <c r="H1066" s="256">
        <v>16.1</v>
      </c>
      <c r="I1066" s="257"/>
      <c r="J1066" s="253"/>
      <c r="K1066" s="253"/>
      <c r="L1066" s="258"/>
      <c r="M1066" s="259"/>
      <c r="N1066" s="260"/>
      <c r="O1066" s="260"/>
      <c r="P1066" s="260"/>
      <c r="Q1066" s="260"/>
      <c r="R1066" s="260"/>
      <c r="S1066" s="260"/>
      <c r="T1066" s="261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62" t="s">
        <v>197</v>
      </c>
      <c r="AU1066" s="262" t="s">
        <v>86</v>
      </c>
      <c r="AV1066" s="14" t="s">
        <v>86</v>
      </c>
      <c r="AW1066" s="14" t="s">
        <v>32</v>
      </c>
      <c r="AX1066" s="14" t="s">
        <v>77</v>
      </c>
      <c r="AY1066" s="262" t="s">
        <v>188</v>
      </c>
    </row>
    <row r="1067" spans="1:51" s="16" customFormat="1" ht="12">
      <c r="A1067" s="16"/>
      <c r="B1067" s="274"/>
      <c r="C1067" s="275"/>
      <c r="D1067" s="243" t="s">
        <v>197</v>
      </c>
      <c r="E1067" s="276" t="s">
        <v>1</v>
      </c>
      <c r="F1067" s="277" t="s">
        <v>232</v>
      </c>
      <c r="G1067" s="275"/>
      <c r="H1067" s="278">
        <v>125.56</v>
      </c>
      <c r="I1067" s="279"/>
      <c r="J1067" s="275"/>
      <c r="K1067" s="275"/>
      <c r="L1067" s="280"/>
      <c r="M1067" s="281"/>
      <c r="N1067" s="282"/>
      <c r="O1067" s="282"/>
      <c r="P1067" s="282"/>
      <c r="Q1067" s="282"/>
      <c r="R1067" s="282"/>
      <c r="S1067" s="282"/>
      <c r="T1067" s="283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T1067" s="284" t="s">
        <v>197</v>
      </c>
      <c r="AU1067" s="284" t="s">
        <v>86</v>
      </c>
      <c r="AV1067" s="16" t="s">
        <v>112</v>
      </c>
      <c r="AW1067" s="16" t="s">
        <v>32</v>
      </c>
      <c r="AX1067" s="16" t="s">
        <v>77</v>
      </c>
      <c r="AY1067" s="284" t="s">
        <v>188</v>
      </c>
    </row>
    <row r="1068" spans="1:51" s="15" customFormat="1" ht="12">
      <c r="A1068" s="15"/>
      <c r="B1068" s="263"/>
      <c r="C1068" s="264"/>
      <c r="D1068" s="243" t="s">
        <v>197</v>
      </c>
      <c r="E1068" s="265" t="s">
        <v>1</v>
      </c>
      <c r="F1068" s="266" t="s">
        <v>215</v>
      </c>
      <c r="G1068" s="264"/>
      <c r="H1068" s="267">
        <v>407.11</v>
      </c>
      <c r="I1068" s="268"/>
      <c r="J1068" s="264"/>
      <c r="K1068" s="264"/>
      <c r="L1068" s="269"/>
      <c r="M1068" s="270"/>
      <c r="N1068" s="271"/>
      <c r="O1068" s="271"/>
      <c r="P1068" s="271"/>
      <c r="Q1068" s="271"/>
      <c r="R1068" s="271"/>
      <c r="S1068" s="271"/>
      <c r="T1068" s="272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T1068" s="273" t="s">
        <v>197</v>
      </c>
      <c r="AU1068" s="273" t="s">
        <v>86</v>
      </c>
      <c r="AV1068" s="15" t="s">
        <v>195</v>
      </c>
      <c r="AW1068" s="15" t="s">
        <v>32</v>
      </c>
      <c r="AX1068" s="15" t="s">
        <v>84</v>
      </c>
      <c r="AY1068" s="273" t="s">
        <v>188</v>
      </c>
    </row>
    <row r="1069" spans="1:65" s="2" customFormat="1" ht="16.5" customHeight="1">
      <c r="A1069" s="39"/>
      <c r="B1069" s="40"/>
      <c r="C1069" s="228" t="s">
        <v>1152</v>
      </c>
      <c r="D1069" s="228" t="s">
        <v>190</v>
      </c>
      <c r="E1069" s="229" t="s">
        <v>1153</v>
      </c>
      <c r="F1069" s="230" t="s">
        <v>1154</v>
      </c>
      <c r="G1069" s="231" t="s">
        <v>193</v>
      </c>
      <c r="H1069" s="232">
        <v>407.11</v>
      </c>
      <c r="I1069" s="233"/>
      <c r="J1069" s="234">
        <f>ROUND(I1069*H1069,2)</f>
        <v>0</v>
      </c>
      <c r="K1069" s="230" t="s">
        <v>194</v>
      </c>
      <c r="L1069" s="45"/>
      <c r="M1069" s="235" t="s">
        <v>1</v>
      </c>
      <c r="N1069" s="236" t="s">
        <v>42</v>
      </c>
      <c r="O1069" s="92"/>
      <c r="P1069" s="237">
        <f>O1069*H1069</f>
        <v>0</v>
      </c>
      <c r="Q1069" s="237">
        <v>0</v>
      </c>
      <c r="R1069" s="237">
        <f>Q1069*H1069</f>
        <v>0</v>
      </c>
      <c r="S1069" s="237">
        <v>0</v>
      </c>
      <c r="T1069" s="238">
        <f>S1069*H1069</f>
        <v>0</v>
      </c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R1069" s="239" t="s">
        <v>374</v>
      </c>
      <c r="AT1069" s="239" t="s">
        <v>190</v>
      </c>
      <c r="AU1069" s="239" t="s">
        <v>86</v>
      </c>
      <c r="AY1069" s="18" t="s">
        <v>188</v>
      </c>
      <c r="BE1069" s="240">
        <f>IF(N1069="základní",J1069,0)</f>
        <v>0</v>
      </c>
      <c r="BF1069" s="240">
        <f>IF(N1069="snížená",J1069,0)</f>
        <v>0</v>
      </c>
      <c r="BG1069" s="240">
        <f>IF(N1069="zákl. přenesená",J1069,0)</f>
        <v>0</v>
      </c>
      <c r="BH1069" s="240">
        <f>IF(N1069="sníž. přenesená",J1069,0)</f>
        <v>0</v>
      </c>
      <c r="BI1069" s="240">
        <f>IF(N1069="nulová",J1069,0)</f>
        <v>0</v>
      </c>
      <c r="BJ1069" s="18" t="s">
        <v>84</v>
      </c>
      <c r="BK1069" s="240">
        <f>ROUND(I1069*H1069,2)</f>
        <v>0</v>
      </c>
      <c r="BL1069" s="18" t="s">
        <v>374</v>
      </c>
      <c r="BM1069" s="239" t="s">
        <v>1155</v>
      </c>
    </row>
    <row r="1070" spans="1:51" s="14" customFormat="1" ht="12">
      <c r="A1070" s="14"/>
      <c r="B1070" s="252"/>
      <c r="C1070" s="253"/>
      <c r="D1070" s="243" t="s">
        <v>197</v>
      </c>
      <c r="E1070" s="254" t="s">
        <v>1</v>
      </c>
      <c r="F1070" s="255" t="s">
        <v>1156</v>
      </c>
      <c r="G1070" s="253"/>
      <c r="H1070" s="256">
        <v>407.11</v>
      </c>
      <c r="I1070" s="257"/>
      <c r="J1070" s="253"/>
      <c r="K1070" s="253"/>
      <c r="L1070" s="258"/>
      <c r="M1070" s="259"/>
      <c r="N1070" s="260"/>
      <c r="O1070" s="260"/>
      <c r="P1070" s="260"/>
      <c r="Q1070" s="260"/>
      <c r="R1070" s="260"/>
      <c r="S1070" s="260"/>
      <c r="T1070" s="261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62" t="s">
        <v>197</v>
      </c>
      <c r="AU1070" s="262" t="s">
        <v>86</v>
      </c>
      <c r="AV1070" s="14" t="s">
        <v>86</v>
      </c>
      <c r="AW1070" s="14" t="s">
        <v>32</v>
      </c>
      <c r="AX1070" s="14" t="s">
        <v>84</v>
      </c>
      <c r="AY1070" s="262" t="s">
        <v>188</v>
      </c>
    </row>
    <row r="1071" spans="1:65" s="2" customFormat="1" ht="24.15" customHeight="1">
      <c r="A1071" s="39"/>
      <c r="B1071" s="40"/>
      <c r="C1071" s="228" t="s">
        <v>1157</v>
      </c>
      <c r="D1071" s="228" t="s">
        <v>190</v>
      </c>
      <c r="E1071" s="229" t="s">
        <v>1158</v>
      </c>
      <c r="F1071" s="230" t="s">
        <v>1159</v>
      </c>
      <c r="G1071" s="231" t="s">
        <v>193</v>
      </c>
      <c r="H1071" s="232">
        <v>407.11</v>
      </c>
      <c r="I1071" s="233"/>
      <c r="J1071" s="234">
        <f>ROUND(I1071*H1071,2)</f>
        <v>0</v>
      </c>
      <c r="K1071" s="230" t="s">
        <v>440</v>
      </c>
      <c r="L1071" s="45"/>
      <c r="M1071" s="235" t="s">
        <v>1</v>
      </c>
      <c r="N1071" s="236" t="s">
        <v>42</v>
      </c>
      <c r="O1071" s="92"/>
      <c r="P1071" s="237">
        <f>O1071*H1071</f>
        <v>0</v>
      </c>
      <c r="Q1071" s="237">
        <v>3E-05</v>
      </c>
      <c r="R1071" s="237">
        <f>Q1071*H1071</f>
        <v>0.012213300000000002</v>
      </c>
      <c r="S1071" s="237">
        <v>0</v>
      </c>
      <c r="T1071" s="238">
        <f>S1071*H1071</f>
        <v>0</v>
      </c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R1071" s="239" t="s">
        <v>374</v>
      </c>
      <c r="AT1071" s="239" t="s">
        <v>190</v>
      </c>
      <c r="AU1071" s="239" t="s">
        <v>86</v>
      </c>
      <c r="AY1071" s="18" t="s">
        <v>188</v>
      </c>
      <c r="BE1071" s="240">
        <f>IF(N1071="základní",J1071,0)</f>
        <v>0</v>
      </c>
      <c r="BF1071" s="240">
        <f>IF(N1071="snížená",J1071,0)</f>
        <v>0</v>
      </c>
      <c r="BG1071" s="240">
        <f>IF(N1071="zákl. přenesená",J1071,0)</f>
        <v>0</v>
      </c>
      <c r="BH1071" s="240">
        <f>IF(N1071="sníž. přenesená",J1071,0)</f>
        <v>0</v>
      </c>
      <c r="BI1071" s="240">
        <f>IF(N1071="nulová",J1071,0)</f>
        <v>0</v>
      </c>
      <c r="BJ1071" s="18" t="s">
        <v>84</v>
      </c>
      <c r="BK1071" s="240">
        <f>ROUND(I1071*H1071,2)</f>
        <v>0</v>
      </c>
      <c r="BL1071" s="18" t="s">
        <v>374</v>
      </c>
      <c r="BM1071" s="239" t="s">
        <v>1160</v>
      </c>
    </row>
    <row r="1072" spans="1:51" s="14" customFormat="1" ht="12">
      <c r="A1072" s="14"/>
      <c r="B1072" s="252"/>
      <c r="C1072" s="253"/>
      <c r="D1072" s="243" t="s">
        <v>197</v>
      </c>
      <c r="E1072" s="254" t="s">
        <v>1</v>
      </c>
      <c r="F1072" s="255" t="s">
        <v>1156</v>
      </c>
      <c r="G1072" s="253"/>
      <c r="H1072" s="256">
        <v>407.11</v>
      </c>
      <c r="I1072" s="257"/>
      <c r="J1072" s="253"/>
      <c r="K1072" s="253"/>
      <c r="L1072" s="258"/>
      <c r="M1072" s="259"/>
      <c r="N1072" s="260"/>
      <c r="O1072" s="260"/>
      <c r="P1072" s="260"/>
      <c r="Q1072" s="260"/>
      <c r="R1072" s="260"/>
      <c r="S1072" s="260"/>
      <c r="T1072" s="261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62" t="s">
        <v>197</v>
      </c>
      <c r="AU1072" s="262" t="s">
        <v>86</v>
      </c>
      <c r="AV1072" s="14" t="s">
        <v>86</v>
      </c>
      <c r="AW1072" s="14" t="s">
        <v>32</v>
      </c>
      <c r="AX1072" s="14" t="s">
        <v>84</v>
      </c>
      <c r="AY1072" s="262" t="s">
        <v>188</v>
      </c>
    </row>
    <row r="1073" spans="1:65" s="2" customFormat="1" ht="33" customHeight="1">
      <c r="A1073" s="39"/>
      <c r="B1073" s="40"/>
      <c r="C1073" s="228" t="s">
        <v>1161</v>
      </c>
      <c r="D1073" s="228" t="s">
        <v>190</v>
      </c>
      <c r="E1073" s="229" t="s">
        <v>1162</v>
      </c>
      <c r="F1073" s="230" t="s">
        <v>1163</v>
      </c>
      <c r="G1073" s="231" t="s">
        <v>193</v>
      </c>
      <c r="H1073" s="232">
        <v>407.11</v>
      </c>
      <c r="I1073" s="233"/>
      <c r="J1073" s="234">
        <f>ROUND(I1073*H1073,2)</f>
        <v>0</v>
      </c>
      <c r="K1073" s="230" t="s">
        <v>194</v>
      </c>
      <c r="L1073" s="45"/>
      <c r="M1073" s="235" t="s">
        <v>1</v>
      </c>
      <c r="N1073" s="236" t="s">
        <v>42</v>
      </c>
      <c r="O1073" s="92"/>
      <c r="P1073" s="237">
        <f>O1073*H1073</f>
        <v>0</v>
      </c>
      <c r="Q1073" s="237">
        <v>0.00455</v>
      </c>
      <c r="R1073" s="237">
        <f>Q1073*H1073</f>
        <v>1.8523505000000002</v>
      </c>
      <c r="S1073" s="237">
        <v>0</v>
      </c>
      <c r="T1073" s="238">
        <f>S1073*H1073</f>
        <v>0</v>
      </c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R1073" s="239" t="s">
        <v>374</v>
      </c>
      <c r="AT1073" s="239" t="s">
        <v>190</v>
      </c>
      <c r="AU1073" s="239" t="s">
        <v>86</v>
      </c>
      <c r="AY1073" s="18" t="s">
        <v>188</v>
      </c>
      <c r="BE1073" s="240">
        <f>IF(N1073="základní",J1073,0)</f>
        <v>0</v>
      </c>
      <c r="BF1073" s="240">
        <f>IF(N1073="snížená",J1073,0)</f>
        <v>0</v>
      </c>
      <c r="BG1073" s="240">
        <f>IF(N1073="zákl. přenesená",J1073,0)</f>
        <v>0</v>
      </c>
      <c r="BH1073" s="240">
        <f>IF(N1073="sníž. přenesená",J1073,0)</f>
        <v>0</v>
      </c>
      <c r="BI1073" s="240">
        <f>IF(N1073="nulová",J1073,0)</f>
        <v>0</v>
      </c>
      <c r="BJ1073" s="18" t="s">
        <v>84</v>
      </c>
      <c r="BK1073" s="240">
        <f>ROUND(I1073*H1073,2)</f>
        <v>0</v>
      </c>
      <c r="BL1073" s="18" t="s">
        <v>374</v>
      </c>
      <c r="BM1073" s="239" t="s">
        <v>1164</v>
      </c>
    </row>
    <row r="1074" spans="1:51" s="14" customFormat="1" ht="12">
      <c r="A1074" s="14"/>
      <c r="B1074" s="252"/>
      <c r="C1074" s="253"/>
      <c r="D1074" s="243" t="s">
        <v>197</v>
      </c>
      <c r="E1074" s="254" t="s">
        <v>1</v>
      </c>
      <c r="F1074" s="255" t="s">
        <v>1156</v>
      </c>
      <c r="G1074" s="253"/>
      <c r="H1074" s="256">
        <v>407.11</v>
      </c>
      <c r="I1074" s="257"/>
      <c r="J1074" s="253"/>
      <c r="K1074" s="253"/>
      <c r="L1074" s="258"/>
      <c r="M1074" s="259"/>
      <c r="N1074" s="260"/>
      <c r="O1074" s="260"/>
      <c r="P1074" s="260"/>
      <c r="Q1074" s="260"/>
      <c r="R1074" s="260"/>
      <c r="S1074" s="260"/>
      <c r="T1074" s="261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62" t="s">
        <v>197</v>
      </c>
      <c r="AU1074" s="262" t="s">
        <v>86</v>
      </c>
      <c r="AV1074" s="14" t="s">
        <v>86</v>
      </c>
      <c r="AW1074" s="14" t="s">
        <v>32</v>
      </c>
      <c r="AX1074" s="14" t="s">
        <v>84</v>
      </c>
      <c r="AY1074" s="262" t="s">
        <v>188</v>
      </c>
    </row>
    <row r="1075" spans="1:65" s="2" customFormat="1" ht="21.75" customHeight="1">
      <c r="A1075" s="39"/>
      <c r="B1075" s="40"/>
      <c r="C1075" s="228" t="s">
        <v>1165</v>
      </c>
      <c r="D1075" s="228" t="s">
        <v>190</v>
      </c>
      <c r="E1075" s="229" t="s">
        <v>1166</v>
      </c>
      <c r="F1075" s="230" t="s">
        <v>1167</v>
      </c>
      <c r="G1075" s="231" t="s">
        <v>193</v>
      </c>
      <c r="H1075" s="232">
        <v>407.11</v>
      </c>
      <c r="I1075" s="233"/>
      <c r="J1075" s="234">
        <f>ROUND(I1075*H1075,2)</f>
        <v>0</v>
      </c>
      <c r="K1075" s="230" t="s">
        <v>440</v>
      </c>
      <c r="L1075" s="45"/>
      <c r="M1075" s="235" t="s">
        <v>1</v>
      </c>
      <c r="N1075" s="236" t="s">
        <v>42</v>
      </c>
      <c r="O1075" s="92"/>
      <c r="P1075" s="237">
        <f>O1075*H1075</f>
        <v>0</v>
      </c>
      <c r="Q1075" s="237">
        <v>0.0001</v>
      </c>
      <c r="R1075" s="237">
        <f>Q1075*H1075</f>
        <v>0.040711000000000004</v>
      </c>
      <c r="S1075" s="237">
        <v>0</v>
      </c>
      <c r="T1075" s="238">
        <f>S1075*H1075</f>
        <v>0</v>
      </c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R1075" s="239" t="s">
        <v>374</v>
      </c>
      <c r="AT1075" s="239" t="s">
        <v>190</v>
      </c>
      <c r="AU1075" s="239" t="s">
        <v>86</v>
      </c>
      <c r="AY1075" s="18" t="s">
        <v>188</v>
      </c>
      <c r="BE1075" s="240">
        <f>IF(N1075="základní",J1075,0)</f>
        <v>0</v>
      </c>
      <c r="BF1075" s="240">
        <f>IF(N1075="snížená",J1075,0)</f>
        <v>0</v>
      </c>
      <c r="BG1075" s="240">
        <f>IF(N1075="zákl. přenesená",J1075,0)</f>
        <v>0</v>
      </c>
      <c r="BH1075" s="240">
        <f>IF(N1075="sníž. přenesená",J1075,0)</f>
        <v>0</v>
      </c>
      <c r="BI1075" s="240">
        <f>IF(N1075="nulová",J1075,0)</f>
        <v>0</v>
      </c>
      <c r="BJ1075" s="18" t="s">
        <v>84</v>
      </c>
      <c r="BK1075" s="240">
        <f>ROUND(I1075*H1075,2)</f>
        <v>0</v>
      </c>
      <c r="BL1075" s="18" t="s">
        <v>374</v>
      </c>
      <c r="BM1075" s="239" t="s">
        <v>1168</v>
      </c>
    </row>
    <row r="1076" spans="1:51" s="14" customFormat="1" ht="12">
      <c r="A1076" s="14"/>
      <c r="B1076" s="252"/>
      <c r="C1076" s="253"/>
      <c r="D1076" s="243" t="s">
        <v>197</v>
      </c>
      <c r="E1076" s="254" t="s">
        <v>1</v>
      </c>
      <c r="F1076" s="255" t="s">
        <v>1156</v>
      </c>
      <c r="G1076" s="253"/>
      <c r="H1076" s="256">
        <v>407.11</v>
      </c>
      <c r="I1076" s="257"/>
      <c r="J1076" s="253"/>
      <c r="K1076" s="253"/>
      <c r="L1076" s="258"/>
      <c r="M1076" s="259"/>
      <c r="N1076" s="260"/>
      <c r="O1076" s="260"/>
      <c r="P1076" s="260"/>
      <c r="Q1076" s="260"/>
      <c r="R1076" s="260"/>
      <c r="S1076" s="260"/>
      <c r="T1076" s="261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62" t="s">
        <v>197</v>
      </c>
      <c r="AU1076" s="262" t="s">
        <v>86</v>
      </c>
      <c r="AV1076" s="14" t="s">
        <v>86</v>
      </c>
      <c r="AW1076" s="14" t="s">
        <v>32</v>
      </c>
      <c r="AX1076" s="14" t="s">
        <v>84</v>
      </c>
      <c r="AY1076" s="262" t="s">
        <v>188</v>
      </c>
    </row>
    <row r="1077" spans="1:65" s="2" customFormat="1" ht="21.75" customHeight="1">
      <c r="A1077" s="39"/>
      <c r="B1077" s="40"/>
      <c r="C1077" s="228" t="s">
        <v>1169</v>
      </c>
      <c r="D1077" s="228" t="s">
        <v>190</v>
      </c>
      <c r="E1077" s="229" t="s">
        <v>1170</v>
      </c>
      <c r="F1077" s="230" t="s">
        <v>1171</v>
      </c>
      <c r="G1077" s="231" t="s">
        <v>193</v>
      </c>
      <c r="H1077" s="232">
        <v>407.11</v>
      </c>
      <c r="I1077" s="233"/>
      <c r="J1077" s="234">
        <f>ROUND(I1077*H1077,2)</f>
        <v>0</v>
      </c>
      <c r="K1077" s="230" t="s">
        <v>194</v>
      </c>
      <c r="L1077" s="45"/>
      <c r="M1077" s="235" t="s">
        <v>1</v>
      </c>
      <c r="N1077" s="236" t="s">
        <v>42</v>
      </c>
      <c r="O1077" s="92"/>
      <c r="P1077" s="237">
        <f>O1077*H1077</f>
        <v>0</v>
      </c>
      <c r="Q1077" s="237">
        <v>0.0003</v>
      </c>
      <c r="R1077" s="237">
        <f>Q1077*H1077</f>
        <v>0.12213299999999999</v>
      </c>
      <c r="S1077" s="237">
        <v>0</v>
      </c>
      <c r="T1077" s="238">
        <f>S1077*H1077</f>
        <v>0</v>
      </c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R1077" s="239" t="s">
        <v>374</v>
      </c>
      <c r="AT1077" s="239" t="s">
        <v>190</v>
      </c>
      <c r="AU1077" s="239" t="s">
        <v>86</v>
      </c>
      <c r="AY1077" s="18" t="s">
        <v>188</v>
      </c>
      <c r="BE1077" s="240">
        <f>IF(N1077="základní",J1077,0)</f>
        <v>0</v>
      </c>
      <c r="BF1077" s="240">
        <f>IF(N1077="snížená",J1077,0)</f>
        <v>0</v>
      </c>
      <c r="BG1077" s="240">
        <f>IF(N1077="zákl. přenesená",J1077,0)</f>
        <v>0</v>
      </c>
      <c r="BH1077" s="240">
        <f>IF(N1077="sníž. přenesená",J1077,0)</f>
        <v>0</v>
      </c>
      <c r="BI1077" s="240">
        <f>IF(N1077="nulová",J1077,0)</f>
        <v>0</v>
      </c>
      <c r="BJ1077" s="18" t="s">
        <v>84</v>
      </c>
      <c r="BK1077" s="240">
        <f>ROUND(I1077*H1077,2)</f>
        <v>0</v>
      </c>
      <c r="BL1077" s="18" t="s">
        <v>374</v>
      </c>
      <c r="BM1077" s="239" t="s">
        <v>1172</v>
      </c>
    </row>
    <row r="1078" spans="1:51" s="14" customFormat="1" ht="12">
      <c r="A1078" s="14"/>
      <c r="B1078" s="252"/>
      <c r="C1078" s="253"/>
      <c r="D1078" s="243" t="s">
        <v>197</v>
      </c>
      <c r="E1078" s="254" t="s">
        <v>1</v>
      </c>
      <c r="F1078" s="255" t="s">
        <v>1156</v>
      </c>
      <c r="G1078" s="253"/>
      <c r="H1078" s="256">
        <v>407.11</v>
      </c>
      <c r="I1078" s="257"/>
      <c r="J1078" s="253"/>
      <c r="K1078" s="253"/>
      <c r="L1078" s="258"/>
      <c r="M1078" s="259"/>
      <c r="N1078" s="260"/>
      <c r="O1078" s="260"/>
      <c r="P1078" s="260"/>
      <c r="Q1078" s="260"/>
      <c r="R1078" s="260"/>
      <c r="S1078" s="260"/>
      <c r="T1078" s="261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62" t="s">
        <v>197</v>
      </c>
      <c r="AU1078" s="262" t="s">
        <v>86</v>
      </c>
      <c r="AV1078" s="14" t="s">
        <v>86</v>
      </c>
      <c r="AW1078" s="14" t="s">
        <v>32</v>
      </c>
      <c r="AX1078" s="14" t="s">
        <v>84</v>
      </c>
      <c r="AY1078" s="262" t="s">
        <v>188</v>
      </c>
    </row>
    <row r="1079" spans="1:65" s="2" customFormat="1" ht="24.15" customHeight="1">
      <c r="A1079" s="39"/>
      <c r="B1079" s="40"/>
      <c r="C1079" s="292" t="s">
        <v>1173</v>
      </c>
      <c r="D1079" s="292" t="s">
        <v>807</v>
      </c>
      <c r="E1079" s="293" t="s">
        <v>1174</v>
      </c>
      <c r="F1079" s="294" t="s">
        <v>1175</v>
      </c>
      <c r="G1079" s="295" t="s">
        <v>193</v>
      </c>
      <c r="H1079" s="296">
        <v>447.821</v>
      </c>
      <c r="I1079" s="297"/>
      <c r="J1079" s="298">
        <f>ROUND(I1079*H1079,2)</f>
        <v>0</v>
      </c>
      <c r="K1079" s="294" t="s">
        <v>440</v>
      </c>
      <c r="L1079" s="299"/>
      <c r="M1079" s="300" t="s">
        <v>1</v>
      </c>
      <c r="N1079" s="301" t="s">
        <v>42</v>
      </c>
      <c r="O1079" s="92"/>
      <c r="P1079" s="237">
        <f>O1079*H1079</f>
        <v>0</v>
      </c>
      <c r="Q1079" s="237">
        <v>0.0051</v>
      </c>
      <c r="R1079" s="237">
        <f>Q1079*H1079</f>
        <v>2.2838871000000003</v>
      </c>
      <c r="S1079" s="237">
        <v>0</v>
      </c>
      <c r="T1079" s="238">
        <f>S1079*H1079</f>
        <v>0</v>
      </c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R1079" s="239" t="s">
        <v>688</v>
      </c>
      <c r="AT1079" s="239" t="s">
        <v>807</v>
      </c>
      <c r="AU1079" s="239" t="s">
        <v>86</v>
      </c>
      <c r="AY1079" s="18" t="s">
        <v>188</v>
      </c>
      <c r="BE1079" s="240">
        <f>IF(N1079="základní",J1079,0)</f>
        <v>0</v>
      </c>
      <c r="BF1079" s="240">
        <f>IF(N1079="snížená",J1079,0)</f>
        <v>0</v>
      </c>
      <c r="BG1079" s="240">
        <f>IF(N1079="zákl. přenesená",J1079,0)</f>
        <v>0</v>
      </c>
      <c r="BH1079" s="240">
        <f>IF(N1079="sníž. přenesená",J1079,0)</f>
        <v>0</v>
      </c>
      <c r="BI1079" s="240">
        <f>IF(N1079="nulová",J1079,0)</f>
        <v>0</v>
      </c>
      <c r="BJ1079" s="18" t="s">
        <v>84</v>
      </c>
      <c r="BK1079" s="240">
        <f>ROUND(I1079*H1079,2)</f>
        <v>0</v>
      </c>
      <c r="BL1079" s="18" t="s">
        <v>374</v>
      </c>
      <c r="BM1079" s="239" t="s">
        <v>1176</v>
      </c>
    </row>
    <row r="1080" spans="1:47" s="2" customFormat="1" ht="12">
      <c r="A1080" s="39"/>
      <c r="B1080" s="40"/>
      <c r="C1080" s="41"/>
      <c r="D1080" s="243" t="s">
        <v>560</v>
      </c>
      <c r="E1080" s="41"/>
      <c r="F1080" s="288" t="s">
        <v>1177</v>
      </c>
      <c r="G1080" s="41"/>
      <c r="H1080" s="41"/>
      <c r="I1080" s="289"/>
      <c r="J1080" s="41"/>
      <c r="K1080" s="41"/>
      <c r="L1080" s="45"/>
      <c r="M1080" s="290"/>
      <c r="N1080" s="291"/>
      <c r="O1080" s="92"/>
      <c r="P1080" s="92"/>
      <c r="Q1080" s="92"/>
      <c r="R1080" s="92"/>
      <c r="S1080" s="92"/>
      <c r="T1080" s="93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T1080" s="18" t="s">
        <v>560</v>
      </c>
      <c r="AU1080" s="18" t="s">
        <v>86</v>
      </c>
    </row>
    <row r="1081" spans="1:51" s="14" customFormat="1" ht="12">
      <c r="A1081" s="14"/>
      <c r="B1081" s="252"/>
      <c r="C1081" s="253"/>
      <c r="D1081" s="243" t="s">
        <v>197</v>
      </c>
      <c r="E1081" s="254" t="s">
        <v>1</v>
      </c>
      <c r="F1081" s="255" t="s">
        <v>1156</v>
      </c>
      <c r="G1081" s="253"/>
      <c r="H1081" s="256">
        <v>407.11</v>
      </c>
      <c r="I1081" s="257"/>
      <c r="J1081" s="253"/>
      <c r="K1081" s="253"/>
      <c r="L1081" s="258"/>
      <c r="M1081" s="259"/>
      <c r="N1081" s="260"/>
      <c r="O1081" s="260"/>
      <c r="P1081" s="260"/>
      <c r="Q1081" s="260"/>
      <c r="R1081" s="260"/>
      <c r="S1081" s="260"/>
      <c r="T1081" s="261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62" t="s">
        <v>197</v>
      </c>
      <c r="AU1081" s="262" t="s">
        <v>86</v>
      </c>
      <c r="AV1081" s="14" t="s">
        <v>86</v>
      </c>
      <c r="AW1081" s="14" t="s">
        <v>32</v>
      </c>
      <c r="AX1081" s="14" t="s">
        <v>84</v>
      </c>
      <c r="AY1081" s="262" t="s">
        <v>188</v>
      </c>
    </row>
    <row r="1082" spans="1:51" s="14" customFormat="1" ht="12">
      <c r="A1082" s="14"/>
      <c r="B1082" s="252"/>
      <c r="C1082" s="253"/>
      <c r="D1082" s="243" t="s">
        <v>197</v>
      </c>
      <c r="E1082" s="253"/>
      <c r="F1082" s="255" t="s">
        <v>1178</v>
      </c>
      <c r="G1082" s="253"/>
      <c r="H1082" s="256">
        <v>447.821</v>
      </c>
      <c r="I1082" s="257"/>
      <c r="J1082" s="253"/>
      <c r="K1082" s="253"/>
      <c r="L1082" s="258"/>
      <c r="M1082" s="259"/>
      <c r="N1082" s="260"/>
      <c r="O1082" s="260"/>
      <c r="P1082" s="260"/>
      <c r="Q1082" s="260"/>
      <c r="R1082" s="260"/>
      <c r="S1082" s="260"/>
      <c r="T1082" s="261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62" t="s">
        <v>197</v>
      </c>
      <c r="AU1082" s="262" t="s">
        <v>86</v>
      </c>
      <c r="AV1082" s="14" t="s">
        <v>86</v>
      </c>
      <c r="AW1082" s="14" t="s">
        <v>4</v>
      </c>
      <c r="AX1082" s="14" t="s">
        <v>84</v>
      </c>
      <c r="AY1082" s="262" t="s">
        <v>188</v>
      </c>
    </row>
    <row r="1083" spans="1:65" s="2" customFormat="1" ht="16.5" customHeight="1">
      <c r="A1083" s="39"/>
      <c r="B1083" s="40"/>
      <c r="C1083" s="228" t="s">
        <v>1179</v>
      </c>
      <c r="D1083" s="228" t="s">
        <v>190</v>
      </c>
      <c r="E1083" s="229" t="s">
        <v>1180</v>
      </c>
      <c r="F1083" s="230" t="s">
        <v>1181</v>
      </c>
      <c r="G1083" s="231" t="s">
        <v>558</v>
      </c>
      <c r="H1083" s="232">
        <v>1</v>
      </c>
      <c r="I1083" s="233"/>
      <c r="J1083" s="234">
        <f>ROUND(I1083*H1083,2)</f>
        <v>0</v>
      </c>
      <c r="K1083" s="230" t="s">
        <v>440</v>
      </c>
      <c r="L1083" s="45"/>
      <c r="M1083" s="235" t="s">
        <v>1</v>
      </c>
      <c r="N1083" s="236" t="s">
        <v>42</v>
      </c>
      <c r="O1083" s="92"/>
      <c r="P1083" s="237">
        <f>O1083*H1083</f>
        <v>0</v>
      </c>
      <c r="Q1083" s="237">
        <v>0.0003</v>
      </c>
      <c r="R1083" s="237">
        <f>Q1083*H1083</f>
        <v>0.0003</v>
      </c>
      <c r="S1083" s="237">
        <v>0</v>
      </c>
      <c r="T1083" s="238">
        <f>S1083*H1083</f>
        <v>0</v>
      </c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R1083" s="239" t="s">
        <v>374</v>
      </c>
      <c r="AT1083" s="239" t="s">
        <v>190</v>
      </c>
      <c r="AU1083" s="239" t="s">
        <v>86</v>
      </c>
      <c r="AY1083" s="18" t="s">
        <v>188</v>
      </c>
      <c r="BE1083" s="240">
        <f>IF(N1083="základní",J1083,0)</f>
        <v>0</v>
      </c>
      <c r="BF1083" s="240">
        <f>IF(N1083="snížená",J1083,0)</f>
        <v>0</v>
      </c>
      <c r="BG1083" s="240">
        <f>IF(N1083="zákl. přenesená",J1083,0)</f>
        <v>0</v>
      </c>
      <c r="BH1083" s="240">
        <f>IF(N1083="sníž. přenesená",J1083,0)</f>
        <v>0</v>
      </c>
      <c r="BI1083" s="240">
        <f>IF(N1083="nulová",J1083,0)</f>
        <v>0</v>
      </c>
      <c r="BJ1083" s="18" t="s">
        <v>84</v>
      </c>
      <c r="BK1083" s="240">
        <f>ROUND(I1083*H1083,2)</f>
        <v>0</v>
      </c>
      <c r="BL1083" s="18" t="s">
        <v>374</v>
      </c>
      <c r="BM1083" s="239" t="s">
        <v>1182</v>
      </c>
    </row>
    <row r="1084" spans="1:51" s="14" customFormat="1" ht="12">
      <c r="A1084" s="14"/>
      <c r="B1084" s="252"/>
      <c r="C1084" s="253"/>
      <c r="D1084" s="243" t="s">
        <v>197</v>
      </c>
      <c r="E1084" s="254" t="s">
        <v>1</v>
      </c>
      <c r="F1084" s="255" t="s">
        <v>84</v>
      </c>
      <c r="G1084" s="253"/>
      <c r="H1084" s="256">
        <v>1</v>
      </c>
      <c r="I1084" s="257"/>
      <c r="J1084" s="253"/>
      <c r="K1084" s="253"/>
      <c r="L1084" s="258"/>
      <c r="M1084" s="259"/>
      <c r="N1084" s="260"/>
      <c r="O1084" s="260"/>
      <c r="P1084" s="260"/>
      <c r="Q1084" s="260"/>
      <c r="R1084" s="260"/>
      <c r="S1084" s="260"/>
      <c r="T1084" s="261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62" t="s">
        <v>197</v>
      </c>
      <c r="AU1084" s="262" t="s">
        <v>86</v>
      </c>
      <c r="AV1084" s="14" t="s">
        <v>86</v>
      </c>
      <c r="AW1084" s="14" t="s">
        <v>32</v>
      </c>
      <c r="AX1084" s="14" t="s">
        <v>84</v>
      </c>
      <c r="AY1084" s="262" t="s">
        <v>188</v>
      </c>
    </row>
    <row r="1085" spans="1:65" s="2" customFormat="1" ht="24.15" customHeight="1">
      <c r="A1085" s="39"/>
      <c r="B1085" s="40"/>
      <c r="C1085" s="228" t="s">
        <v>1183</v>
      </c>
      <c r="D1085" s="228" t="s">
        <v>190</v>
      </c>
      <c r="E1085" s="229" t="s">
        <v>1184</v>
      </c>
      <c r="F1085" s="230" t="s">
        <v>1185</v>
      </c>
      <c r="G1085" s="231" t="s">
        <v>377</v>
      </c>
      <c r="H1085" s="232">
        <v>4.312</v>
      </c>
      <c r="I1085" s="233"/>
      <c r="J1085" s="234">
        <f>ROUND(I1085*H1085,2)</f>
        <v>0</v>
      </c>
      <c r="K1085" s="230" t="s">
        <v>194</v>
      </c>
      <c r="L1085" s="45"/>
      <c r="M1085" s="235" t="s">
        <v>1</v>
      </c>
      <c r="N1085" s="236" t="s">
        <v>42</v>
      </c>
      <c r="O1085" s="92"/>
      <c r="P1085" s="237">
        <f>O1085*H1085</f>
        <v>0</v>
      </c>
      <c r="Q1085" s="237">
        <v>0</v>
      </c>
      <c r="R1085" s="237">
        <f>Q1085*H1085</f>
        <v>0</v>
      </c>
      <c r="S1085" s="237">
        <v>0</v>
      </c>
      <c r="T1085" s="238">
        <f>S1085*H1085</f>
        <v>0</v>
      </c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R1085" s="239" t="s">
        <v>374</v>
      </c>
      <c r="AT1085" s="239" t="s">
        <v>190</v>
      </c>
      <c r="AU1085" s="239" t="s">
        <v>86</v>
      </c>
      <c r="AY1085" s="18" t="s">
        <v>188</v>
      </c>
      <c r="BE1085" s="240">
        <f>IF(N1085="základní",J1085,0)</f>
        <v>0</v>
      </c>
      <c r="BF1085" s="240">
        <f>IF(N1085="snížená",J1085,0)</f>
        <v>0</v>
      </c>
      <c r="BG1085" s="240">
        <f>IF(N1085="zákl. přenesená",J1085,0)</f>
        <v>0</v>
      </c>
      <c r="BH1085" s="240">
        <f>IF(N1085="sníž. přenesená",J1085,0)</f>
        <v>0</v>
      </c>
      <c r="BI1085" s="240">
        <f>IF(N1085="nulová",J1085,0)</f>
        <v>0</v>
      </c>
      <c r="BJ1085" s="18" t="s">
        <v>84</v>
      </c>
      <c r="BK1085" s="240">
        <f>ROUND(I1085*H1085,2)</f>
        <v>0</v>
      </c>
      <c r="BL1085" s="18" t="s">
        <v>374</v>
      </c>
      <c r="BM1085" s="239" t="s">
        <v>1186</v>
      </c>
    </row>
    <row r="1086" spans="1:63" s="12" customFormat="1" ht="22.8" customHeight="1">
      <c r="A1086" s="12"/>
      <c r="B1086" s="212"/>
      <c r="C1086" s="213"/>
      <c r="D1086" s="214" t="s">
        <v>76</v>
      </c>
      <c r="E1086" s="226" t="s">
        <v>455</v>
      </c>
      <c r="F1086" s="226" t="s">
        <v>456</v>
      </c>
      <c r="G1086" s="213"/>
      <c r="H1086" s="213"/>
      <c r="I1086" s="216"/>
      <c r="J1086" s="227">
        <f>BK1086</f>
        <v>0</v>
      </c>
      <c r="K1086" s="213"/>
      <c r="L1086" s="218"/>
      <c r="M1086" s="219"/>
      <c r="N1086" s="220"/>
      <c r="O1086" s="220"/>
      <c r="P1086" s="221">
        <f>SUM(P1087:P1162)</f>
        <v>0</v>
      </c>
      <c r="Q1086" s="220"/>
      <c r="R1086" s="221">
        <f>SUM(R1087:R1162)</f>
        <v>7.327033</v>
      </c>
      <c r="S1086" s="220"/>
      <c r="T1086" s="222">
        <f>SUM(T1087:T1162)</f>
        <v>0</v>
      </c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R1086" s="223" t="s">
        <v>86</v>
      </c>
      <c r="AT1086" s="224" t="s">
        <v>76</v>
      </c>
      <c r="AU1086" s="224" t="s">
        <v>84</v>
      </c>
      <c r="AY1086" s="223" t="s">
        <v>188</v>
      </c>
      <c r="BK1086" s="225">
        <f>SUM(BK1087:BK1162)</f>
        <v>0</v>
      </c>
    </row>
    <row r="1087" spans="1:65" s="2" customFormat="1" ht="16.5" customHeight="1">
      <c r="A1087" s="39"/>
      <c r="B1087" s="40"/>
      <c r="C1087" s="228" t="s">
        <v>1187</v>
      </c>
      <c r="D1087" s="228" t="s">
        <v>190</v>
      </c>
      <c r="E1087" s="229" t="s">
        <v>1188</v>
      </c>
      <c r="F1087" s="230" t="s">
        <v>1189</v>
      </c>
      <c r="G1087" s="231" t="s">
        <v>193</v>
      </c>
      <c r="H1087" s="232">
        <v>349.541</v>
      </c>
      <c r="I1087" s="233"/>
      <c r="J1087" s="234">
        <f>ROUND(I1087*H1087,2)</f>
        <v>0</v>
      </c>
      <c r="K1087" s="230" t="s">
        <v>194</v>
      </c>
      <c r="L1087" s="45"/>
      <c r="M1087" s="235" t="s">
        <v>1</v>
      </c>
      <c r="N1087" s="236" t="s">
        <v>42</v>
      </c>
      <c r="O1087" s="92"/>
      <c r="P1087" s="237">
        <f>O1087*H1087</f>
        <v>0</v>
      </c>
      <c r="Q1087" s="237">
        <v>0.0003</v>
      </c>
      <c r="R1087" s="237">
        <f>Q1087*H1087</f>
        <v>0.10486229999999999</v>
      </c>
      <c r="S1087" s="237">
        <v>0</v>
      </c>
      <c r="T1087" s="238">
        <f>S1087*H1087</f>
        <v>0</v>
      </c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R1087" s="239" t="s">
        <v>374</v>
      </c>
      <c r="AT1087" s="239" t="s">
        <v>190</v>
      </c>
      <c r="AU1087" s="239" t="s">
        <v>86</v>
      </c>
      <c r="AY1087" s="18" t="s">
        <v>188</v>
      </c>
      <c r="BE1087" s="240">
        <f>IF(N1087="základní",J1087,0)</f>
        <v>0</v>
      </c>
      <c r="BF1087" s="240">
        <f>IF(N1087="snížená",J1087,0)</f>
        <v>0</v>
      </c>
      <c r="BG1087" s="240">
        <f>IF(N1087="zákl. přenesená",J1087,0)</f>
        <v>0</v>
      </c>
      <c r="BH1087" s="240">
        <f>IF(N1087="sníž. přenesená",J1087,0)</f>
        <v>0</v>
      </c>
      <c r="BI1087" s="240">
        <f>IF(N1087="nulová",J1087,0)</f>
        <v>0</v>
      </c>
      <c r="BJ1087" s="18" t="s">
        <v>84</v>
      </c>
      <c r="BK1087" s="240">
        <f>ROUND(I1087*H1087,2)</f>
        <v>0</v>
      </c>
      <c r="BL1087" s="18" t="s">
        <v>374</v>
      </c>
      <c r="BM1087" s="239" t="s">
        <v>1190</v>
      </c>
    </row>
    <row r="1088" spans="1:51" s="13" customFormat="1" ht="12">
      <c r="A1088" s="13"/>
      <c r="B1088" s="241"/>
      <c r="C1088" s="242"/>
      <c r="D1088" s="243" t="s">
        <v>197</v>
      </c>
      <c r="E1088" s="244" t="s">
        <v>1</v>
      </c>
      <c r="F1088" s="245" t="s">
        <v>198</v>
      </c>
      <c r="G1088" s="242"/>
      <c r="H1088" s="244" t="s">
        <v>1</v>
      </c>
      <c r="I1088" s="246"/>
      <c r="J1088" s="242"/>
      <c r="K1088" s="242"/>
      <c r="L1088" s="247"/>
      <c r="M1088" s="248"/>
      <c r="N1088" s="249"/>
      <c r="O1088" s="249"/>
      <c r="P1088" s="249"/>
      <c r="Q1088" s="249"/>
      <c r="R1088" s="249"/>
      <c r="S1088" s="249"/>
      <c r="T1088" s="250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51" t="s">
        <v>197</v>
      </c>
      <c r="AU1088" s="251" t="s">
        <v>86</v>
      </c>
      <c r="AV1088" s="13" t="s">
        <v>84</v>
      </c>
      <c r="AW1088" s="13" t="s">
        <v>32</v>
      </c>
      <c r="AX1088" s="13" t="s">
        <v>77</v>
      </c>
      <c r="AY1088" s="251" t="s">
        <v>188</v>
      </c>
    </row>
    <row r="1089" spans="1:51" s="13" customFormat="1" ht="12">
      <c r="A1089" s="13"/>
      <c r="B1089" s="241"/>
      <c r="C1089" s="242"/>
      <c r="D1089" s="243" t="s">
        <v>197</v>
      </c>
      <c r="E1089" s="244" t="s">
        <v>1</v>
      </c>
      <c r="F1089" s="245" t="s">
        <v>229</v>
      </c>
      <c r="G1089" s="242"/>
      <c r="H1089" s="244" t="s">
        <v>1</v>
      </c>
      <c r="I1089" s="246"/>
      <c r="J1089" s="242"/>
      <c r="K1089" s="242"/>
      <c r="L1089" s="247"/>
      <c r="M1089" s="248"/>
      <c r="N1089" s="249"/>
      <c r="O1089" s="249"/>
      <c r="P1089" s="249"/>
      <c r="Q1089" s="249"/>
      <c r="R1089" s="249"/>
      <c r="S1089" s="249"/>
      <c r="T1089" s="250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51" t="s">
        <v>197</v>
      </c>
      <c r="AU1089" s="251" t="s">
        <v>86</v>
      </c>
      <c r="AV1089" s="13" t="s">
        <v>84</v>
      </c>
      <c r="AW1089" s="13" t="s">
        <v>32</v>
      </c>
      <c r="AX1089" s="13" t="s">
        <v>77</v>
      </c>
      <c r="AY1089" s="251" t="s">
        <v>188</v>
      </c>
    </row>
    <row r="1090" spans="1:51" s="14" customFormat="1" ht="12">
      <c r="A1090" s="14"/>
      <c r="B1090" s="252"/>
      <c r="C1090" s="253"/>
      <c r="D1090" s="243" t="s">
        <v>197</v>
      </c>
      <c r="E1090" s="254" t="s">
        <v>1</v>
      </c>
      <c r="F1090" s="255" t="s">
        <v>1191</v>
      </c>
      <c r="G1090" s="253"/>
      <c r="H1090" s="256">
        <v>46.074</v>
      </c>
      <c r="I1090" s="257"/>
      <c r="J1090" s="253"/>
      <c r="K1090" s="253"/>
      <c r="L1090" s="258"/>
      <c r="M1090" s="259"/>
      <c r="N1090" s="260"/>
      <c r="O1090" s="260"/>
      <c r="P1090" s="260"/>
      <c r="Q1090" s="260"/>
      <c r="R1090" s="260"/>
      <c r="S1090" s="260"/>
      <c r="T1090" s="261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62" t="s">
        <v>197</v>
      </c>
      <c r="AU1090" s="262" t="s">
        <v>86</v>
      </c>
      <c r="AV1090" s="14" t="s">
        <v>86</v>
      </c>
      <c r="AW1090" s="14" t="s">
        <v>32</v>
      </c>
      <c r="AX1090" s="14" t="s">
        <v>77</v>
      </c>
      <c r="AY1090" s="262" t="s">
        <v>188</v>
      </c>
    </row>
    <row r="1091" spans="1:51" s="14" customFormat="1" ht="12">
      <c r="A1091" s="14"/>
      <c r="B1091" s="252"/>
      <c r="C1091" s="253"/>
      <c r="D1091" s="243" t="s">
        <v>197</v>
      </c>
      <c r="E1091" s="254" t="s">
        <v>1</v>
      </c>
      <c r="F1091" s="255" t="s">
        <v>593</v>
      </c>
      <c r="G1091" s="253"/>
      <c r="H1091" s="256">
        <v>-2.7</v>
      </c>
      <c r="I1091" s="257"/>
      <c r="J1091" s="253"/>
      <c r="K1091" s="253"/>
      <c r="L1091" s="258"/>
      <c r="M1091" s="259"/>
      <c r="N1091" s="260"/>
      <c r="O1091" s="260"/>
      <c r="P1091" s="260"/>
      <c r="Q1091" s="260"/>
      <c r="R1091" s="260"/>
      <c r="S1091" s="260"/>
      <c r="T1091" s="261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62" t="s">
        <v>197</v>
      </c>
      <c r="AU1091" s="262" t="s">
        <v>86</v>
      </c>
      <c r="AV1091" s="14" t="s">
        <v>86</v>
      </c>
      <c r="AW1091" s="14" t="s">
        <v>32</v>
      </c>
      <c r="AX1091" s="14" t="s">
        <v>77</v>
      </c>
      <c r="AY1091" s="262" t="s">
        <v>188</v>
      </c>
    </row>
    <row r="1092" spans="1:51" s="14" customFormat="1" ht="12">
      <c r="A1092" s="14"/>
      <c r="B1092" s="252"/>
      <c r="C1092" s="253"/>
      <c r="D1092" s="243" t="s">
        <v>197</v>
      </c>
      <c r="E1092" s="254" t="s">
        <v>1</v>
      </c>
      <c r="F1092" s="255" t="s">
        <v>310</v>
      </c>
      <c r="G1092" s="253"/>
      <c r="H1092" s="256">
        <v>-1.576</v>
      </c>
      <c r="I1092" s="257"/>
      <c r="J1092" s="253"/>
      <c r="K1092" s="253"/>
      <c r="L1092" s="258"/>
      <c r="M1092" s="259"/>
      <c r="N1092" s="260"/>
      <c r="O1092" s="260"/>
      <c r="P1092" s="260"/>
      <c r="Q1092" s="260"/>
      <c r="R1092" s="260"/>
      <c r="S1092" s="260"/>
      <c r="T1092" s="261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62" t="s">
        <v>197</v>
      </c>
      <c r="AU1092" s="262" t="s">
        <v>86</v>
      </c>
      <c r="AV1092" s="14" t="s">
        <v>86</v>
      </c>
      <c r="AW1092" s="14" t="s">
        <v>32</v>
      </c>
      <c r="AX1092" s="14" t="s">
        <v>77</v>
      </c>
      <c r="AY1092" s="262" t="s">
        <v>188</v>
      </c>
    </row>
    <row r="1093" spans="1:51" s="13" customFormat="1" ht="12">
      <c r="A1093" s="13"/>
      <c r="B1093" s="241"/>
      <c r="C1093" s="242"/>
      <c r="D1093" s="243" t="s">
        <v>197</v>
      </c>
      <c r="E1093" s="244" t="s">
        <v>1</v>
      </c>
      <c r="F1093" s="245" t="s">
        <v>1192</v>
      </c>
      <c r="G1093" s="242"/>
      <c r="H1093" s="244" t="s">
        <v>1</v>
      </c>
      <c r="I1093" s="246"/>
      <c r="J1093" s="242"/>
      <c r="K1093" s="242"/>
      <c r="L1093" s="247"/>
      <c r="M1093" s="248"/>
      <c r="N1093" s="249"/>
      <c r="O1093" s="249"/>
      <c r="P1093" s="249"/>
      <c r="Q1093" s="249"/>
      <c r="R1093" s="249"/>
      <c r="S1093" s="249"/>
      <c r="T1093" s="250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51" t="s">
        <v>197</v>
      </c>
      <c r="AU1093" s="251" t="s">
        <v>86</v>
      </c>
      <c r="AV1093" s="13" t="s">
        <v>84</v>
      </c>
      <c r="AW1093" s="13" t="s">
        <v>32</v>
      </c>
      <c r="AX1093" s="13" t="s">
        <v>77</v>
      </c>
      <c r="AY1093" s="251" t="s">
        <v>188</v>
      </c>
    </row>
    <row r="1094" spans="1:51" s="14" customFormat="1" ht="12">
      <c r="A1094" s="14"/>
      <c r="B1094" s="252"/>
      <c r="C1094" s="253"/>
      <c r="D1094" s="243" t="s">
        <v>197</v>
      </c>
      <c r="E1094" s="254" t="s">
        <v>1</v>
      </c>
      <c r="F1094" s="255" t="s">
        <v>1193</v>
      </c>
      <c r="G1094" s="253"/>
      <c r="H1094" s="256">
        <v>51.48</v>
      </c>
      <c r="I1094" s="257"/>
      <c r="J1094" s="253"/>
      <c r="K1094" s="253"/>
      <c r="L1094" s="258"/>
      <c r="M1094" s="259"/>
      <c r="N1094" s="260"/>
      <c r="O1094" s="260"/>
      <c r="P1094" s="260"/>
      <c r="Q1094" s="260"/>
      <c r="R1094" s="260"/>
      <c r="S1094" s="260"/>
      <c r="T1094" s="261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62" t="s">
        <v>197</v>
      </c>
      <c r="AU1094" s="262" t="s">
        <v>86</v>
      </c>
      <c r="AV1094" s="14" t="s">
        <v>86</v>
      </c>
      <c r="AW1094" s="14" t="s">
        <v>32</v>
      </c>
      <c r="AX1094" s="14" t="s">
        <v>77</v>
      </c>
      <c r="AY1094" s="262" t="s">
        <v>188</v>
      </c>
    </row>
    <row r="1095" spans="1:51" s="14" customFormat="1" ht="12">
      <c r="A1095" s="14"/>
      <c r="B1095" s="252"/>
      <c r="C1095" s="253"/>
      <c r="D1095" s="243" t="s">
        <v>197</v>
      </c>
      <c r="E1095" s="254" t="s">
        <v>1</v>
      </c>
      <c r="F1095" s="255" t="s">
        <v>1194</v>
      </c>
      <c r="G1095" s="253"/>
      <c r="H1095" s="256">
        <v>-9.72</v>
      </c>
      <c r="I1095" s="257"/>
      <c r="J1095" s="253"/>
      <c r="K1095" s="253"/>
      <c r="L1095" s="258"/>
      <c r="M1095" s="259"/>
      <c r="N1095" s="260"/>
      <c r="O1095" s="260"/>
      <c r="P1095" s="260"/>
      <c r="Q1095" s="260"/>
      <c r="R1095" s="260"/>
      <c r="S1095" s="260"/>
      <c r="T1095" s="261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62" t="s">
        <v>197</v>
      </c>
      <c r="AU1095" s="262" t="s">
        <v>86</v>
      </c>
      <c r="AV1095" s="14" t="s">
        <v>86</v>
      </c>
      <c r="AW1095" s="14" t="s">
        <v>32</v>
      </c>
      <c r="AX1095" s="14" t="s">
        <v>77</v>
      </c>
      <c r="AY1095" s="262" t="s">
        <v>188</v>
      </c>
    </row>
    <row r="1096" spans="1:51" s="13" customFormat="1" ht="12">
      <c r="A1096" s="13"/>
      <c r="B1096" s="241"/>
      <c r="C1096" s="242"/>
      <c r="D1096" s="243" t="s">
        <v>197</v>
      </c>
      <c r="E1096" s="244" t="s">
        <v>1</v>
      </c>
      <c r="F1096" s="245" t="s">
        <v>284</v>
      </c>
      <c r="G1096" s="242"/>
      <c r="H1096" s="244" t="s">
        <v>1</v>
      </c>
      <c r="I1096" s="246"/>
      <c r="J1096" s="242"/>
      <c r="K1096" s="242"/>
      <c r="L1096" s="247"/>
      <c r="M1096" s="248"/>
      <c r="N1096" s="249"/>
      <c r="O1096" s="249"/>
      <c r="P1096" s="249"/>
      <c r="Q1096" s="249"/>
      <c r="R1096" s="249"/>
      <c r="S1096" s="249"/>
      <c r="T1096" s="250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51" t="s">
        <v>197</v>
      </c>
      <c r="AU1096" s="251" t="s">
        <v>86</v>
      </c>
      <c r="AV1096" s="13" t="s">
        <v>84</v>
      </c>
      <c r="AW1096" s="13" t="s">
        <v>32</v>
      </c>
      <c r="AX1096" s="13" t="s">
        <v>77</v>
      </c>
      <c r="AY1096" s="251" t="s">
        <v>188</v>
      </c>
    </row>
    <row r="1097" spans="1:51" s="14" customFormat="1" ht="12">
      <c r="A1097" s="14"/>
      <c r="B1097" s="252"/>
      <c r="C1097" s="253"/>
      <c r="D1097" s="243" t="s">
        <v>197</v>
      </c>
      <c r="E1097" s="254" t="s">
        <v>1</v>
      </c>
      <c r="F1097" s="255" t="s">
        <v>1195</v>
      </c>
      <c r="G1097" s="253"/>
      <c r="H1097" s="256">
        <v>18.288</v>
      </c>
      <c r="I1097" s="257"/>
      <c r="J1097" s="253"/>
      <c r="K1097" s="253"/>
      <c r="L1097" s="258"/>
      <c r="M1097" s="259"/>
      <c r="N1097" s="260"/>
      <c r="O1097" s="260"/>
      <c r="P1097" s="260"/>
      <c r="Q1097" s="260"/>
      <c r="R1097" s="260"/>
      <c r="S1097" s="260"/>
      <c r="T1097" s="261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62" t="s">
        <v>197</v>
      </c>
      <c r="AU1097" s="262" t="s">
        <v>86</v>
      </c>
      <c r="AV1097" s="14" t="s">
        <v>86</v>
      </c>
      <c r="AW1097" s="14" t="s">
        <v>32</v>
      </c>
      <c r="AX1097" s="14" t="s">
        <v>77</v>
      </c>
      <c r="AY1097" s="262" t="s">
        <v>188</v>
      </c>
    </row>
    <row r="1098" spans="1:51" s="13" customFormat="1" ht="12">
      <c r="A1098" s="13"/>
      <c r="B1098" s="241"/>
      <c r="C1098" s="242"/>
      <c r="D1098" s="243" t="s">
        <v>197</v>
      </c>
      <c r="E1098" s="244" t="s">
        <v>1</v>
      </c>
      <c r="F1098" s="245" t="s">
        <v>286</v>
      </c>
      <c r="G1098" s="242"/>
      <c r="H1098" s="244" t="s">
        <v>1</v>
      </c>
      <c r="I1098" s="246"/>
      <c r="J1098" s="242"/>
      <c r="K1098" s="242"/>
      <c r="L1098" s="247"/>
      <c r="M1098" s="248"/>
      <c r="N1098" s="249"/>
      <c r="O1098" s="249"/>
      <c r="P1098" s="249"/>
      <c r="Q1098" s="249"/>
      <c r="R1098" s="249"/>
      <c r="S1098" s="249"/>
      <c r="T1098" s="250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51" t="s">
        <v>197</v>
      </c>
      <c r="AU1098" s="251" t="s">
        <v>86</v>
      </c>
      <c r="AV1098" s="13" t="s">
        <v>84</v>
      </c>
      <c r="AW1098" s="13" t="s">
        <v>32</v>
      </c>
      <c r="AX1098" s="13" t="s">
        <v>77</v>
      </c>
      <c r="AY1098" s="251" t="s">
        <v>188</v>
      </c>
    </row>
    <row r="1099" spans="1:51" s="14" customFormat="1" ht="12">
      <c r="A1099" s="14"/>
      <c r="B1099" s="252"/>
      <c r="C1099" s="253"/>
      <c r="D1099" s="243" t="s">
        <v>197</v>
      </c>
      <c r="E1099" s="254" t="s">
        <v>1</v>
      </c>
      <c r="F1099" s="255" t="s">
        <v>1196</v>
      </c>
      <c r="G1099" s="253"/>
      <c r="H1099" s="256">
        <v>19.116</v>
      </c>
      <c r="I1099" s="257"/>
      <c r="J1099" s="253"/>
      <c r="K1099" s="253"/>
      <c r="L1099" s="258"/>
      <c r="M1099" s="259"/>
      <c r="N1099" s="260"/>
      <c r="O1099" s="260"/>
      <c r="P1099" s="260"/>
      <c r="Q1099" s="260"/>
      <c r="R1099" s="260"/>
      <c r="S1099" s="260"/>
      <c r="T1099" s="261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62" t="s">
        <v>197</v>
      </c>
      <c r="AU1099" s="262" t="s">
        <v>86</v>
      </c>
      <c r="AV1099" s="14" t="s">
        <v>86</v>
      </c>
      <c r="AW1099" s="14" t="s">
        <v>32</v>
      </c>
      <c r="AX1099" s="14" t="s">
        <v>77</v>
      </c>
      <c r="AY1099" s="262" t="s">
        <v>188</v>
      </c>
    </row>
    <row r="1100" spans="1:51" s="13" customFormat="1" ht="12">
      <c r="A1100" s="13"/>
      <c r="B1100" s="241"/>
      <c r="C1100" s="242"/>
      <c r="D1100" s="243" t="s">
        <v>197</v>
      </c>
      <c r="E1100" s="244" t="s">
        <v>1</v>
      </c>
      <c r="F1100" s="245" t="s">
        <v>288</v>
      </c>
      <c r="G1100" s="242"/>
      <c r="H1100" s="244" t="s">
        <v>1</v>
      </c>
      <c r="I1100" s="246"/>
      <c r="J1100" s="242"/>
      <c r="K1100" s="242"/>
      <c r="L1100" s="247"/>
      <c r="M1100" s="248"/>
      <c r="N1100" s="249"/>
      <c r="O1100" s="249"/>
      <c r="P1100" s="249"/>
      <c r="Q1100" s="249"/>
      <c r="R1100" s="249"/>
      <c r="S1100" s="249"/>
      <c r="T1100" s="250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51" t="s">
        <v>197</v>
      </c>
      <c r="AU1100" s="251" t="s">
        <v>86</v>
      </c>
      <c r="AV1100" s="13" t="s">
        <v>84</v>
      </c>
      <c r="AW1100" s="13" t="s">
        <v>32</v>
      </c>
      <c r="AX1100" s="13" t="s">
        <v>77</v>
      </c>
      <c r="AY1100" s="251" t="s">
        <v>188</v>
      </c>
    </row>
    <row r="1101" spans="1:51" s="14" customFormat="1" ht="12">
      <c r="A1101" s="14"/>
      <c r="B1101" s="252"/>
      <c r="C1101" s="253"/>
      <c r="D1101" s="243" t="s">
        <v>197</v>
      </c>
      <c r="E1101" s="254" t="s">
        <v>1</v>
      </c>
      <c r="F1101" s="255" t="s">
        <v>1197</v>
      </c>
      <c r="G1101" s="253"/>
      <c r="H1101" s="256">
        <v>11.016</v>
      </c>
      <c r="I1101" s="257"/>
      <c r="J1101" s="253"/>
      <c r="K1101" s="253"/>
      <c r="L1101" s="258"/>
      <c r="M1101" s="259"/>
      <c r="N1101" s="260"/>
      <c r="O1101" s="260"/>
      <c r="P1101" s="260"/>
      <c r="Q1101" s="260"/>
      <c r="R1101" s="260"/>
      <c r="S1101" s="260"/>
      <c r="T1101" s="261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62" t="s">
        <v>197</v>
      </c>
      <c r="AU1101" s="262" t="s">
        <v>86</v>
      </c>
      <c r="AV1101" s="14" t="s">
        <v>86</v>
      </c>
      <c r="AW1101" s="14" t="s">
        <v>32</v>
      </c>
      <c r="AX1101" s="14" t="s">
        <v>77</v>
      </c>
      <c r="AY1101" s="262" t="s">
        <v>188</v>
      </c>
    </row>
    <row r="1102" spans="1:51" s="14" customFormat="1" ht="12">
      <c r="A1102" s="14"/>
      <c r="B1102" s="252"/>
      <c r="C1102" s="253"/>
      <c r="D1102" s="243" t="s">
        <v>197</v>
      </c>
      <c r="E1102" s="254" t="s">
        <v>1</v>
      </c>
      <c r="F1102" s="255" t="s">
        <v>1198</v>
      </c>
      <c r="G1102" s="253"/>
      <c r="H1102" s="256">
        <v>-1.26</v>
      </c>
      <c r="I1102" s="257"/>
      <c r="J1102" s="253"/>
      <c r="K1102" s="253"/>
      <c r="L1102" s="258"/>
      <c r="M1102" s="259"/>
      <c r="N1102" s="260"/>
      <c r="O1102" s="260"/>
      <c r="P1102" s="260"/>
      <c r="Q1102" s="260"/>
      <c r="R1102" s="260"/>
      <c r="S1102" s="260"/>
      <c r="T1102" s="261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62" t="s">
        <v>197</v>
      </c>
      <c r="AU1102" s="262" t="s">
        <v>86</v>
      </c>
      <c r="AV1102" s="14" t="s">
        <v>86</v>
      </c>
      <c r="AW1102" s="14" t="s">
        <v>32</v>
      </c>
      <c r="AX1102" s="14" t="s">
        <v>77</v>
      </c>
      <c r="AY1102" s="262" t="s">
        <v>188</v>
      </c>
    </row>
    <row r="1103" spans="1:51" s="13" customFormat="1" ht="12">
      <c r="A1103" s="13"/>
      <c r="B1103" s="241"/>
      <c r="C1103" s="242"/>
      <c r="D1103" s="243" t="s">
        <v>197</v>
      </c>
      <c r="E1103" s="244" t="s">
        <v>1</v>
      </c>
      <c r="F1103" s="245" t="s">
        <v>290</v>
      </c>
      <c r="G1103" s="242"/>
      <c r="H1103" s="244" t="s">
        <v>1</v>
      </c>
      <c r="I1103" s="246"/>
      <c r="J1103" s="242"/>
      <c r="K1103" s="242"/>
      <c r="L1103" s="247"/>
      <c r="M1103" s="248"/>
      <c r="N1103" s="249"/>
      <c r="O1103" s="249"/>
      <c r="P1103" s="249"/>
      <c r="Q1103" s="249"/>
      <c r="R1103" s="249"/>
      <c r="S1103" s="249"/>
      <c r="T1103" s="250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51" t="s">
        <v>197</v>
      </c>
      <c r="AU1103" s="251" t="s">
        <v>86</v>
      </c>
      <c r="AV1103" s="13" t="s">
        <v>84</v>
      </c>
      <c r="AW1103" s="13" t="s">
        <v>32</v>
      </c>
      <c r="AX1103" s="13" t="s">
        <v>77</v>
      </c>
      <c r="AY1103" s="251" t="s">
        <v>188</v>
      </c>
    </row>
    <row r="1104" spans="1:51" s="14" customFormat="1" ht="12">
      <c r="A1104" s="14"/>
      <c r="B1104" s="252"/>
      <c r="C1104" s="253"/>
      <c r="D1104" s="243" t="s">
        <v>197</v>
      </c>
      <c r="E1104" s="254" t="s">
        <v>1</v>
      </c>
      <c r="F1104" s="255" t="s">
        <v>1199</v>
      </c>
      <c r="G1104" s="253"/>
      <c r="H1104" s="256">
        <v>30.06</v>
      </c>
      <c r="I1104" s="257"/>
      <c r="J1104" s="253"/>
      <c r="K1104" s="253"/>
      <c r="L1104" s="258"/>
      <c r="M1104" s="259"/>
      <c r="N1104" s="260"/>
      <c r="O1104" s="260"/>
      <c r="P1104" s="260"/>
      <c r="Q1104" s="260"/>
      <c r="R1104" s="260"/>
      <c r="S1104" s="260"/>
      <c r="T1104" s="261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62" t="s">
        <v>197</v>
      </c>
      <c r="AU1104" s="262" t="s">
        <v>86</v>
      </c>
      <c r="AV1104" s="14" t="s">
        <v>86</v>
      </c>
      <c r="AW1104" s="14" t="s">
        <v>32</v>
      </c>
      <c r="AX1104" s="14" t="s">
        <v>77</v>
      </c>
      <c r="AY1104" s="262" t="s">
        <v>188</v>
      </c>
    </row>
    <row r="1105" spans="1:51" s="13" customFormat="1" ht="12">
      <c r="A1105" s="13"/>
      <c r="B1105" s="241"/>
      <c r="C1105" s="242"/>
      <c r="D1105" s="243" t="s">
        <v>197</v>
      </c>
      <c r="E1105" s="244" t="s">
        <v>1</v>
      </c>
      <c r="F1105" s="245" t="s">
        <v>766</v>
      </c>
      <c r="G1105" s="242"/>
      <c r="H1105" s="244" t="s">
        <v>1</v>
      </c>
      <c r="I1105" s="246"/>
      <c r="J1105" s="242"/>
      <c r="K1105" s="242"/>
      <c r="L1105" s="247"/>
      <c r="M1105" s="248"/>
      <c r="N1105" s="249"/>
      <c r="O1105" s="249"/>
      <c r="P1105" s="249"/>
      <c r="Q1105" s="249"/>
      <c r="R1105" s="249"/>
      <c r="S1105" s="249"/>
      <c r="T1105" s="250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51" t="s">
        <v>197</v>
      </c>
      <c r="AU1105" s="251" t="s">
        <v>86</v>
      </c>
      <c r="AV1105" s="13" t="s">
        <v>84</v>
      </c>
      <c r="AW1105" s="13" t="s">
        <v>32</v>
      </c>
      <c r="AX1105" s="13" t="s">
        <v>77</v>
      </c>
      <c r="AY1105" s="251" t="s">
        <v>188</v>
      </c>
    </row>
    <row r="1106" spans="1:51" s="14" customFormat="1" ht="12">
      <c r="A1106" s="14"/>
      <c r="B1106" s="252"/>
      <c r="C1106" s="253"/>
      <c r="D1106" s="243" t="s">
        <v>197</v>
      </c>
      <c r="E1106" s="254" t="s">
        <v>1</v>
      </c>
      <c r="F1106" s="255" t="s">
        <v>1200</v>
      </c>
      <c r="G1106" s="253"/>
      <c r="H1106" s="256">
        <v>4</v>
      </c>
      <c r="I1106" s="257"/>
      <c r="J1106" s="253"/>
      <c r="K1106" s="253"/>
      <c r="L1106" s="258"/>
      <c r="M1106" s="259"/>
      <c r="N1106" s="260"/>
      <c r="O1106" s="260"/>
      <c r="P1106" s="260"/>
      <c r="Q1106" s="260"/>
      <c r="R1106" s="260"/>
      <c r="S1106" s="260"/>
      <c r="T1106" s="261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62" t="s">
        <v>197</v>
      </c>
      <c r="AU1106" s="262" t="s">
        <v>86</v>
      </c>
      <c r="AV1106" s="14" t="s">
        <v>86</v>
      </c>
      <c r="AW1106" s="14" t="s">
        <v>32</v>
      </c>
      <c r="AX1106" s="14" t="s">
        <v>77</v>
      </c>
      <c r="AY1106" s="262" t="s">
        <v>188</v>
      </c>
    </row>
    <row r="1107" spans="1:51" s="13" customFormat="1" ht="12">
      <c r="A1107" s="13"/>
      <c r="B1107" s="241"/>
      <c r="C1107" s="242"/>
      <c r="D1107" s="243" t="s">
        <v>197</v>
      </c>
      <c r="E1107" s="244" t="s">
        <v>1</v>
      </c>
      <c r="F1107" s="245" t="s">
        <v>759</v>
      </c>
      <c r="G1107" s="242"/>
      <c r="H1107" s="244" t="s">
        <v>1</v>
      </c>
      <c r="I1107" s="246"/>
      <c r="J1107" s="242"/>
      <c r="K1107" s="242"/>
      <c r="L1107" s="247"/>
      <c r="M1107" s="248"/>
      <c r="N1107" s="249"/>
      <c r="O1107" s="249"/>
      <c r="P1107" s="249"/>
      <c r="Q1107" s="249"/>
      <c r="R1107" s="249"/>
      <c r="S1107" s="249"/>
      <c r="T1107" s="250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51" t="s">
        <v>197</v>
      </c>
      <c r="AU1107" s="251" t="s">
        <v>86</v>
      </c>
      <c r="AV1107" s="13" t="s">
        <v>84</v>
      </c>
      <c r="AW1107" s="13" t="s">
        <v>32</v>
      </c>
      <c r="AX1107" s="13" t="s">
        <v>77</v>
      </c>
      <c r="AY1107" s="251" t="s">
        <v>188</v>
      </c>
    </row>
    <row r="1108" spans="1:51" s="14" customFormat="1" ht="12">
      <c r="A1108" s="14"/>
      <c r="B1108" s="252"/>
      <c r="C1108" s="253"/>
      <c r="D1108" s="243" t="s">
        <v>197</v>
      </c>
      <c r="E1108" s="254" t="s">
        <v>1</v>
      </c>
      <c r="F1108" s="255" t="s">
        <v>1201</v>
      </c>
      <c r="G1108" s="253"/>
      <c r="H1108" s="256">
        <v>51.03</v>
      </c>
      <c r="I1108" s="257"/>
      <c r="J1108" s="253"/>
      <c r="K1108" s="253"/>
      <c r="L1108" s="258"/>
      <c r="M1108" s="259"/>
      <c r="N1108" s="260"/>
      <c r="O1108" s="260"/>
      <c r="P1108" s="260"/>
      <c r="Q1108" s="260"/>
      <c r="R1108" s="260"/>
      <c r="S1108" s="260"/>
      <c r="T1108" s="261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62" t="s">
        <v>197</v>
      </c>
      <c r="AU1108" s="262" t="s">
        <v>86</v>
      </c>
      <c r="AV1108" s="14" t="s">
        <v>86</v>
      </c>
      <c r="AW1108" s="14" t="s">
        <v>32</v>
      </c>
      <c r="AX1108" s="14" t="s">
        <v>77</v>
      </c>
      <c r="AY1108" s="262" t="s">
        <v>188</v>
      </c>
    </row>
    <row r="1109" spans="1:51" s="14" customFormat="1" ht="12">
      <c r="A1109" s="14"/>
      <c r="B1109" s="252"/>
      <c r="C1109" s="253"/>
      <c r="D1109" s="243" t="s">
        <v>197</v>
      </c>
      <c r="E1109" s="254" t="s">
        <v>1</v>
      </c>
      <c r="F1109" s="255" t="s">
        <v>580</v>
      </c>
      <c r="G1109" s="253"/>
      <c r="H1109" s="256">
        <v>-4.137</v>
      </c>
      <c r="I1109" s="257"/>
      <c r="J1109" s="253"/>
      <c r="K1109" s="253"/>
      <c r="L1109" s="258"/>
      <c r="M1109" s="259"/>
      <c r="N1109" s="260"/>
      <c r="O1109" s="260"/>
      <c r="P1109" s="260"/>
      <c r="Q1109" s="260"/>
      <c r="R1109" s="260"/>
      <c r="S1109" s="260"/>
      <c r="T1109" s="261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62" t="s">
        <v>197</v>
      </c>
      <c r="AU1109" s="262" t="s">
        <v>86</v>
      </c>
      <c r="AV1109" s="14" t="s">
        <v>86</v>
      </c>
      <c r="AW1109" s="14" t="s">
        <v>32</v>
      </c>
      <c r="AX1109" s="14" t="s">
        <v>77</v>
      </c>
      <c r="AY1109" s="262" t="s">
        <v>188</v>
      </c>
    </row>
    <row r="1110" spans="1:51" s="13" customFormat="1" ht="12">
      <c r="A1110" s="13"/>
      <c r="B1110" s="241"/>
      <c r="C1110" s="242"/>
      <c r="D1110" s="243" t="s">
        <v>197</v>
      </c>
      <c r="E1110" s="244" t="s">
        <v>1</v>
      </c>
      <c r="F1110" s="245" t="s">
        <v>761</v>
      </c>
      <c r="G1110" s="242"/>
      <c r="H1110" s="244" t="s">
        <v>1</v>
      </c>
      <c r="I1110" s="246"/>
      <c r="J1110" s="242"/>
      <c r="K1110" s="242"/>
      <c r="L1110" s="247"/>
      <c r="M1110" s="248"/>
      <c r="N1110" s="249"/>
      <c r="O1110" s="249"/>
      <c r="P1110" s="249"/>
      <c r="Q1110" s="249"/>
      <c r="R1110" s="249"/>
      <c r="S1110" s="249"/>
      <c r="T1110" s="250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51" t="s">
        <v>197</v>
      </c>
      <c r="AU1110" s="251" t="s">
        <v>86</v>
      </c>
      <c r="AV1110" s="13" t="s">
        <v>84</v>
      </c>
      <c r="AW1110" s="13" t="s">
        <v>32</v>
      </c>
      <c r="AX1110" s="13" t="s">
        <v>77</v>
      </c>
      <c r="AY1110" s="251" t="s">
        <v>188</v>
      </c>
    </row>
    <row r="1111" spans="1:51" s="14" customFormat="1" ht="12">
      <c r="A1111" s="14"/>
      <c r="B1111" s="252"/>
      <c r="C1111" s="253"/>
      <c r="D1111" s="243" t="s">
        <v>197</v>
      </c>
      <c r="E1111" s="254" t="s">
        <v>1</v>
      </c>
      <c r="F1111" s="255" t="s">
        <v>1202</v>
      </c>
      <c r="G1111" s="253"/>
      <c r="H1111" s="256">
        <v>64.89</v>
      </c>
      <c r="I1111" s="257"/>
      <c r="J1111" s="253"/>
      <c r="K1111" s="253"/>
      <c r="L1111" s="258"/>
      <c r="M1111" s="259"/>
      <c r="N1111" s="260"/>
      <c r="O1111" s="260"/>
      <c r="P1111" s="260"/>
      <c r="Q1111" s="260"/>
      <c r="R1111" s="260"/>
      <c r="S1111" s="260"/>
      <c r="T1111" s="261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62" t="s">
        <v>197</v>
      </c>
      <c r="AU1111" s="262" t="s">
        <v>86</v>
      </c>
      <c r="AV1111" s="14" t="s">
        <v>86</v>
      </c>
      <c r="AW1111" s="14" t="s">
        <v>32</v>
      </c>
      <c r="AX1111" s="14" t="s">
        <v>77</v>
      </c>
      <c r="AY1111" s="262" t="s">
        <v>188</v>
      </c>
    </row>
    <row r="1112" spans="1:51" s="14" customFormat="1" ht="12">
      <c r="A1112" s="14"/>
      <c r="B1112" s="252"/>
      <c r="C1112" s="253"/>
      <c r="D1112" s="243" t="s">
        <v>197</v>
      </c>
      <c r="E1112" s="254" t="s">
        <v>1</v>
      </c>
      <c r="F1112" s="255" t="s">
        <v>1203</v>
      </c>
      <c r="G1112" s="253"/>
      <c r="H1112" s="256">
        <v>-6.895</v>
      </c>
      <c r="I1112" s="257"/>
      <c r="J1112" s="253"/>
      <c r="K1112" s="253"/>
      <c r="L1112" s="258"/>
      <c r="M1112" s="259"/>
      <c r="N1112" s="260"/>
      <c r="O1112" s="260"/>
      <c r="P1112" s="260"/>
      <c r="Q1112" s="260"/>
      <c r="R1112" s="260"/>
      <c r="S1112" s="260"/>
      <c r="T1112" s="261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62" t="s">
        <v>197</v>
      </c>
      <c r="AU1112" s="262" t="s">
        <v>86</v>
      </c>
      <c r="AV1112" s="14" t="s">
        <v>86</v>
      </c>
      <c r="AW1112" s="14" t="s">
        <v>32</v>
      </c>
      <c r="AX1112" s="14" t="s">
        <v>77</v>
      </c>
      <c r="AY1112" s="262" t="s">
        <v>188</v>
      </c>
    </row>
    <row r="1113" spans="1:51" s="13" customFormat="1" ht="12">
      <c r="A1113" s="13"/>
      <c r="B1113" s="241"/>
      <c r="C1113" s="242"/>
      <c r="D1113" s="243" t="s">
        <v>197</v>
      </c>
      <c r="E1113" s="244" t="s">
        <v>1</v>
      </c>
      <c r="F1113" s="245" t="s">
        <v>763</v>
      </c>
      <c r="G1113" s="242"/>
      <c r="H1113" s="244" t="s">
        <v>1</v>
      </c>
      <c r="I1113" s="246"/>
      <c r="J1113" s="242"/>
      <c r="K1113" s="242"/>
      <c r="L1113" s="247"/>
      <c r="M1113" s="248"/>
      <c r="N1113" s="249"/>
      <c r="O1113" s="249"/>
      <c r="P1113" s="249"/>
      <c r="Q1113" s="249"/>
      <c r="R1113" s="249"/>
      <c r="S1113" s="249"/>
      <c r="T1113" s="250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51" t="s">
        <v>197</v>
      </c>
      <c r="AU1113" s="251" t="s">
        <v>86</v>
      </c>
      <c r="AV1113" s="13" t="s">
        <v>84</v>
      </c>
      <c r="AW1113" s="13" t="s">
        <v>32</v>
      </c>
      <c r="AX1113" s="13" t="s">
        <v>77</v>
      </c>
      <c r="AY1113" s="251" t="s">
        <v>188</v>
      </c>
    </row>
    <row r="1114" spans="1:51" s="14" customFormat="1" ht="12">
      <c r="A1114" s="14"/>
      <c r="B1114" s="252"/>
      <c r="C1114" s="253"/>
      <c r="D1114" s="243" t="s">
        <v>197</v>
      </c>
      <c r="E1114" s="254" t="s">
        <v>1</v>
      </c>
      <c r="F1114" s="255" t="s">
        <v>1204</v>
      </c>
      <c r="G1114" s="253"/>
      <c r="H1114" s="256">
        <v>13.566</v>
      </c>
      <c r="I1114" s="257"/>
      <c r="J1114" s="253"/>
      <c r="K1114" s="253"/>
      <c r="L1114" s="258"/>
      <c r="M1114" s="259"/>
      <c r="N1114" s="260"/>
      <c r="O1114" s="260"/>
      <c r="P1114" s="260"/>
      <c r="Q1114" s="260"/>
      <c r="R1114" s="260"/>
      <c r="S1114" s="260"/>
      <c r="T1114" s="261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62" t="s">
        <v>197</v>
      </c>
      <c r="AU1114" s="262" t="s">
        <v>86</v>
      </c>
      <c r="AV1114" s="14" t="s">
        <v>86</v>
      </c>
      <c r="AW1114" s="14" t="s">
        <v>32</v>
      </c>
      <c r="AX1114" s="14" t="s">
        <v>77</v>
      </c>
      <c r="AY1114" s="262" t="s">
        <v>188</v>
      </c>
    </row>
    <row r="1115" spans="1:51" s="14" customFormat="1" ht="12">
      <c r="A1115" s="14"/>
      <c r="B1115" s="252"/>
      <c r="C1115" s="253"/>
      <c r="D1115" s="243" t="s">
        <v>197</v>
      </c>
      <c r="E1115" s="254" t="s">
        <v>1</v>
      </c>
      <c r="F1115" s="255" t="s">
        <v>305</v>
      </c>
      <c r="G1115" s="253"/>
      <c r="H1115" s="256">
        <v>-1.379</v>
      </c>
      <c r="I1115" s="257"/>
      <c r="J1115" s="253"/>
      <c r="K1115" s="253"/>
      <c r="L1115" s="258"/>
      <c r="M1115" s="259"/>
      <c r="N1115" s="260"/>
      <c r="O1115" s="260"/>
      <c r="P1115" s="260"/>
      <c r="Q1115" s="260"/>
      <c r="R1115" s="260"/>
      <c r="S1115" s="260"/>
      <c r="T1115" s="261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62" t="s">
        <v>197</v>
      </c>
      <c r="AU1115" s="262" t="s">
        <v>86</v>
      </c>
      <c r="AV1115" s="14" t="s">
        <v>86</v>
      </c>
      <c r="AW1115" s="14" t="s">
        <v>32</v>
      </c>
      <c r="AX1115" s="14" t="s">
        <v>77</v>
      </c>
      <c r="AY1115" s="262" t="s">
        <v>188</v>
      </c>
    </row>
    <row r="1116" spans="1:51" s="13" customFormat="1" ht="12">
      <c r="A1116" s="13"/>
      <c r="B1116" s="241"/>
      <c r="C1116" s="242"/>
      <c r="D1116" s="243" t="s">
        <v>197</v>
      </c>
      <c r="E1116" s="244" t="s">
        <v>1</v>
      </c>
      <c r="F1116" s="245" t="s">
        <v>233</v>
      </c>
      <c r="G1116" s="242"/>
      <c r="H1116" s="244" t="s">
        <v>1</v>
      </c>
      <c r="I1116" s="246"/>
      <c r="J1116" s="242"/>
      <c r="K1116" s="242"/>
      <c r="L1116" s="247"/>
      <c r="M1116" s="248"/>
      <c r="N1116" s="249"/>
      <c r="O1116" s="249"/>
      <c r="P1116" s="249"/>
      <c r="Q1116" s="249"/>
      <c r="R1116" s="249"/>
      <c r="S1116" s="249"/>
      <c r="T1116" s="250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51" t="s">
        <v>197</v>
      </c>
      <c r="AU1116" s="251" t="s">
        <v>86</v>
      </c>
      <c r="AV1116" s="13" t="s">
        <v>84</v>
      </c>
      <c r="AW1116" s="13" t="s">
        <v>32</v>
      </c>
      <c r="AX1116" s="13" t="s">
        <v>77</v>
      </c>
      <c r="AY1116" s="251" t="s">
        <v>188</v>
      </c>
    </row>
    <row r="1117" spans="1:51" s="13" customFormat="1" ht="12">
      <c r="A1117" s="13"/>
      <c r="B1117" s="241"/>
      <c r="C1117" s="242"/>
      <c r="D1117" s="243" t="s">
        <v>197</v>
      </c>
      <c r="E1117" s="244" t="s">
        <v>1</v>
      </c>
      <c r="F1117" s="245" t="s">
        <v>252</v>
      </c>
      <c r="G1117" s="242"/>
      <c r="H1117" s="244" t="s">
        <v>1</v>
      </c>
      <c r="I1117" s="246"/>
      <c r="J1117" s="242"/>
      <c r="K1117" s="242"/>
      <c r="L1117" s="247"/>
      <c r="M1117" s="248"/>
      <c r="N1117" s="249"/>
      <c r="O1117" s="249"/>
      <c r="P1117" s="249"/>
      <c r="Q1117" s="249"/>
      <c r="R1117" s="249"/>
      <c r="S1117" s="249"/>
      <c r="T1117" s="250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51" t="s">
        <v>197</v>
      </c>
      <c r="AU1117" s="251" t="s">
        <v>86</v>
      </c>
      <c r="AV1117" s="13" t="s">
        <v>84</v>
      </c>
      <c r="AW1117" s="13" t="s">
        <v>32</v>
      </c>
      <c r="AX1117" s="13" t="s">
        <v>77</v>
      </c>
      <c r="AY1117" s="251" t="s">
        <v>188</v>
      </c>
    </row>
    <row r="1118" spans="1:51" s="14" customFormat="1" ht="12">
      <c r="A1118" s="14"/>
      <c r="B1118" s="252"/>
      <c r="C1118" s="253"/>
      <c r="D1118" s="243" t="s">
        <v>197</v>
      </c>
      <c r="E1118" s="254" t="s">
        <v>1</v>
      </c>
      <c r="F1118" s="255" t="s">
        <v>1205</v>
      </c>
      <c r="G1118" s="253"/>
      <c r="H1118" s="256">
        <v>16.464</v>
      </c>
      <c r="I1118" s="257"/>
      <c r="J1118" s="253"/>
      <c r="K1118" s="253"/>
      <c r="L1118" s="258"/>
      <c r="M1118" s="259"/>
      <c r="N1118" s="260"/>
      <c r="O1118" s="260"/>
      <c r="P1118" s="260"/>
      <c r="Q1118" s="260"/>
      <c r="R1118" s="260"/>
      <c r="S1118" s="260"/>
      <c r="T1118" s="261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62" t="s">
        <v>197</v>
      </c>
      <c r="AU1118" s="262" t="s">
        <v>86</v>
      </c>
      <c r="AV1118" s="14" t="s">
        <v>86</v>
      </c>
      <c r="AW1118" s="14" t="s">
        <v>32</v>
      </c>
      <c r="AX1118" s="14" t="s">
        <v>77</v>
      </c>
      <c r="AY1118" s="262" t="s">
        <v>188</v>
      </c>
    </row>
    <row r="1119" spans="1:51" s="14" customFormat="1" ht="12">
      <c r="A1119" s="14"/>
      <c r="B1119" s="252"/>
      <c r="C1119" s="253"/>
      <c r="D1119" s="243" t="s">
        <v>197</v>
      </c>
      <c r="E1119" s="254" t="s">
        <v>1</v>
      </c>
      <c r="F1119" s="255" t="s">
        <v>305</v>
      </c>
      <c r="G1119" s="253"/>
      <c r="H1119" s="256">
        <v>-1.379</v>
      </c>
      <c r="I1119" s="257"/>
      <c r="J1119" s="253"/>
      <c r="K1119" s="253"/>
      <c r="L1119" s="258"/>
      <c r="M1119" s="259"/>
      <c r="N1119" s="260"/>
      <c r="O1119" s="260"/>
      <c r="P1119" s="260"/>
      <c r="Q1119" s="260"/>
      <c r="R1119" s="260"/>
      <c r="S1119" s="260"/>
      <c r="T1119" s="261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62" t="s">
        <v>197</v>
      </c>
      <c r="AU1119" s="262" t="s">
        <v>86</v>
      </c>
      <c r="AV1119" s="14" t="s">
        <v>86</v>
      </c>
      <c r="AW1119" s="14" t="s">
        <v>32</v>
      </c>
      <c r="AX1119" s="14" t="s">
        <v>77</v>
      </c>
      <c r="AY1119" s="262" t="s">
        <v>188</v>
      </c>
    </row>
    <row r="1120" spans="1:51" s="13" customFormat="1" ht="12">
      <c r="A1120" s="13"/>
      <c r="B1120" s="241"/>
      <c r="C1120" s="242"/>
      <c r="D1120" s="243" t="s">
        <v>197</v>
      </c>
      <c r="E1120" s="244" t="s">
        <v>1</v>
      </c>
      <c r="F1120" s="245" t="s">
        <v>254</v>
      </c>
      <c r="G1120" s="242"/>
      <c r="H1120" s="244" t="s">
        <v>1</v>
      </c>
      <c r="I1120" s="246"/>
      <c r="J1120" s="242"/>
      <c r="K1120" s="242"/>
      <c r="L1120" s="247"/>
      <c r="M1120" s="248"/>
      <c r="N1120" s="249"/>
      <c r="O1120" s="249"/>
      <c r="P1120" s="249"/>
      <c r="Q1120" s="249"/>
      <c r="R1120" s="249"/>
      <c r="S1120" s="249"/>
      <c r="T1120" s="250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51" t="s">
        <v>197</v>
      </c>
      <c r="AU1120" s="251" t="s">
        <v>86</v>
      </c>
      <c r="AV1120" s="13" t="s">
        <v>84</v>
      </c>
      <c r="AW1120" s="13" t="s">
        <v>32</v>
      </c>
      <c r="AX1120" s="13" t="s">
        <v>77</v>
      </c>
      <c r="AY1120" s="251" t="s">
        <v>188</v>
      </c>
    </row>
    <row r="1121" spans="1:51" s="14" customFormat="1" ht="12">
      <c r="A1121" s="14"/>
      <c r="B1121" s="252"/>
      <c r="C1121" s="253"/>
      <c r="D1121" s="243" t="s">
        <v>197</v>
      </c>
      <c r="E1121" s="254" t="s">
        <v>1</v>
      </c>
      <c r="F1121" s="255" t="s">
        <v>1200</v>
      </c>
      <c r="G1121" s="253"/>
      <c r="H1121" s="256">
        <v>4</v>
      </c>
      <c r="I1121" s="257"/>
      <c r="J1121" s="253"/>
      <c r="K1121" s="253"/>
      <c r="L1121" s="258"/>
      <c r="M1121" s="259"/>
      <c r="N1121" s="260"/>
      <c r="O1121" s="260"/>
      <c r="P1121" s="260"/>
      <c r="Q1121" s="260"/>
      <c r="R1121" s="260"/>
      <c r="S1121" s="260"/>
      <c r="T1121" s="261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62" t="s">
        <v>197</v>
      </c>
      <c r="AU1121" s="262" t="s">
        <v>86</v>
      </c>
      <c r="AV1121" s="14" t="s">
        <v>86</v>
      </c>
      <c r="AW1121" s="14" t="s">
        <v>32</v>
      </c>
      <c r="AX1121" s="14" t="s">
        <v>77</v>
      </c>
      <c r="AY1121" s="262" t="s">
        <v>188</v>
      </c>
    </row>
    <row r="1122" spans="1:51" s="13" customFormat="1" ht="12">
      <c r="A1122" s="13"/>
      <c r="B1122" s="241"/>
      <c r="C1122" s="242"/>
      <c r="D1122" s="243" t="s">
        <v>197</v>
      </c>
      <c r="E1122" s="244" t="s">
        <v>1</v>
      </c>
      <c r="F1122" s="245" t="s">
        <v>244</v>
      </c>
      <c r="G1122" s="242"/>
      <c r="H1122" s="244" t="s">
        <v>1</v>
      </c>
      <c r="I1122" s="246"/>
      <c r="J1122" s="242"/>
      <c r="K1122" s="242"/>
      <c r="L1122" s="247"/>
      <c r="M1122" s="248"/>
      <c r="N1122" s="249"/>
      <c r="O1122" s="249"/>
      <c r="P1122" s="249"/>
      <c r="Q1122" s="249"/>
      <c r="R1122" s="249"/>
      <c r="S1122" s="249"/>
      <c r="T1122" s="250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51" t="s">
        <v>197</v>
      </c>
      <c r="AU1122" s="251" t="s">
        <v>86</v>
      </c>
      <c r="AV1122" s="13" t="s">
        <v>84</v>
      </c>
      <c r="AW1122" s="13" t="s">
        <v>32</v>
      </c>
      <c r="AX1122" s="13" t="s">
        <v>77</v>
      </c>
      <c r="AY1122" s="251" t="s">
        <v>188</v>
      </c>
    </row>
    <row r="1123" spans="1:51" s="14" customFormat="1" ht="12">
      <c r="A1123" s="14"/>
      <c r="B1123" s="252"/>
      <c r="C1123" s="253"/>
      <c r="D1123" s="243" t="s">
        <v>197</v>
      </c>
      <c r="E1123" s="254" t="s">
        <v>1</v>
      </c>
      <c r="F1123" s="255" t="s">
        <v>1206</v>
      </c>
      <c r="G1123" s="253"/>
      <c r="H1123" s="256">
        <v>10.332</v>
      </c>
      <c r="I1123" s="257"/>
      <c r="J1123" s="253"/>
      <c r="K1123" s="253"/>
      <c r="L1123" s="258"/>
      <c r="M1123" s="259"/>
      <c r="N1123" s="260"/>
      <c r="O1123" s="260"/>
      <c r="P1123" s="260"/>
      <c r="Q1123" s="260"/>
      <c r="R1123" s="260"/>
      <c r="S1123" s="260"/>
      <c r="T1123" s="261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62" t="s">
        <v>197</v>
      </c>
      <c r="AU1123" s="262" t="s">
        <v>86</v>
      </c>
      <c r="AV1123" s="14" t="s">
        <v>86</v>
      </c>
      <c r="AW1123" s="14" t="s">
        <v>32</v>
      </c>
      <c r="AX1123" s="14" t="s">
        <v>77</v>
      </c>
      <c r="AY1123" s="262" t="s">
        <v>188</v>
      </c>
    </row>
    <row r="1124" spans="1:51" s="14" customFormat="1" ht="12">
      <c r="A1124" s="14"/>
      <c r="B1124" s="252"/>
      <c r="C1124" s="253"/>
      <c r="D1124" s="243" t="s">
        <v>197</v>
      </c>
      <c r="E1124" s="254" t="s">
        <v>1</v>
      </c>
      <c r="F1124" s="255" t="s">
        <v>1207</v>
      </c>
      <c r="G1124" s="253"/>
      <c r="H1124" s="256">
        <v>-1.62</v>
      </c>
      <c r="I1124" s="257"/>
      <c r="J1124" s="253"/>
      <c r="K1124" s="253"/>
      <c r="L1124" s="258"/>
      <c r="M1124" s="259"/>
      <c r="N1124" s="260"/>
      <c r="O1124" s="260"/>
      <c r="P1124" s="260"/>
      <c r="Q1124" s="260"/>
      <c r="R1124" s="260"/>
      <c r="S1124" s="260"/>
      <c r="T1124" s="261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62" t="s">
        <v>197</v>
      </c>
      <c r="AU1124" s="262" t="s">
        <v>86</v>
      </c>
      <c r="AV1124" s="14" t="s">
        <v>86</v>
      </c>
      <c r="AW1124" s="14" t="s">
        <v>32</v>
      </c>
      <c r="AX1124" s="14" t="s">
        <v>77</v>
      </c>
      <c r="AY1124" s="262" t="s">
        <v>188</v>
      </c>
    </row>
    <row r="1125" spans="1:51" s="13" customFormat="1" ht="12">
      <c r="A1125" s="13"/>
      <c r="B1125" s="241"/>
      <c r="C1125" s="242"/>
      <c r="D1125" s="243" t="s">
        <v>197</v>
      </c>
      <c r="E1125" s="244" t="s">
        <v>1</v>
      </c>
      <c r="F1125" s="245" t="s">
        <v>242</v>
      </c>
      <c r="G1125" s="242"/>
      <c r="H1125" s="244" t="s">
        <v>1</v>
      </c>
      <c r="I1125" s="246"/>
      <c r="J1125" s="242"/>
      <c r="K1125" s="242"/>
      <c r="L1125" s="247"/>
      <c r="M1125" s="248"/>
      <c r="N1125" s="249"/>
      <c r="O1125" s="249"/>
      <c r="P1125" s="249"/>
      <c r="Q1125" s="249"/>
      <c r="R1125" s="249"/>
      <c r="S1125" s="249"/>
      <c r="T1125" s="250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51" t="s">
        <v>197</v>
      </c>
      <c r="AU1125" s="251" t="s">
        <v>86</v>
      </c>
      <c r="AV1125" s="13" t="s">
        <v>84</v>
      </c>
      <c r="AW1125" s="13" t="s">
        <v>32</v>
      </c>
      <c r="AX1125" s="13" t="s">
        <v>77</v>
      </c>
      <c r="AY1125" s="251" t="s">
        <v>188</v>
      </c>
    </row>
    <row r="1126" spans="1:51" s="14" customFormat="1" ht="12">
      <c r="A1126" s="14"/>
      <c r="B1126" s="252"/>
      <c r="C1126" s="253"/>
      <c r="D1126" s="243" t="s">
        <v>197</v>
      </c>
      <c r="E1126" s="254" t="s">
        <v>1</v>
      </c>
      <c r="F1126" s="255" t="s">
        <v>1208</v>
      </c>
      <c r="G1126" s="253"/>
      <c r="H1126" s="256">
        <v>19.824</v>
      </c>
      <c r="I1126" s="257"/>
      <c r="J1126" s="253"/>
      <c r="K1126" s="253"/>
      <c r="L1126" s="258"/>
      <c r="M1126" s="259"/>
      <c r="N1126" s="260"/>
      <c r="O1126" s="260"/>
      <c r="P1126" s="260"/>
      <c r="Q1126" s="260"/>
      <c r="R1126" s="260"/>
      <c r="S1126" s="260"/>
      <c r="T1126" s="261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62" t="s">
        <v>197</v>
      </c>
      <c r="AU1126" s="262" t="s">
        <v>86</v>
      </c>
      <c r="AV1126" s="14" t="s">
        <v>86</v>
      </c>
      <c r="AW1126" s="14" t="s">
        <v>32</v>
      </c>
      <c r="AX1126" s="14" t="s">
        <v>77</v>
      </c>
      <c r="AY1126" s="262" t="s">
        <v>188</v>
      </c>
    </row>
    <row r="1127" spans="1:51" s="14" customFormat="1" ht="12">
      <c r="A1127" s="14"/>
      <c r="B1127" s="252"/>
      <c r="C1127" s="253"/>
      <c r="D1127" s="243" t="s">
        <v>197</v>
      </c>
      <c r="E1127" s="254" t="s">
        <v>1</v>
      </c>
      <c r="F1127" s="255" t="s">
        <v>327</v>
      </c>
      <c r="G1127" s="253"/>
      <c r="H1127" s="256">
        <v>-1.182</v>
      </c>
      <c r="I1127" s="257"/>
      <c r="J1127" s="253"/>
      <c r="K1127" s="253"/>
      <c r="L1127" s="258"/>
      <c r="M1127" s="259"/>
      <c r="N1127" s="260"/>
      <c r="O1127" s="260"/>
      <c r="P1127" s="260"/>
      <c r="Q1127" s="260"/>
      <c r="R1127" s="260"/>
      <c r="S1127" s="260"/>
      <c r="T1127" s="261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62" t="s">
        <v>197</v>
      </c>
      <c r="AU1127" s="262" t="s">
        <v>86</v>
      </c>
      <c r="AV1127" s="14" t="s">
        <v>86</v>
      </c>
      <c r="AW1127" s="14" t="s">
        <v>32</v>
      </c>
      <c r="AX1127" s="14" t="s">
        <v>77</v>
      </c>
      <c r="AY1127" s="262" t="s">
        <v>188</v>
      </c>
    </row>
    <row r="1128" spans="1:51" s="13" customFormat="1" ht="12">
      <c r="A1128" s="13"/>
      <c r="B1128" s="241"/>
      <c r="C1128" s="242"/>
      <c r="D1128" s="243" t="s">
        <v>197</v>
      </c>
      <c r="E1128" s="244" t="s">
        <v>1</v>
      </c>
      <c r="F1128" s="245" t="s">
        <v>236</v>
      </c>
      <c r="G1128" s="242"/>
      <c r="H1128" s="244" t="s">
        <v>1</v>
      </c>
      <c r="I1128" s="246"/>
      <c r="J1128" s="242"/>
      <c r="K1128" s="242"/>
      <c r="L1128" s="247"/>
      <c r="M1128" s="248"/>
      <c r="N1128" s="249"/>
      <c r="O1128" s="249"/>
      <c r="P1128" s="249"/>
      <c r="Q1128" s="249"/>
      <c r="R1128" s="249"/>
      <c r="S1128" s="249"/>
      <c r="T1128" s="250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51" t="s">
        <v>197</v>
      </c>
      <c r="AU1128" s="251" t="s">
        <v>86</v>
      </c>
      <c r="AV1128" s="13" t="s">
        <v>84</v>
      </c>
      <c r="AW1128" s="13" t="s">
        <v>32</v>
      </c>
      <c r="AX1128" s="13" t="s">
        <v>77</v>
      </c>
      <c r="AY1128" s="251" t="s">
        <v>188</v>
      </c>
    </row>
    <row r="1129" spans="1:51" s="14" customFormat="1" ht="12">
      <c r="A1129" s="14"/>
      <c r="B1129" s="252"/>
      <c r="C1129" s="253"/>
      <c r="D1129" s="243" t="s">
        <v>197</v>
      </c>
      <c r="E1129" s="254" t="s">
        <v>1</v>
      </c>
      <c r="F1129" s="255" t="s">
        <v>1209</v>
      </c>
      <c r="G1129" s="253"/>
      <c r="H1129" s="256">
        <v>21.84</v>
      </c>
      <c r="I1129" s="257"/>
      <c r="J1129" s="253"/>
      <c r="K1129" s="253"/>
      <c r="L1129" s="258"/>
      <c r="M1129" s="259"/>
      <c r="N1129" s="260"/>
      <c r="O1129" s="260"/>
      <c r="P1129" s="260"/>
      <c r="Q1129" s="260"/>
      <c r="R1129" s="260"/>
      <c r="S1129" s="260"/>
      <c r="T1129" s="261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62" t="s">
        <v>197</v>
      </c>
      <c r="AU1129" s="262" t="s">
        <v>86</v>
      </c>
      <c r="AV1129" s="14" t="s">
        <v>86</v>
      </c>
      <c r="AW1129" s="14" t="s">
        <v>32</v>
      </c>
      <c r="AX1129" s="14" t="s">
        <v>77</v>
      </c>
      <c r="AY1129" s="262" t="s">
        <v>188</v>
      </c>
    </row>
    <row r="1130" spans="1:51" s="14" customFormat="1" ht="12">
      <c r="A1130" s="14"/>
      <c r="B1130" s="252"/>
      <c r="C1130" s="253"/>
      <c r="D1130" s="243" t="s">
        <v>197</v>
      </c>
      <c r="E1130" s="254" t="s">
        <v>1</v>
      </c>
      <c r="F1130" s="255" t="s">
        <v>1210</v>
      </c>
      <c r="G1130" s="253"/>
      <c r="H1130" s="256">
        <v>-0.591</v>
      </c>
      <c r="I1130" s="257"/>
      <c r="J1130" s="253"/>
      <c r="K1130" s="253"/>
      <c r="L1130" s="258"/>
      <c r="M1130" s="259"/>
      <c r="N1130" s="260"/>
      <c r="O1130" s="260"/>
      <c r="P1130" s="260"/>
      <c r="Q1130" s="260"/>
      <c r="R1130" s="260"/>
      <c r="S1130" s="260"/>
      <c r="T1130" s="261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62" t="s">
        <v>197</v>
      </c>
      <c r="AU1130" s="262" t="s">
        <v>86</v>
      </c>
      <c r="AV1130" s="14" t="s">
        <v>86</v>
      </c>
      <c r="AW1130" s="14" t="s">
        <v>32</v>
      </c>
      <c r="AX1130" s="14" t="s">
        <v>77</v>
      </c>
      <c r="AY1130" s="262" t="s">
        <v>188</v>
      </c>
    </row>
    <row r="1131" spans="1:51" s="15" customFormat="1" ht="12">
      <c r="A1131" s="15"/>
      <c r="B1131" s="263"/>
      <c r="C1131" s="264"/>
      <c r="D1131" s="243" t="s">
        <v>197</v>
      </c>
      <c r="E1131" s="265" t="s">
        <v>1</v>
      </c>
      <c r="F1131" s="266" t="s">
        <v>215</v>
      </c>
      <c r="G1131" s="264"/>
      <c r="H1131" s="267">
        <v>349.5409999999999</v>
      </c>
      <c r="I1131" s="268"/>
      <c r="J1131" s="264"/>
      <c r="K1131" s="264"/>
      <c r="L1131" s="269"/>
      <c r="M1131" s="270"/>
      <c r="N1131" s="271"/>
      <c r="O1131" s="271"/>
      <c r="P1131" s="271"/>
      <c r="Q1131" s="271"/>
      <c r="R1131" s="271"/>
      <c r="S1131" s="271"/>
      <c r="T1131" s="272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T1131" s="273" t="s">
        <v>197</v>
      </c>
      <c r="AU1131" s="273" t="s">
        <v>86</v>
      </c>
      <c r="AV1131" s="15" t="s">
        <v>195</v>
      </c>
      <c r="AW1131" s="15" t="s">
        <v>32</v>
      </c>
      <c r="AX1131" s="15" t="s">
        <v>84</v>
      </c>
      <c r="AY1131" s="273" t="s">
        <v>188</v>
      </c>
    </row>
    <row r="1132" spans="1:65" s="2" customFormat="1" ht="24.15" customHeight="1">
      <c r="A1132" s="39"/>
      <c r="B1132" s="40"/>
      <c r="C1132" s="228" t="s">
        <v>1211</v>
      </c>
      <c r="D1132" s="228" t="s">
        <v>190</v>
      </c>
      <c r="E1132" s="229" t="s">
        <v>1212</v>
      </c>
      <c r="F1132" s="230" t="s">
        <v>1213</v>
      </c>
      <c r="G1132" s="231" t="s">
        <v>193</v>
      </c>
      <c r="H1132" s="232">
        <v>116.514</v>
      </c>
      <c r="I1132" s="233"/>
      <c r="J1132" s="234">
        <f>ROUND(I1132*H1132,2)</f>
        <v>0</v>
      </c>
      <c r="K1132" s="230" t="s">
        <v>194</v>
      </c>
      <c r="L1132" s="45"/>
      <c r="M1132" s="235" t="s">
        <v>1</v>
      </c>
      <c r="N1132" s="236" t="s">
        <v>42</v>
      </c>
      <c r="O1132" s="92"/>
      <c r="P1132" s="237">
        <f>O1132*H1132</f>
        <v>0</v>
      </c>
      <c r="Q1132" s="237">
        <v>0.0015</v>
      </c>
      <c r="R1132" s="237">
        <f>Q1132*H1132</f>
        <v>0.174771</v>
      </c>
      <c r="S1132" s="237">
        <v>0</v>
      </c>
      <c r="T1132" s="238">
        <f>S1132*H1132</f>
        <v>0</v>
      </c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R1132" s="239" t="s">
        <v>374</v>
      </c>
      <c r="AT1132" s="239" t="s">
        <v>190</v>
      </c>
      <c r="AU1132" s="239" t="s">
        <v>86</v>
      </c>
      <c r="AY1132" s="18" t="s">
        <v>188</v>
      </c>
      <c r="BE1132" s="240">
        <f>IF(N1132="základní",J1132,0)</f>
        <v>0</v>
      </c>
      <c r="BF1132" s="240">
        <f>IF(N1132="snížená",J1132,0)</f>
        <v>0</v>
      </c>
      <c r="BG1132" s="240">
        <f>IF(N1132="zákl. přenesená",J1132,0)</f>
        <v>0</v>
      </c>
      <c r="BH1132" s="240">
        <f>IF(N1132="sníž. přenesená",J1132,0)</f>
        <v>0</v>
      </c>
      <c r="BI1132" s="240">
        <f>IF(N1132="nulová",J1132,0)</f>
        <v>0</v>
      </c>
      <c r="BJ1132" s="18" t="s">
        <v>84</v>
      </c>
      <c r="BK1132" s="240">
        <f>ROUND(I1132*H1132,2)</f>
        <v>0</v>
      </c>
      <c r="BL1132" s="18" t="s">
        <v>374</v>
      </c>
      <c r="BM1132" s="239" t="s">
        <v>1214</v>
      </c>
    </row>
    <row r="1133" spans="1:51" s="14" customFormat="1" ht="12">
      <c r="A1133" s="14"/>
      <c r="B1133" s="252"/>
      <c r="C1133" s="253"/>
      <c r="D1133" s="243" t="s">
        <v>197</v>
      </c>
      <c r="E1133" s="254" t="s">
        <v>1</v>
      </c>
      <c r="F1133" s="255" t="s">
        <v>1215</v>
      </c>
      <c r="G1133" s="253"/>
      <c r="H1133" s="256">
        <v>116.514</v>
      </c>
      <c r="I1133" s="257"/>
      <c r="J1133" s="253"/>
      <c r="K1133" s="253"/>
      <c r="L1133" s="258"/>
      <c r="M1133" s="259"/>
      <c r="N1133" s="260"/>
      <c r="O1133" s="260"/>
      <c r="P1133" s="260"/>
      <c r="Q1133" s="260"/>
      <c r="R1133" s="260"/>
      <c r="S1133" s="260"/>
      <c r="T1133" s="261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62" t="s">
        <v>197</v>
      </c>
      <c r="AU1133" s="262" t="s">
        <v>86</v>
      </c>
      <c r="AV1133" s="14" t="s">
        <v>86</v>
      </c>
      <c r="AW1133" s="14" t="s">
        <v>32</v>
      </c>
      <c r="AX1133" s="14" t="s">
        <v>84</v>
      </c>
      <c r="AY1133" s="262" t="s">
        <v>188</v>
      </c>
    </row>
    <row r="1134" spans="1:65" s="2" customFormat="1" ht="24.15" customHeight="1">
      <c r="A1134" s="39"/>
      <c r="B1134" s="40"/>
      <c r="C1134" s="228" t="s">
        <v>1216</v>
      </c>
      <c r="D1134" s="228" t="s">
        <v>190</v>
      </c>
      <c r="E1134" s="229" t="s">
        <v>1217</v>
      </c>
      <c r="F1134" s="230" t="s">
        <v>1218</v>
      </c>
      <c r="G1134" s="231" t="s">
        <v>193</v>
      </c>
      <c r="H1134" s="232">
        <v>349.541</v>
      </c>
      <c r="I1134" s="233"/>
      <c r="J1134" s="234">
        <f>ROUND(I1134*H1134,2)</f>
        <v>0</v>
      </c>
      <c r="K1134" s="230" t="s">
        <v>194</v>
      </c>
      <c r="L1134" s="45"/>
      <c r="M1134" s="235" t="s">
        <v>1</v>
      </c>
      <c r="N1134" s="236" t="s">
        <v>42</v>
      </c>
      <c r="O1134" s="92"/>
      <c r="P1134" s="237">
        <f>O1134*H1134</f>
        <v>0</v>
      </c>
      <c r="Q1134" s="237">
        <v>0.0053</v>
      </c>
      <c r="R1134" s="237">
        <f>Q1134*H1134</f>
        <v>1.8525673</v>
      </c>
      <c r="S1134" s="237">
        <v>0</v>
      </c>
      <c r="T1134" s="238">
        <f>S1134*H1134</f>
        <v>0</v>
      </c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R1134" s="239" t="s">
        <v>374</v>
      </c>
      <c r="AT1134" s="239" t="s">
        <v>190</v>
      </c>
      <c r="AU1134" s="239" t="s">
        <v>86</v>
      </c>
      <c r="AY1134" s="18" t="s">
        <v>188</v>
      </c>
      <c r="BE1134" s="240">
        <f>IF(N1134="základní",J1134,0)</f>
        <v>0</v>
      </c>
      <c r="BF1134" s="240">
        <f>IF(N1134="snížená",J1134,0)</f>
        <v>0</v>
      </c>
      <c r="BG1134" s="240">
        <f>IF(N1134="zákl. přenesená",J1134,0)</f>
        <v>0</v>
      </c>
      <c r="BH1134" s="240">
        <f>IF(N1134="sníž. přenesená",J1134,0)</f>
        <v>0</v>
      </c>
      <c r="BI1134" s="240">
        <f>IF(N1134="nulová",J1134,0)</f>
        <v>0</v>
      </c>
      <c r="BJ1134" s="18" t="s">
        <v>84</v>
      </c>
      <c r="BK1134" s="240">
        <f>ROUND(I1134*H1134,2)</f>
        <v>0</v>
      </c>
      <c r="BL1134" s="18" t="s">
        <v>374</v>
      </c>
      <c r="BM1134" s="239" t="s">
        <v>1219</v>
      </c>
    </row>
    <row r="1135" spans="1:51" s="14" customFormat="1" ht="12">
      <c r="A1135" s="14"/>
      <c r="B1135" s="252"/>
      <c r="C1135" s="253"/>
      <c r="D1135" s="243" t="s">
        <v>197</v>
      </c>
      <c r="E1135" s="254" t="s">
        <v>1</v>
      </c>
      <c r="F1135" s="255" t="s">
        <v>1220</v>
      </c>
      <c r="G1135" s="253"/>
      <c r="H1135" s="256">
        <v>349.541</v>
      </c>
      <c r="I1135" s="257"/>
      <c r="J1135" s="253"/>
      <c r="K1135" s="253"/>
      <c r="L1135" s="258"/>
      <c r="M1135" s="259"/>
      <c r="N1135" s="260"/>
      <c r="O1135" s="260"/>
      <c r="P1135" s="260"/>
      <c r="Q1135" s="260"/>
      <c r="R1135" s="260"/>
      <c r="S1135" s="260"/>
      <c r="T1135" s="261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62" t="s">
        <v>197</v>
      </c>
      <c r="AU1135" s="262" t="s">
        <v>86</v>
      </c>
      <c r="AV1135" s="14" t="s">
        <v>86</v>
      </c>
      <c r="AW1135" s="14" t="s">
        <v>32</v>
      </c>
      <c r="AX1135" s="14" t="s">
        <v>84</v>
      </c>
      <c r="AY1135" s="262" t="s">
        <v>188</v>
      </c>
    </row>
    <row r="1136" spans="1:65" s="2" customFormat="1" ht="16.5" customHeight="1">
      <c r="A1136" s="39"/>
      <c r="B1136" s="40"/>
      <c r="C1136" s="292" t="s">
        <v>1221</v>
      </c>
      <c r="D1136" s="292" t="s">
        <v>807</v>
      </c>
      <c r="E1136" s="293" t="s">
        <v>1222</v>
      </c>
      <c r="F1136" s="294" t="s">
        <v>1223</v>
      </c>
      <c r="G1136" s="295" t="s">
        <v>193</v>
      </c>
      <c r="H1136" s="296">
        <v>401.972</v>
      </c>
      <c r="I1136" s="297"/>
      <c r="J1136" s="298">
        <f>ROUND(I1136*H1136,2)</f>
        <v>0</v>
      </c>
      <c r="K1136" s="294" t="s">
        <v>194</v>
      </c>
      <c r="L1136" s="299"/>
      <c r="M1136" s="300" t="s">
        <v>1</v>
      </c>
      <c r="N1136" s="301" t="s">
        <v>42</v>
      </c>
      <c r="O1136" s="92"/>
      <c r="P1136" s="237">
        <f>O1136*H1136</f>
        <v>0</v>
      </c>
      <c r="Q1136" s="237">
        <v>0.0129</v>
      </c>
      <c r="R1136" s="237">
        <f>Q1136*H1136</f>
        <v>5.1854388</v>
      </c>
      <c r="S1136" s="237">
        <v>0</v>
      </c>
      <c r="T1136" s="238">
        <f>S1136*H1136</f>
        <v>0</v>
      </c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R1136" s="239" t="s">
        <v>688</v>
      </c>
      <c r="AT1136" s="239" t="s">
        <v>807</v>
      </c>
      <c r="AU1136" s="239" t="s">
        <v>86</v>
      </c>
      <c r="AY1136" s="18" t="s">
        <v>188</v>
      </c>
      <c r="BE1136" s="240">
        <f>IF(N1136="základní",J1136,0)</f>
        <v>0</v>
      </c>
      <c r="BF1136" s="240">
        <f>IF(N1136="snížená",J1136,0)</f>
        <v>0</v>
      </c>
      <c r="BG1136" s="240">
        <f>IF(N1136="zákl. přenesená",J1136,0)</f>
        <v>0</v>
      </c>
      <c r="BH1136" s="240">
        <f>IF(N1136="sníž. přenesená",J1136,0)</f>
        <v>0</v>
      </c>
      <c r="BI1136" s="240">
        <f>IF(N1136="nulová",J1136,0)</f>
        <v>0</v>
      </c>
      <c r="BJ1136" s="18" t="s">
        <v>84</v>
      </c>
      <c r="BK1136" s="240">
        <f>ROUND(I1136*H1136,2)</f>
        <v>0</v>
      </c>
      <c r="BL1136" s="18" t="s">
        <v>374</v>
      </c>
      <c r="BM1136" s="239" t="s">
        <v>1224</v>
      </c>
    </row>
    <row r="1137" spans="1:51" s="14" customFormat="1" ht="12">
      <c r="A1137" s="14"/>
      <c r="B1137" s="252"/>
      <c r="C1137" s="253"/>
      <c r="D1137" s="243" t="s">
        <v>197</v>
      </c>
      <c r="E1137" s="254" t="s">
        <v>1</v>
      </c>
      <c r="F1137" s="255" t="s">
        <v>1225</v>
      </c>
      <c r="G1137" s="253"/>
      <c r="H1137" s="256">
        <v>401.972</v>
      </c>
      <c r="I1137" s="257"/>
      <c r="J1137" s="253"/>
      <c r="K1137" s="253"/>
      <c r="L1137" s="258"/>
      <c r="M1137" s="259"/>
      <c r="N1137" s="260"/>
      <c r="O1137" s="260"/>
      <c r="P1137" s="260"/>
      <c r="Q1137" s="260"/>
      <c r="R1137" s="260"/>
      <c r="S1137" s="260"/>
      <c r="T1137" s="261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62" t="s">
        <v>197</v>
      </c>
      <c r="AU1137" s="262" t="s">
        <v>86</v>
      </c>
      <c r="AV1137" s="14" t="s">
        <v>86</v>
      </c>
      <c r="AW1137" s="14" t="s">
        <v>32</v>
      </c>
      <c r="AX1137" s="14" t="s">
        <v>84</v>
      </c>
      <c r="AY1137" s="262" t="s">
        <v>188</v>
      </c>
    </row>
    <row r="1138" spans="1:65" s="2" customFormat="1" ht="24.15" customHeight="1">
      <c r="A1138" s="39"/>
      <c r="B1138" s="40"/>
      <c r="C1138" s="228" t="s">
        <v>1226</v>
      </c>
      <c r="D1138" s="228" t="s">
        <v>190</v>
      </c>
      <c r="E1138" s="229" t="s">
        <v>1227</v>
      </c>
      <c r="F1138" s="230" t="s">
        <v>1228</v>
      </c>
      <c r="G1138" s="231" t="s">
        <v>193</v>
      </c>
      <c r="H1138" s="232">
        <v>349.541</v>
      </c>
      <c r="I1138" s="233"/>
      <c r="J1138" s="234">
        <f>ROUND(I1138*H1138,2)</f>
        <v>0</v>
      </c>
      <c r="K1138" s="230" t="s">
        <v>194</v>
      </c>
      <c r="L1138" s="45"/>
      <c r="M1138" s="235" t="s">
        <v>1</v>
      </c>
      <c r="N1138" s="236" t="s">
        <v>42</v>
      </c>
      <c r="O1138" s="92"/>
      <c r="P1138" s="237">
        <f>O1138*H1138</f>
        <v>0</v>
      </c>
      <c r="Q1138" s="237">
        <v>0</v>
      </c>
      <c r="R1138" s="237">
        <f>Q1138*H1138</f>
        <v>0</v>
      </c>
      <c r="S1138" s="237">
        <v>0</v>
      </c>
      <c r="T1138" s="238">
        <f>S1138*H1138</f>
        <v>0</v>
      </c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R1138" s="239" t="s">
        <v>374</v>
      </c>
      <c r="AT1138" s="239" t="s">
        <v>190</v>
      </c>
      <c r="AU1138" s="239" t="s">
        <v>86</v>
      </c>
      <c r="AY1138" s="18" t="s">
        <v>188</v>
      </c>
      <c r="BE1138" s="240">
        <f>IF(N1138="základní",J1138,0)</f>
        <v>0</v>
      </c>
      <c r="BF1138" s="240">
        <f>IF(N1138="snížená",J1138,0)</f>
        <v>0</v>
      </c>
      <c r="BG1138" s="240">
        <f>IF(N1138="zákl. přenesená",J1138,0)</f>
        <v>0</v>
      </c>
      <c r="BH1138" s="240">
        <f>IF(N1138="sníž. přenesená",J1138,0)</f>
        <v>0</v>
      </c>
      <c r="BI1138" s="240">
        <f>IF(N1138="nulová",J1138,0)</f>
        <v>0</v>
      </c>
      <c r="BJ1138" s="18" t="s">
        <v>84</v>
      </c>
      <c r="BK1138" s="240">
        <f>ROUND(I1138*H1138,2)</f>
        <v>0</v>
      </c>
      <c r="BL1138" s="18" t="s">
        <v>374</v>
      </c>
      <c r="BM1138" s="239" t="s">
        <v>1229</v>
      </c>
    </row>
    <row r="1139" spans="1:51" s="14" customFormat="1" ht="12">
      <c r="A1139" s="14"/>
      <c r="B1139" s="252"/>
      <c r="C1139" s="253"/>
      <c r="D1139" s="243" t="s">
        <v>197</v>
      </c>
      <c r="E1139" s="254" t="s">
        <v>1</v>
      </c>
      <c r="F1139" s="255" t="s">
        <v>1220</v>
      </c>
      <c r="G1139" s="253"/>
      <c r="H1139" s="256">
        <v>349.541</v>
      </c>
      <c r="I1139" s="257"/>
      <c r="J1139" s="253"/>
      <c r="K1139" s="253"/>
      <c r="L1139" s="258"/>
      <c r="M1139" s="259"/>
      <c r="N1139" s="260"/>
      <c r="O1139" s="260"/>
      <c r="P1139" s="260"/>
      <c r="Q1139" s="260"/>
      <c r="R1139" s="260"/>
      <c r="S1139" s="260"/>
      <c r="T1139" s="261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62" t="s">
        <v>197</v>
      </c>
      <c r="AU1139" s="262" t="s">
        <v>86</v>
      </c>
      <c r="AV1139" s="14" t="s">
        <v>86</v>
      </c>
      <c r="AW1139" s="14" t="s">
        <v>32</v>
      </c>
      <c r="AX1139" s="14" t="s">
        <v>84</v>
      </c>
      <c r="AY1139" s="262" t="s">
        <v>188</v>
      </c>
    </row>
    <row r="1140" spans="1:65" s="2" customFormat="1" ht="24.15" customHeight="1">
      <c r="A1140" s="39"/>
      <c r="B1140" s="40"/>
      <c r="C1140" s="228" t="s">
        <v>1230</v>
      </c>
      <c r="D1140" s="228" t="s">
        <v>190</v>
      </c>
      <c r="E1140" s="229" t="s">
        <v>1231</v>
      </c>
      <c r="F1140" s="230" t="s">
        <v>1232</v>
      </c>
      <c r="G1140" s="231" t="s">
        <v>193</v>
      </c>
      <c r="H1140" s="232">
        <v>349.541</v>
      </c>
      <c r="I1140" s="233"/>
      <c r="J1140" s="234">
        <f>ROUND(I1140*H1140,2)</f>
        <v>0</v>
      </c>
      <c r="K1140" s="230" t="s">
        <v>194</v>
      </c>
      <c r="L1140" s="45"/>
      <c r="M1140" s="235" t="s">
        <v>1</v>
      </c>
      <c r="N1140" s="236" t="s">
        <v>42</v>
      </c>
      <c r="O1140" s="92"/>
      <c r="P1140" s="237">
        <f>O1140*H1140</f>
        <v>0</v>
      </c>
      <c r="Q1140" s="237">
        <v>0</v>
      </c>
      <c r="R1140" s="237">
        <f>Q1140*H1140</f>
        <v>0</v>
      </c>
      <c r="S1140" s="237">
        <v>0</v>
      </c>
      <c r="T1140" s="238">
        <f>S1140*H1140</f>
        <v>0</v>
      </c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R1140" s="239" t="s">
        <v>374</v>
      </c>
      <c r="AT1140" s="239" t="s">
        <v>190</v>
      </c>
      <c r="AU1140" s="239" t="s">
        <v>86</v>
      </c>
      <c r="AY1140" s="18" t="s">
        <v>188</v>
      </c>
      <c r="BE1140" s="240">
        <f>IF(N1140="základní",J1140,0)</f>
        <v>0</v>
      </c>
      <c r="BF1140" s="240">
        <f>IF(N1140="snížená",J1140,0)</f>
        <v>0</v>
      </c>
      <c r="BG1140" s="240">
        <f>IF(N1140="zákl. přenesená",J1140,0)</f>
        <v>0</v>
      </c>
      <c r="BH1140" s="240">
        <f>IF(N1140="sníž. přenesená",J1140,0)</f>
        <v>0</v>
      </c>
      <c r="BI1140" s="240">
        <f>IF(N1140="nulová",J1140,0)</f>
        <v>0</v>
      </c>
      <c r="BJ1140" s="18" t="s">
        <v>84</v>
      </c>
      <c r="BK1140" s="240">
        <f>ROUND(I1140*H1140,2)</f>
        <v>0</v>
      </c>
      <c r="BL1140" s="18" t="s">
        <v>374</v>
      </c>
      <c r="BM1140" s="239" t="s">
        <v>1233</v>
      </c>
    </row>
    <row r="1141" spans="1:51" s="14" customFormat="1" ht="12">
      <c r="A1141" s="14"/>
      <c r="B1141" s="252"/>
      <c r="C1141" s="253"/>
      <c r="D1141" s="243" t="s">
        <v>197</v>
      </c>
      <c r="E1141" s="254" t="s">
        <v>1</v>
      </c>
      <c r="F1141" s="255" t="s">
        <v>1220</v>
      </c>
      <c r="G1141" s="253"/>
      <c r="H1141" s="256">
        <v>349.541</v>
      </c>
      <c r="I1141" s="257"/>
      <c r="J1141" s="253"/>
      <c r="K1141" s="253"/>
      <c r="L1141" s="258"/>
      <c r="M1141" s="259"/>
      <c r="N1141" s="260"/>
      <c r="O1141" s="260"/>
      <c r="P1141" s="260"/>
      <c r="Q1141" s="260"/>
      <c r="R1141" s="260"/>
      <c r="S1141" s="260"/>
      <c r="T1141" s="261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62" t="s">
        <v>197</v>
      </c>
      <c r="AU1141" s="262" t="s">
        <v>86</v>
      </c>
      <c r="AV1141" s="14" t="s">
        <v>86</v>
      </c>
      <c r="AW1141" s="14" t="s">
        <v>32</v>
      </c>
      <c r="AX1141" s="14" t="s">
        <v>84</v>
      </c>
      <c r="AY1141" s="262" t="s">
        <v>188</v>
      </c>
    </row>
    <row r="1142" spans="1:65" s="2" customFormat="1" ht="16.5" customHeight="1">
      <c r="A1142" s="39"/>
      <c r="B1142" s="40"/>
      <c r="C1142" s="228" t="s">
        <v>1234</v>
      </c>
      <c r="D1142" s="228" t="s">
        <v>190</v>
      </c>
      <c r="E1142" s="229" t="s">
        <v>1235</v>
      </c>
      <c r="F1142" s="230" t="s">
        <v>1236</v>
      </c>
      <c r="G1142" s="231" t="s">
        <v>604</v>
      </c>
      <c r="H1142" s="232">
        <v>313.12</v>
      </c>
      <c r="I1142" s="233"/>
      <c r="J1142" s="234">
        <f>ROUND(I1142*H1142,2)</f>
        <v>0</v>
      </c>
      <c r="K1142" s="230" t="s">
        <v>194</v>
      </c>
      <c r="L1142" s="45"/>
      <c r="M1142" s="235" t="s">
        <v>1</v>
      </c>
      <c r="N1142" s="236" t="s">
        <v>42</v>
      </c>
      <c r="O1142" s="92"/>
      <c r="P1142" s="237">
        <f>O1142*H1142</f>
        <v>0</v>
      </c>
      <c r="Q1142" s="237">
        <v>3E-05</v>
      </c>
      <c r="R1142" s="237">
        <f>Q1142*H1142</f>
        <v>0.0093936</v>
      </c>
      <c r="S1142" s="237">
        <v>0</v>
      </c>
      <c r="T1142" s="238">
        <f>S1142*H1142</f>
        <v>0</v>
      </c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R1142" s="239" t="s">
        <v>374</v>
      </c>
      <c r="AT1142" s="239" t="s">
        <v>190</v>
      </c>
      <c r="AU1142" s="239" t="s">
        <v>86</v>
      </c>
      <c r="AY1142" s="18" t="s">
        <v>188</v>
      </c>
      <c r="BE1142" s="240">
        <f>IF(N1142="základní",J1142,0)</f>
        <v>0</v>
      </c>
      <c r="BF1142" s="240">
        <f>IF(N1142="snížená",J1142,0)</f>
        <v>0</v>
      </c>
      <c r="BG1142" s="240">
        <f>IF(N1142="zákl. přenesená",J1142,0)</f>
        <v>0</v>
      </c>
      <c r="BH1142" s="240">
        <f>IF(N1142="sníž. přenesená",J1142,0)</f>
        <v>0</v>
      </c>
      <c r="BI1142" s="240">
        <f>IF(N1142="nulová",J1142,0)</f>
        <v>0</v>
      </c>
      <c r="BJ1142" s="18" t="s">
        <v>84</v>
      </c>
      <c r="BK1142" s="240">
        <f>ROUND(I1142*H1142,2)</f>
        <v>0</v>
      </c>
      <c r="BL1142" s="18" t="s">
        <v>374</v>
      </c>
      <c r="BM1142" s="239" t="s">
        <v>1237</v>
      </c>
    </row>
    <row r="1143" spans="1:51" s="13" customFormat="1" ht="12">
      <c r="A1143" s="13"/>
      <c r="B1143" s="241"/>
      <c r="C1143" s="242"/>
      <c r="D1143" s="243" t="s">
        <v>197</v>
      </c>
      <c r="E1143" s="244" t="s">
        <v>1</v>
      </c>
      <c r="F1143" s="245" t="s">
        <v>505</v>
      </c>
      <c r="G1143" s="242"/>
      <c r="H1143" s="244" t="s">
        <v>1</v>
      </c>
      <c r="I1143" s="246"/>
      <c r="J1143" s="242"/>
      <c r="K1143" s="242"/>
      <c r="L1143" s="247"/>
      <c r="M1143" s="248"/>
      <c r="N1143" s="249"/>
      <c r="O1143" s="249"/>
      <c r="P1143" s="249"/>
      <c r="Q1143" s="249"/>
      <c r="R1143" s="249"/>
      <c r="S1143" s="249"/>
      <c r="T1143" s="250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51" t="s">
        <v>197</v>
      </c>
      <c r="AU1143" s="251" t="s">
        <v>86</v>
      </c>
      <c r="AV1143" s="13" t="s">
        <v>84</v>
      </c>
      <c r="AW1143" s="13" t="s">
        <v>32</v>
      </c>
      <c r="AX1143" s="13" t="s">
        <v>77</v>
      </c>
      <c r="AY1143" s="251" t="s">
        <v>188</v>
      </c>
    </row>
    <row r="1144" spans="1:51" s="14" customFormat="1" ht="12">
      <c r="A1144" s="14"/>
      <c r="B1144" s="252"/>
      <c r="C1144" s="253"/>
      <c r="D1144" s="243" t="s">
        <v>197</v>
      </c>
      <c r="E1144" s="254" t="s">
        <v>1</v>
      </c>
      <c r="F1144" s="255" t="s">
        <v>1238</v>
      </c>
      <c r="G1144" s="253"/>
      <c r="H1144" s="256">
        <v>84</v>
      </c>
      <c r="I1144" s="257"/>
      <c r="J1144" s="253"/>
      <c r="K1144" s="253"/>
      <c r="L1144" s="258"/>
      <c r="M1144" s="259"/>
      <c r="N1144" s="260"/>
      <c r="O1144" s="260"/>
      <c r="P1144" s="260"/>
      <c r="Q1144" s="260"/>
      <c r="R1144" s="260"/>
      <c r="S1144" s="260"/>
      <c r="T1144" s="261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62" t="s">
        <v>197</v>
      </c>
      <c r="AU1144" s="262" t="s">
        <v>86</v>
      </c>
      <c r="AV1144" s="14" t="s">
        <v>86</v>
      </c>
      <c r="AW1144" s="14" t="s">
        <v>32</v>
      </c>
      <c r="AX1144" s="14" t="s">
        <v>77</v>
      </c>
      <c r="AY1144" s="262" t="s">
        <v>188</v>
      </c>
    </row>
    <row r="1145" spans="1:51" s="14" customFormat="1" ht="12">
      <c r="A1145" s="14"/>
      <c r="B1145" s="252"/>
      <c r="C1145" s="253"/>
      <c r="D1145" s="243" t="s">
        <v>197</v>
      </c>
      <c r="E1145" s="254" t="s">
        <v>1</v>
      </c>
      <c r="F1145" s="255" t="s">
        <v>1239</v>
      </c>
      <c r="G1145" s="253"/>
      <c r="H1145" s="256">
        <v>39.9</v>
      </c>
      <c r="I1145" s="257"/>
      <c r="J1145" s="253"/>
      <c r="K1145" s="253"/>
      <c r="L1145" s="258"/>
      <c r="M1145" s="259"/>
      <c r="N1145" s="260"/>
      <c r="O1145" s="260"/>
      <c r="P1145" s="260"/>
      <c r="Q1145" s="260"/>
      <c r="R1145" s="260"/>
      <c r="S1145" s="260"/>
      <c r="T1145" s="261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62" t="s">
        <v>197</v>
      </c>
      <c r="AU1145" s="262" t="s">
        <v>86</v>
      </c>
      <c r="AV1145" s="14" t="s">
        <v>86</v>
      </c>
      <c r="AW1145" s="14" t="s">
        <v>32</v>
      </c>
      <c r="AX1145" s="14" t="s">
        <v>77</v>
      </c>
      <c r="AY1145" s="262" t="s">
        <v>188</v>
      </c>
    </row>
    <row r="1146" spans="1:51" s="16" customFormat="1" ht="12">
      <c r="A1146" s="16"/>
      <c r="B1146" s="274"/>
      <c r="C1146" s="275"/>
      <c r="D1146" s="243" t="s">
        <v>197</v>
      </c>
      <c r="E1146" s="276" t="s">
        <v>1</v>
      </c>
      <c r="F1146" s="277" t="s">
        <v>232</v>
      </c>
      <c r="G1146" s="275"/>
      <c r="H1146" s="278">
        <v>123.9</v>
      </c>
      <c r="I1146" s="279"/>
      <c r="J1146" s="275"/>
      <c r="K1146" s="275"/>
      <c r="L1146" s="280"/>
      <c r="M1146" s="281"/>
      <c r="N1146" s="282"/>
      <c r="O1146" s="282"/>
      <c r="P1146" s="282"/>
      <c r="Q1146" s="282"/>
      <c r="R1146" s="282"/>
      <c r="S1146" s="282"/>
      <c r="T1146" s="283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T1146" s="284" t="s">
        <v>197</v>
      </c>
      <c r="AU1146" s="284" t="s">
        <v>86</v>
      </c>
      <c r="AV1146" s="16" t="s">
        <v>112</v>
      </c>
      <c r="AW1146" s="16" t="s">
        <v>32</v>
      </c>
      <c r="AX1146" s="16" t="s">
        <v>77</v>
      </c>
      <c r="AY1146" s="284" t="s">
        <v>188</v>
      </c>
    </row>
    <row r="1147" spans="1:51" s="14" customFormat="1" ht="12">
      <c r="A1147" s="14"/>
      <c r="B1147" s="252"/>
      <c r="C1147" s="253"/>
      <c r="D1147" s="243" t="s">
        <v>197</v>
      </c>
      <c r="E1147" s="254" t="s">
        <v>1</v>
      </c>
      <c r="F1147" s="255" t="s">
        <v>1129</v>
      </c>
      <c r="G1147" s="253"/>
      <c r="H1147" s="256">
        <v>21.94</v>
      </c>
      <c r="I1147" s="257"/>
      <c r="J1147" s="253"/>
      <c r="K1147" s="253"/>
      <c r="L1147" s="258"/>
      <c r="M1147" s="259"/>
      <c r="N1147" s="260"/>
      <c r="O1147" s="260"/>
      <c r="P1147" s="260"/>
      <c r="Q1147" s="260"/>
      <c r="R1147" s="260"/>
      <c r="S1147" s="260"/>
      <c r="T1147" s="261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62" t="s">
        <v>197</v>
      </c>
      <c r="AU1147" s="262" t="s">
        <v>86</v>
      </c>
      <c r="AV1147" s="14" t="s">
        <v>86</v>
      </c>
      <c r="AW1147" s="14" t="s">
        <v>32</v>
      </c>
      <c r="AX1147" s="14" t="s">
        <v>77</v>
      </c>
      <c r="AY1147" s="262" t="s">
        <v>188</v>
      </c>
    </row>
    <row r="1148" spans="1:51" s="14" customFormat="1" ht="12">
      <c r="A1148" s="14"/>
      <c r="B1148" s="252"/>
      <c r="C1148" s="253"/>
      <c r="D1148" s="243" t="s">
        <v>197</v>
      </c>
      <c r="E1148" s="254" t="s">
        <v>1</v>
      </c>
      <c r="F1148" s="255" t="s">
        <v>1130</v>
      </c>
      <c r="G1148" s="253"/>
      <c r="H1148" s="256">
        <v>28.6</v>
      </c>
      <c r="I1148" s="257"/>
      <c r="J1148" s="253"/>
      <c r="K1148" s="253"/>
      <c r="L1148" s="258"/>
      <c r="M1148" s="259"/>
      <c r="N1148" s="260"/>
      <c r="O1148" s="260"/>
      <c r="P1148" s="260"/>
      <c r="Q1148" s="260"/>
      <c r="R1148" s="260"/>
      <c r="S1148" s="260"/>
      <c r="T1148" s="261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62" t="s">
        <v>197</v>
      </c>
      <c r="AU1148" s="262" t="s">
        <v>86</v>
      </c>
      <c r="AV1148" s="14" t="s">
        <v>86</v>
      </c>
      <c r="AW1148" s="14" t="s">
        <v>32</v>
      </c>
      <c r="AX1148" s="14" t="s">
        <v>77</v>
      </c>
      <c r="AY1148" s="262" t="s">
        <v>188</v>
      </c>
    </row>
    <row r="1149" spans="1:51" s="14" customFormat="1" ht="12">
      <c r="A1149" s="14"/>
      <c r="B1149" s="252"/>
      <c r="C1149" s="253"/>
      <c r="D1149" s="243" t="s">
        <v>197</v>
      </c>
      <c r="E1149" s="254" t="s">
        <v>1</v>
      </c>
      <c r="F1149" s="255" t="s">
        <v>1131</v>
      </c>
      <c r="G1149" s="253"/>
      <c r="H1149" s="256">
        <v>10.16</v>
      </c>
      <c r="I1149" s="257"/>
      <c r="J1149" s="253"/>
      <c r="K1149" s="253"/>
      <c r="L1149" s="258"/>
      <c r="M1149" s="259"/>
      <c r="N1149" s="260"/>
      <c r="O1149" s="260"/>
      <c r="P1149" s="260"/>
      <c r="Q1149" s="260"/>
      <c r="R1149" s="260"/>
      <c r="S1149" s="260"/>
      <c r="T1149" s="261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62" t="s">
        <v>197</v>
      </c>
      <c r="AU1149" s="262" t="s">
        <v>86</v>
      </c>
      <c r="AV1149" s="14" t="s">
        <v>86</v>
      </c>
      <c r="AW1149" s="14" t="s">
        <v>32</v>
      </c>
      <c r="AX1149" s="14" t="s">
        <v>77</v>
      </c>
      <c r="AY1149" s="262" t="s">
        <v>188</v>
      </c>
    </row>
    <row r="1150" spans="1:51" s="14" customFormat="1" ht="12">
      <c r="A1150" s="14"/>
      <c r="B1150" s="252"/>
      <c r="C1150" s="253"/>
      <c r="D1150" s="243" t="s">
        <v>197</v>
      </c>
      <c r="E1150" s="254" t="s">
        <v>1</v>
      </c>
      <c r="F1150" s="255" t="s">
        <v>1132</v>
      </c>
      <c r="G1150" s="253"/>
      <c r="H1150" s="256">
        <v>10.62</v>
      </c>
      <c r="I1150" s="257"/>
      <c r="J1150" s="253"/>
      <c r="K1150" s="253"/>
      <c r="L1150" s="258"/>
      <c r="M1150" s="259"/>
      <c r="N1150" s="260"/>
      <c r="O1150" s="260"/>
      <c r="P1150" s="260"/>
      <c r="Q1150" s="260"/>
      <c r="R1150" s="260"/>
      <c r="S1150" s="260"/>
      <c r="T1150" s="261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62" t="s">
        <v>197</v>
      </c>
      <c r="AU1150" s="262" t="s">
        <v>86</v>
      </c>
      <c r="AV1150" s="14" t="s">
        <v>86</v>
      </c>
      <c r="AW1150" s="14" t="s">
        <v>32</v>
      </c>
      <c r="AX1150" s="14" t="s">
        <v>77</v>
      </c>
      <c r="AY1150" s="262" t="s">
        <v>188</v>
      </c>
    </row>
    <row r="1151" spans="1:51" s="14" customFormat="1" ht="12">
      <c r="A1151" s="14"/>
      <c r="B1151" s="252"/>
      <c r="C1151" s="253"/>
      <c r="D1151" s="243" t="s">
        <v>197</v>
      </c>
      <c r="E1151" s="254" t="s">
        <v>1</v>
      </c>
      <c r="F1151" s="255" t="s">
        <v>1133</v>
      </c>
      <c r="G1151" s="253"/>
      <c r="H1151" s="256">
        <v>6.12</v>
      </c>
      <c r="I1151" s="257"/>
      <c r="J1151" s="253"/>
      <c r="K1151" s="253"/>
      <c r="L1151" s="258"/>
      <c r="M1151" s="259"/>
      <c r="N1151" s="260"/>
      <c r="O1151" s="260"/>
      <c r="P1151" s="260"/>
      <c r="Q1151" s="260"/>
      <c r="R1151" s="260"/>
      <c r="S1151" s="260"/>
      <c r="T1151" s="261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62" t="s">
        <v>197</v>
      </c>
      <c r="AU1151" s="262" t="s">
        <v>86</v>
      </c>
      <c r="AV1151" s="14" t="s">
        <v>86</v>
      </c>
      <c r="AW1151" s="14" t="s">
        <v>32</v>
      </c>
      <c r="AX1151" s="14" t="s">
        <v>77</v>
      </c>
      <c r="AY1151" s="262" t="s">
        <v>188</v>
      </c>
    </row>
    <row r="1152" spans="1:51" s="14" customFormat="1" ht="12">
      <c r="A1152" s="14"/>
      <c r="B1152" s="252"/>
      <c r="C1152" s="253"/>
      <c r="D1152" s="243" t="s">
        <v>197</v>
      </c>
      <c r="E1152" s="254" t="s">
        <v>1</v>
      </c>
      <c r="F1152" s="255" t="s">
        <v>1134</v>
      </c>
      <c r="G1152" s="253"/>
      <c r="H1152" s="256">
        <v>16.7</v>
      </c>
      <c r="I1152" s="257"/>
      <c r="J1152" s="253"/>
      <c r="K1152" s="253"/>
      <c r="L1152" s="258"/>
      <c r="M1152" s="259"/>
      <c r="N1152" s="260"/>
      <c r="O1152" s="260"/>
      <c r="P1152" s="260"/>
      <c r="Q1152" s="260"/>
      <c r="R1152" s="260"/>
      <c r="S1152" s="260"/>
      <c r="T1152" s="261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62" t="s">
        <v>197</v>
      </c>
      <c r="AU1152" s="262" t="s">
        <v>86</v>
      </c>
      <c r="AV1152" s="14" t="s">
        <v>86</v>
      </c>
      <c r="AW1152" s="14" t="s">
        <v>32</v>
      </c>
      <c r="AX1152" s="14" t="s">
        <v>77</v>
      </c>
      <c r="AY1152" s="262" t="s">
        <v>188</v>
      </c>
    </row>
    <row r="1153" spans="1:51" s="14" customFormat="1" ht="12">
      <c r="A1153" s="14"/>
      <c r="B1153" s="252"/>
      <c r="C1153" s="253"/>
      <c r="D1153" s="243" t="s">
        <v>197</v>
      </c>
      <c r="E1153" s="254" t="s">
        <v>1</v>
      </c>
      <c r="F1153" s="255" t="s">
        <v>1135</v>
      </c>
      <c r="G1153" s="253"/>
      <c r="H1153" s="256">
        <v>24.3</v>
      </c>
      <c r="I1153" s="257"/>
      <c r="J1153" s="253"/>
      <c r="K1153" s="253"/>
      <c r="L1153" s="258"/>
      <c r="M1153" s="259"/>
      <c r="N1153" s="260"/>
      <c r="O1153" s="260"/>
      <c r="P1153" s="260"/>
      <c r="Q1153" s="260"/>
      <c r="R1153" s="260"/>
      <c r="S1153" s="260"/>
      <c r="T1153" s="261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62" t="s">
        <v>197</v>
      </c>
      <c r="AU1153" s="262" t="s">
        <v>86</v>
      </c>
      <c r="AV1153" s="14" t="s">
        <v>86</v>
      </c>
      <c r="AW1153" s="14" t="s">
        <v>32</v>
      </c>
      <c r="AX1153" s="14" t="s">
        <v>77</v>
      </c>
      <c r="AY1153" s="262" t="s">
        <v>188</v>
      </c>
    </row>
    <row r="1154" spans="1:51" s="14" customFormat="1" ht="12">
      <c r="A1154" s="14"/>
      <c r="B1154" s="252"/>
      <c r="C1154" s="253"/>
      <c r="D1154" s="243" t="s">
        <v>197</v>
      </c>
      <c r="E1154" s="254" t="s">
        <v>1</v>
      </c>
      <c r="F1154" s="255" t="s">
        <v>1136</v>
      </c>
      <c r="G1154" s="253"/>
      <c r="H1154" s="256">
        <v>30.9</v>
      </c>
      <c r="I1154" s="257"/>
      <c r="J1154" s="253"/>
      <c r="K1154" s="253"/>
      <c r="L1154" s="258"/>
      <c r="M1154" s="259"/>
      <c r="N1154" s="260"/>
      <c r="O1154" s="260"/>
      <c r="P1154" s="260"/>
      <c r="Q1154" s="260"/>
      <c r="R1154" s="260"/>
      <c r="S1154" s="260"/>
      <c r="T1154" s="261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62" t="s">
        <v>197</v>
      </c>
      <c r="AU1154" s="262" t="s">
        <v>86</v>
      </c>
      <c r="AV1154" s="14" t="s">
        <v>86</v>
      </c>
      <c r="AW1154" s="14" t="s">
        <v>32</v>
      </c>
      <c r="AX1154" s="14" t="s">
        <v>77</v>
      </c>
      <c r="AY1154" s="262" t="s">
        <v>188</v>
      </c>
    </row>
    <row r="1155" spans="1:51" s="14" customFormat="1" ht="12">
      <c r="A1155" s="14"/>
      <c r="B1155" s="252"/>
      <c r="C1155" s="253"/>
      <c r="D1155" s="243" t="s">
        <v>197</v>
      </c>
      <c r="E1155" s="254" t="s">
        <v>1</v>
      </c>
      <c r="F1155" s="255" t="s">
        <v>1137</v>
      </c>
      <c r="G1155" s="253"/>
      <c r="H1155" s="256">
        <v>6.46</v>
      </c>
      <c r="I1155" s="257"/>
      <c r="J1155" s="253"/>
      <c r="K1155" s="253"/>
      <c r="L1155" s="258"/>
      <c r="M1155" s="259"/>
      <c r="N1155" s="260"/>
      <c r="O1155" s="260"/>
      <c r="P1155" s="260"/>
      <c r="Q1155" s="260"/>
      <c r="R1155" s="260"/>
      <c r="S1155" s="260"/>
      <c r="T1155" s="261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62" t="s">
        <v>197</v>
      </c>
      <c r="AU1155" s="262" t="s">
        <v>86</v>
      </c>
      <c r="AV1155" s="14" t="s">
        <v>86</v>
      </c>
      <c r="AW1155" s="14" t="s">
        <v>32</v>
      </c>
      <c r="AX1155" s="14" t="s">
        <v>77</v>
      </c>
      <c r="AY1155" s="262" t="s">
        <v>188</v>
      </c>
    </row>
    <row r="1156" spans="1:51" s="14" customFormat="1" ht="12">
      <c r="A1156" s="14"/>
      <c r="B1156" s="252"/>
      <c r="C1156" s="253"/>
      <c r="D1156" s="243" t="s">
        <v>197</v>
      </c>
      <c r="E1156" s="254" t="s">
        <v>1</v>
      </c>
      <c r="F1156" s="255" t="s">
        <v>1138</v>
      </c>
      <c r="G1156" s="253"/>
      <c r="H1156" s="256">
        <v>7.84</v>
      </c>
      <c r="I1156" s="257"/>
      <c r="J1156" s="253"/>
      <c r="K1156" s="253"/>
      <c r="L1156" s="258"/>
      <c r="M1156" s="259"/>
      <c r="N1156" s="260"/>
      <c r="O1156" s="260"/>
      <c r="P1156" s="260"/>
      <c r="Q1156" s="260"/>
      <c r="R1156" s="260"/>
      <c r="S1156" s="260"/>
      <c r="T1156" s="261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62" t="s">
        <v>197</v>
      </c>
      <c r="AU1156" s="262" t="s">
        <v>86</v>
      </c>
      <c r="AV1156" s="14" t="s">
        <v>86</v>
      </c>
      <c r="AW1156" s="14" t="s">
        <v>32</v>
      </c>
      <c r="AX1156" s="14" t="s">
        <v>77</v>
      </c>
      <c r="AY1156" s="262" t="s">
        <v>188</v>
      </c>
    </row>
    <row r="1157" spans="1:51" s="14" customFormat="1" ht="12">
      <c r="A1157" s="14"/>
      <c r="B1157" s="252"/>
      <c r="C1157" s="253"/>
      <c r="D1157" s="243" t="s">
        <v>197</v>
      </c>
      <c r="E1157" s="254" t="s">
        <v>1</v>
      </c>
      <c r="F1157" s="255" t="s">
        <v>1139</v>
      </c>
      <c r="G1157" s="253"/>
      <c r="H1157" s="256">
        <v>5.74</v>
      </c>
      <c r="I1157" s="257"/>
      <c r="J1157" s="253"/>
      <c r="K1157" s="253"/>
      <c r="L1157" s="258"/>
      <c r="M1157" s="259"/>
      <c r="N1157" s="260"/>
      <c r="O1157" s="260"/>
      <c r="P1157" s="260"/>
      <c r="Q1157" s="260"/>
      <c r="R1157" s="260"/>
      <c r="S1157" s="260"/>
      <c r="T1157" s="261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62" t="s">
        <v>197</v>
      </c>
      <c r="AU1157" s="262" t="s">
        <v>86</v>
      </c>
      <c r="AV1157" s="14" t="s">
        <v>86</v>
      </c>
      <c r="AW1157" s="14" t="s">
        <v>32</v>
      </c>
      <c r="AX1157" s="14" t="s">
        <v>77</v>
      </c>
      <c r="AY1157" s="262" t="s">
        <v>188</v>
      </c>
    </row>
    <row r="1158" spans="1:51" s="14" customFormat="1" ht="12">
      <c r="A1158" s="14"/>
      <c r="B1158" s="252"/>
      <c r="C1158" s="253"/>
      <c r="D1158" s="243" t="s">
        <v>197</v>
      </c>
      <c r="E1158" s="254" t="s">
        <v>1</v>
      </c>
      <c r="F1158" s="255" t="s">
        <v>1140</v>
      </c>
      <c r="G1158" s="253"/>
      <c r="H1158" s="256">
        <v>9.44</v>
      </c>
      <c r="I1158" s="257"/>
      <c r="J1158" s="253"/>
      <c r="K1158" s="253"/>
      <c r="L1158" s="258"/>
      <c r="M1158" s="259"/>
      <c r="N1158" s="260"/>
      <c r="O1158" s="260"/>
      <c r="P1158" s="260"/>
      <c r="Q1158" s="260"/>
      <c r="R1158" s="260"/>
      <c r="S1158" s="260"/>
      <c r="T1158" s="261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62" t="s">
        <v>197</v>
      </c>
      <c r="AU1158" s="262" t="s">
        <v>86</v>
      </c>
      <c r="AV1158" s="14" t="s">
        <v>86</v>
      </c>
      <c r="AW1158" s="14" t="s">
        <v>32</v>
      </c>
      <c r="AX1158" s="14" t="s">
        <v>77</v>
      </c>
      <c r="AY1158" s="262" t="s">
        <v>188</v>
      </c>
    </row>
    <row r="1159" spans="1:51" s="14" customFormat="1" ht="12">
      <c r="A1159" s="14"/>
      <c r="B1159" s="252"/>
      <c r="C1159" s="253"/>
      <c r="D1159" s="243" t="s">
        <v>197</v>
      </c>
      <c r="E1159" s="254" t="s">
        <v>1</v>
      </c>
      <c r="F1159" s="255" t="s">
        <v>1141</v>
      </c>
      <c r="G1159" s="253"/>
      <c r="H1159" s="256">
        <v>10.4</v>
      </c>
      <c r="I1159" s="257"/>
      <c r="J1159" s="253"/>
      <c r="K1159" s="253"/>
      <c r="L1159" s="258"/>
      <c r="M1159" s="259"/>
      <c r="N1159" s="260"/>
      <c r="O1159" s="260"/>
      <c r="P1159" s="260"/>
      <c r="Q1159" s="260"/>
      <c r="R1159" s="260"/>
      <c r="S1159" s="260"/>
      <c r="T1159" s="261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62" t="s">
        <v>197</v>
      </c>
      <c r="AU1159" s="262" t="s">
        <v>86</v>
      </c>
      <c r="AV1159" s="14" t="s">
        <v>86</v>
      </c>
      <c r="AW1159" s="14" t="s">
        <v>32</v>
      </c>
      <c r="AX1159" s="14" t="s">
        <v>77</v>
      </c>
      <c r="AY1159" s="262" t="s">
        <v>188</v>
      </c>
    </row>
    <row r="1160" spans="1:51" s="16" customFormat="1" ht="12">
      <c r="A1160" s="16"/>
      <c r="B1160" s="274"/>
      <c r="C1160" s="275"/>
      <c r="D1160" s="243" t="s">
        <v>197</v>
      </c>
      <c r="E1160" s="276" t="s">
        <v>1</v>
      </c>
      <c r="F1160" s="277" t="s">
        <v>232</v>
      </c>
      <c r="G1160" s="275"/>
      <c r="H1160" s="278">
        <v>189.22000000000003</v>
      </c>
      <c r="I1160" s="279"/>
      <c r="J1160" s="275"/>
      <c r="K1160" s="275"/>
      <c r="L1160" s="280"/>
      <c r="M1160" s="281"/>
      <c r="N1160" s="282"/>
      <c r="O1160" s="282"/>
      <c r="P1160" s="282"/>
      <c r="Q1160" s="282"/>
      <c r="R1160" s="282"/>
      <c r="S1160" s="282"/>
      <c r="T1160" s="283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T1160" s="284" t="s">
        <v>197</v>
      </c>
      <c r="AU1160" s="284" t="s">
        <v>86</v>
      </c>
      <c r="AV1160" s="16" t="s">
        <v>112</v>
      </c>
      <c r="AW1160" s="16" t="s">
        <v>32</v>
      </c>
      <c r="AX1160" s="16" t="s">
        <v>77</v>
      </c>
      <c r="AY1160" s="284" t="s">
        <v>188</v>
      </c>
    </row>
    <row r="1161" spans="1:51" s="15" customFormat="1" ht="12">
      <c r="A1161" s="15"/>
      <c r="B1161" s="263"/>
      <c r="C1161" s="264"/>
      <c r="D1161" s="243" t="s">
        <v>197</v>
      </c>
      <c r="E1161" s="265" t="s">
        <v>1</v>
      </c>
      <c r="F1161" s="266" t="s">
        <v>215</v>
      </c>
      <c r="G1161" s="264"/>
      <c r="H1161" s="267">
        <v>313.11999999999995</v>
      </c>
      <c r="I1161" s="268"/>
      <c r="J1161" s="264"/>
      <c r="K1161" s="264"/>
      <c r="L1161" s="269"/>
      <c r="M1161" s="270"/>
      <c r="N1161" s="271"/>
      <c r="O1161" s="271"/>
      <c r="P1161" s="271"/>
      <c r="Q1161" s="271"/>
      <c r="R1161" s="271"/>
      <c r="S1161" s="271"/>
      <c r="T1161" s="272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T1161" s="273" t="s">
        <v>197</v>
      </c>
      <c r="AU1161" s="273" t="s">
        <v>86</v>
      </c>
      <c r="AV1161" s="15" t="s">
        <v>195</v>
      </c>
      <c r="AW1161" s="15" t="s">
        <v>32</v>
      </c>
      <c r="AX1161" s="15" t="s">
        <v>84</v>
      </c>
      <c r="AY1161" s="273" t="s">
        <v>188</v>
      </c>
    </row>
    <row r="1162" spans="1:65" s="2" customFormat="1" ht="24.15" customHeight="1">
      <c r="A1162" s="39"/>
      <c r="B1162" s="40"/>
      <c r="C1162" s="228" t="s">
        <v>1240</v>
      </c>
      <c r="D1162" s="228" t="s">
        <v>190</v>
      </c>
      <c r="E1162" s="229" t="s">
        <v>1241</v>
      </c>
      <c r="F1162" s="230" t="s">
        <v>1242</v>
      </c>
      <c r="G1162" s="231" t="s">
        <v>377</v>
      </c>
      <c r="H1162" s="232">
        <v>7.327</v>
      </c>
      <c r="I1162" s="233"/>
      <c r="J1162" s="234">
        <f>ROUND(I1162*H1162,2)</f>
        <v>0</v>
      </c>
      <c r="K1162" s="230" t="s">
        <v>194</v>
      </c>
      <c r="L1162" s="45"/>
      <c r="M1162" s="235" t="s">
        <v>1</v>
      </c>
      <c r="N1162" s="236" t="s">
        <v>42</v>
      </c>
      <c r="O1162" s="92"/>
      <c r="P1162" s="237">
        <f>O1162*H1162</f>
        <v>0</v>
      </c>
      <c r="Q1162" s="237">
        <v>0</v>
      </c>
      <c r="R1162" s="237">
        <f>Q1162*H1162</f>
        <v>0</v>
      </c>
      <c r="S1162" s="237">
        <v>0</v>
      </c>
      <c r="T1162" s="238">
        <f>S1162*H1162</f>
        <v>0</v>
      </c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R1162" s="239" t="s">
        <v>374</v>
      </c>
      <c r="AT1162" s="239" t="s">
        <v>190</v>
      </c>
      <c r="AU1162" s="239" t="s">
        <v>86</v>
      </c>
      <c r="AY1162" s="18" t="s">
        <v>188</v>
      </c>
      <c r="BE1162" s="240">
        <f>IF(N1162="základní",J1162,0)</f>
        <v>0</v>
      </c>
      <c r="BF1162" s="240">
        <f>IF(N1162="snížená",J1162,0)</f>
        <v>0</v>
      </c>
      <c r="BG1162" s="240">
        <f>IF(N1162="zákl. přenesená",J1162,0)</f>
        <v>0</v>
      </c>
      <c r="BH1162" s="240">
        <f>IF(N1162="sníž. přenesená",J1162,0)</f>
        <v>0</v>
      </c>
      <c r="BI1162" s="240">
        <f>IF(N1162="nulová",J1162,0)</f>
        <v>0</v>
      </c>
      <c r="BJ1162" s="18" t="s">
        <v>84</v>
      </c>
      <c r="BK1162" s="240">
        <f>ROUND(I1162*H1162,2)</f>
        <v>0</v>
      </c>
      <c r="BL1162" s="18" t="s">
        <v>374</v>
      </c>
      <c r="BM1162" s="239" t="s">
        <v>1243</v>
      </c>
    </row>
    <row r="1163" spans="1:63" s="12" customFormat="1" ht="22.8" customHeight="1">
      <c r="A1163" s="12"/>
      <c r="B1163" s="212"/>
      <c r="C1163" s="213"/>
      <c r="D1163" s="214" t="s">
        <v>76</v>
      </c>
      <c r="E1163" s="226" t="s">
        <v>477</v>
      </c>
      <c r="F1163" s="226" t="s">
        <v>478</v>
      </c>
      <c r="G1163" s="213"/>
      <c r="H1163" s="213"/>
      <c r="I1163" s="216"/>
      <c r="J1163" s="227">
        <f>BK1163</f>
        <v>0</v>
      </c>
      <c r="K1163" s="213"/>
      <c r="L1163" s="218"/>
      <c r="M1163" s="219"/>
      <c r="N1163" s="220"/>
      <c r="O1163" s="220"/>
      <c r="P1163" s="221">
        <f>SUM(P1164:P1255)</f>
        <v>0</v>
      </c>
      <c r="Q1163" s="220"/>
      <c r="R1163" s="221">
        <f>SUM(R1164:R1255)</f>
        <v>0.20678760000000002</v>
      </c>
      <c r="S1163" s="220"/>
      <c r="T1163" s="222">
        <f>SUM(T1164:T1255)</f>
        <v>0</v>
      </c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R1163" s="223" t="s">
        <v>86</v>
      </c>
      <c r="AT1163" s="224" t="s">
        <v>76</v>
      </c>
      <c r="AU1163" s="224" t="s">
        <v>84</v>
      </c>
      <c r="AY1163" s="223" t="s">
        <v>188</v>
      </c>
      <c r="BK1163" s="225">
        <f>SUM(BK1164:BK1255)</f>
        <v>0</v>
      </c>
    </row>
    <row r="1164" spans="1:65" s="2" customFormat="1" ht="16.5" customHeight="1">
      <c r="A1164" s="39"/>
      <c r="B1164" s="40"/>
      <c r="C1164" s="228" t="s">
        <v>1244</v>
      </c>
      <c r="D1164" s="228" t="s">
        <v>190</v>
      </c>
      <c r="E1164" s="229" t="s">
        <v>1245</v>
      </c>
      <c r="F1164" s="230" t="s">
        <v>1246</v>
      </c>
      <c r="G1164" s="231" t="s">
        <v>193</v>
      </c>
      <c r="H1164" s="232">
        <v>182.46</v>
      </c>
      <c r="I1164" s="233"/>
      <c r="J1164" s="234">
        <f>ROUND(I1164*H1164,2)</f>
        <v>0</v>
      </c>
      <c r="K1164" s="230" t="s">
        <v>194</v>
      </c>
      <c r="L1164" s="45"/>
      <c r="M1164" s="235" t="s">
        <v>1</v>
      </c>
      <c r="N1164" s="236" t="s">
        <v>42</v>
      </c>
      <c r="O1164" s="92"/>
      <c r="P1164" s="237">
        <f>O1164*H1164</f>
        <v>0</v>
      </c>
      <c r="Q1164" s="237">
        <v>0</v>
      </c>
      <c r="R1164" s="237">
        <f>Q1164*H1164</f>
        <v>0</v>
      </c>
      <c r="S1164" s="237">
        <v>0</v>
      </c>
      <c r="T1164" s="238">
        <f>S1164*H1164</f>
        <v>0</v>
      </c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R1164" s="239" t="s">
        <v>374</v>
      </c>
      <c r="AT1164" s="239" t="s">
        <v>190</v>
      </c>
      <c r="AU1164" s="239" t="s">
        <v>86</v>
      </c>
      <c r="AY1164" s="18" t="s">
        <v>188</v>
      </c>
      <c r="BE1164" s="240">
        <f>IF(N1164="základní",J1164,0)</f>
        <v>0</v>
      </c>
      <c r="BF1164" s="240">
        <f>IF(N1164="snížená",J1164,0)</f>
        <v>0</v>
      </c>
      <c r="BG1164" s="240">
        <f>IF(N1164="zákl. přenesená",J1164,0)</f>
        <v>0</v>
      </c>
      <c r="BH1164" s="240">
        <f>IF(N1164="sníž. přenesená",J1164,0)</f>
        <v>0</v>
      </c>
      <c r="BI1164" s="240">
        <f>IF(N1164="nulová",J1164,0)</f>
        <v>0</v>
      </c>
      <c r="BJ1164" s="18" t="s">
        <v>84</v>
      </c>
      <c r="BK1164" s="240">
        <f>ROUND(I1164*H1164,2)</f>
        <v>0</v>
      </c>
      <c r="BL1164" s="18" t="s">
        <v>374</v>
      </c>
      <c r="BM1164" s="239" t="s">
        <v>1247</v>
      </c>
    </row>
    <row r="1165" spans="1:51" s="13" customFormat="1" ht="12">
      <c r="A1165" s="13"/>
      <c r="B1165" s="241"/>
      <c r="C1165" s="242"/>
      <c r="D1165" s="243" t="s">
        <v>197</v>
      </c>
      <c r="E1165" s="244" t="s">
        <v>1</v>
      </c>
      <c r="F1165" s="245" t="s">
        <v>198</v>
      </c>
      <c r="G1165" s="242"/>
      <c r="H1165" s="244" t="s">
        <v>1</v>
      </c>
      <c r="I1165" s="246"/>
      <c r="J1165" s="242"/>
      <c r="K1165" s="242"/>
      <c r="L1165" s="247"/>
      <c r="M1165" s="248"/>
      <c r="N1165" s="249"/>
      <c r="O1165" s="249"/>
      <c r="P1165" s="249"/>
      <c r="Q1165" s="249"/>
      <c r="R1165" s="249"/>
      <c r="S1165" s="249"/>
      <c r="T1165" s="250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51" t="s">
        <v>197</v>
      </c>
      <c r="AU1165" s="251" t="s">
        <v>86</v>
      </c>
      <c r="AV1165" s="13" t="s">
        <v>84</v>
      </c>
      <c r="AW1165" s="13" t="s">
        <v>32</v>
      </c>
      <c r="AX1165" s="13" t="s">
        <v>77</v>
      </c>
      <c r="AY1165" s="251" t="s">
        <v>188</v>
      </c>
    </row>
    <row r="1166" spans="1:51" s="13" customFormat="1" ht="12">
      <c r="A1166" s="13"/>
      <c r="B1166" s="241"/>
      <c r="C1166" s="242"/>
      <c r="D1166" s="243" t="s">
        <v>197</v>
      </c>
      <c r="E1166" s="244" t="s">
        <v>1</v>
      </c>
      <c r="F1166" s="245" t="s">
        <v>222</v>
      </c>
      <c r="G1166" s="242"/>
      <c r="H1166" s="244" t="s">
        <v>1</v>
      </c>
      <c r="I1166" s="246"/>
      <c r="J1166" s="242"/>
      <c r="K1166" s="242"/>
      <c r="L1166" s="247"/>
      <c r="M1166" s="248"/>
      <c r="N1166" s="249"/>
      <c r="O1166" s="249"/>
      <c r="P1166" s="249"/>
      <c r="Q1166" s="249"/>
      <c r="R1166" s="249"/>
      <c r="S1166" s="249"/>
      <c r="T1166" s="250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51" t="s">
        <v>197</v>
      </c>
      <c r="AU1166" s="251" t="s">
        <v>86</v>
      </c>
      <c r="AV1166" s="13" t="s">
        <v>84</v>
      </c>
      <c r="AW1166" s="13" t="s">
        <v>32</v>
      </c>
      <c r="AX1166" s="13" t="s">
        <v>77</v>
      </c>
      <c r="AY1166" s="251" t="s">
        <v>188</v>
      </c>
    </row>
    <row r="1167" spans="1:51" s="13" customFormat="1" ht="12">
      <c r="A1167" s="13"/>
      <c r="B1167" s="241"/>
      <c r="C1167" s="242"/>
      <c r="D1167" s="243" t="s">
        <v>197</v>
      </c>
      <c r="E1167" s="244" t="s">
        <v>1</v>
      </c>
      <c r="F1167" s="245" t="s">
        <v>223</v>
      </c>
      <c r="G1167" s="242"/>
      <c r="H1167" s="244" t="s">
        <v>1</v>
      </c>
      <c r="I1167" s="246"/>
      <c r="J1167" s="242"/>
      <c r="K1167" s="242"/>
      <c r="L1167" s="247"/>
      <c r="M1167" s="248"/>
      <c r="N1167" s="249"/>
      <c r="O1167" s="249"/>
      <c r="P1167" s="249"/>
      <c r="Q1167" s="249"/>
      <c r="R1167" s="249"/>
      <c r="S1167" s="249"/>
      <c r="T1167" s="250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51" t="s">
        <v>197</v>
      </c>
      <c r="AU1167" s="251" t="s">
        <v>86</v>
      </c>
      <c r="AV1167" s="13" t="s">
        <v>84</v>
      </c>
      <c r="AW1167" s="13" t="s">
        <v>32</v>
      </c>
      <c r="AX1167" s="13" t="s">
        <v>77</v>
      </c>
      <c r="AY1167" s="251" t="s">
        <v>188</v>
      </c>
    </row>
    <row r="1168" spans="1:51" s="14" customFormat="1" ht="12">
      <c r="A1168" s="14"/>
      <c r="B1168" s="252"/>
      <c r="C1168" s="253"/>
      <c r="D1168" s="243" t="s">
        <v>197</v>
      </c>
      <c r="E1168" s="254" t="s">
        <v>1</v>
      </c>
      <c r="F1168" s="255" t="s">
        <v>1248</v>
      </c>
      <c r="G1168" s="253"/>
      <c r="H1168" s="256">
        <v>45.3</v>
      </c>
      <c r="I1168" s="257"/>
      <c r="J1168" s="253"/>
      <c r="K1168" s="253"/>
      <c r="L1168" s="258"/>
      <c r="M1168" s="259"/>
      <c r="N1168" s="260"/>
      <c r="O1168" s="260"/>
      <c r="P1168" s="260"/>
      <c r="Q1168" s="260"/>
      <c r="R1168" s="260"/>
      <c r="S1168" s="260"/>
      <c r="T1168" s="261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62" t="s">
        <v>197</v>
      </c>
      <c r="AU1168" s="262" t="s">
        <v>86</v>
      </c>
      <c r="AV1168" s="14" t="s">
        <v>86</v>
      </c>
      <c r="AW1168" s="14" t="s">
        <v>32</v>
      </c>
      <c r="AX1168" s="14" t="s">
        <v>77</v>
      </c>
      <c r="AY1168" s="262" t="s">
        <v>188</v>
      </c>
    </row>
    <row r="1169" spans="1:51" s="13" customFormat="1" ht="12">
      <c r="A1169" s="13"/>
      <c r="B1169" s="241"/>
      <c r="C1169" s="242"/>
      <c r="D1169" s="243" t="s">
        <v>197</v>
      </c>
      <c r="E1169" s="244" t="s">
        <v>1</v>
      </c>
      <c r="F1169" s="245" t="s">
        <v>207</v>
      </c>
      <c r="G1169" s="242"/>
      <c r="H1169" s="244" t="s">
        <v>1</v>
      </c>
      <c r="I1169" s="246"/>
      <c r="J1169" s="242"/>
      <c r="K1169" s="242"/>
      <c r="L1169" s="247"/>
      <c r="M1169" s="248"/>
      <c r="N1169" s="249"/>
      <c r="O1169" s="249"/>
      <c r="P1169" s="249"/>
      <c r="Q1169" s="249"/>
      <c r="R1169" s="249"/>
      <c r="S1169" s="249"/>
      <c r="T1169" s="250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51" t="s">
        <v>197</v>
      </c>
      <c r="AU1169" s="251" t="s">
        <v>86</v>
      </c>
      <c r="AV1169" s="13" t="s">
        <v>84</v>
      </c>
      <c r="AW1169" s="13" t="s">
        <v>32</v>
      </c>
      <c r="AX1169" s="13" t="s">
        <v>77</v>
      </c>
      <c r="AY1169" s="251" t="s">
        <v>188</v>
      </c>
    </row>
    <row r="1170" spans="1:51" s="14" customFormat="1" ht="12">
      <c r="A1170" s="14"/>
      <c r="B1170" s="252"/>
      <c r="C1170" s="253"/>
      <c r="D1170" s="243" t="s">
        <v>197</v>
      </c>
      <c r="E1170" s="254" t="s">
        <v>1</v>
      </c>
      <c r="F1170" s="255" t="s">
        <v>1249</v>
      </c>
      <c r="G1170" s="253"/>
      <c r="H1170" s="256">
        <v>26.46</v>
      </c>
      <c r="I1170" s="257"/>
      <c r="J1170" s="253"/>
      <c r="K1170" s="253"/>
      <c r="L1170" s="258"/>
      <c r="M1170" s="259"/>
      <c r="N1170" s="260"/>
      <c r="O1170" s="260"/>
      <c r="P1170" s="260"/>
      <c r="Q1170" s="260"/>
      <c r="R1170" s="260"/>
      <c r="S1170" s="260"/>
      <c r="T1170" s="261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62" t="s">
        <v>197</v>
      </c>
      <c r="AU1170" s="262" t="s">
        <v>86</v>
      </c>
      <c r="AV1170" s="14" t="s">
        <v>86</v>
      </c>
      <c r="AW1170" s="14" t="s">
        <v>32</v>
      </c>
      <c r="AX1170" s="14" t="s">
        <v>77</v>
      </c>
      <c r="AY1170" s="262" t="s">
        <v>188</v>
      </c>
    </row>
    <row r="1171" spans="1:51" s="13" customFormat="1" ht="12">
      <c r="A1171" s="13"/>
      <c r="B1171" s="241"/>
      <c r="C1171" s="242"/>
      <c r="D1171" s="243" t="s">
        <v>197</v>
      </c>
      <c r="E1171" s="244" t="s">
        <v>1</v>
      </c>
      <c r="F1171" s="245" t="s">
        <v>774</v>
      </c>
      <c r="G1171" s="242"/>
      <c r="H1171" s="244" t="s">
        <v>1</v>
      </c>
      <c r="I1171" s="246"/>
      <c r="J1171" s="242"/>
      <c r="K1171" s="242"/>
      <c r="L1171" s="247"/>
      <c r="M1171" s="248"/>
      <c r="N1171" s="249"/>
      <c r="O1171" s="249"/>
      <c r="P1171" s="249"/>
      <c r="Q1171" s="249"/>
      <c r="R1171" s="249"/>
      <c r="S1171" s="249"/>
      <c r="T1171" s="250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51" t="s">
        <v>197</v>
      </c>
      <c r="AU1171" s="251" t="s">
        <v>86</v>
      </c>
      <c r="AV1171" s="13" t="s">
        <v>84</v>
      </c>
      <c r="AW1171" s="13" t="s">
        <v>32</v>
      </c>
      <c r="AX1171" s="13" t="s">
        <v>77</v>
      </c>
      <c r="AY1171" s="251" t="s">
        <v>188</v>
      </c>
    </row>
    <row r="1172" spans="1:51" s="14" customFormat="1" ht="12">
      <c r="A1172" s="14"/>
      <c r="B1172" s="252"/>
      <c r="C1172" s="253"/>
      <c r="D1172" s="243" t="s">
        <v>197</v>
      </c>
      <c r="E1172" s="254" t="s">
        <v>1</v>
      </c>
      <c r="F1172" s="255" t="s">
        <v>1250</v>
      </c>
      <c r="G1172" s="253"/>
      <c r="H1172" s="256">
        <v>31.95</v>
      </c>
      <c r="I1172" s="257"/>
      <c r="J1172" s="253"/>
      <c r="K1172" s="253"/>
      <c r="L1172" s="258"/>
      <c r="M1172" s="259"/>
      <c r="N1172" s="260"/>
      <c r="O1172" s="260"/>
      <c r="P1172" s="260"/>
      <c r="Q1172" s="260"/>
      <c r="R1172" s="260"/>
      <c r="S1172" s="260"/>
      <c r="T1172" s="261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62" t="s">
        <v>197</v>
      </c>
      <c r="AU1172" s="262" t="s">
        <v>86</v>
      </c>
      <c r="AV1172" s="14" t="s">
        <v>86</v>
      </c>
      <c r="AW1172" s="14" t="s">
        <v>32</v>
      </c>
      <c r="AX1172" s="14" t="s">
        <v>77</v>
      </c>
      <c r="AY1172" s="262" t="s">
        <v>188</v>
      </c>
    </row>
    <row r="1173" spans="1:51" s="13" customFormat="1" ht="12">
      <c r="A1173" s="13"/>
      <c r="B1173" s="241"/>
      <c r="C1173" s="242"/>
      <c r="D1173" s="243" t="s">
        <v>197</v>
      </c>
      <c r="E1173" s="244" t="s">
        <v>1</v>
      </c>
      <c r="F1173" s="245" t="s">
        <v>227</v>
      </c>
      <c r="G1173" s="242"/>
      <c r="H1173" s="244" t="s">
        <v>1</v>
      </c>
      <c r="I1173" s="246"/>
      <c r="J1173" s="242"/>
      <c r="K1173" s="242"/>
      <c r="L1173" s="247"/>
      <c r="M1173" s="248"/>
      <c r="N1173" s="249"/>
      <c r="O1173" s="249"/>
      <c r="P1173" s="249"/>
      <c r="Q1173" s="249"/>
      <c r="R1173" s="249"/>
      <c r="S1173" s="249"/>
      <c r="T1173" s="250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51" t="s">
        <v>197</v>
      </c>
      <c r="AU1173" s="251" t="s">
        <v>86</v>
      </c>
      <c r="AV1173" s="13" t="s">
        <v>84</v>
      </c>
      <c r="AW1173" s="13" t="s">
        <v>32</v>
      </c>
      <c r="AX1173" s="13" t="s">
        <v>77</v>
      </c>
      <c r="AY1173" s="251" t="s">
        <v>188</v>
      </c>
    </row>
    <row r="1174" spans="1:51" s="14" customFormat="1" ht="12">
      <c r="A1174" s="14"/>
      <c r="B1174" s="252"/>
      <c r="C1174" s="253"/>
      <c r="D1174" s="243" t="s">
        <v>197</v>
      </c>
      <c r="E1174" s="254" t="s">
        <v>1</v>
      </c>
      <c r="F1174" s="255" t="s">
        <v>1251</v>
      </c>
      <c r="G1174" s="253"/>
      <c r="H1174" s="256">
        <v>32.7</v>
      </c>
      <c r="I1174" s="257"/>
      <c r="J1174" s="253"/>
      <c r="K1174" s="253"/>
      <c r="L1174" s="258"/>
      <c r="M1174" s="259"/>
      <c r="N1174" s="260"/>
      <c r="O1174" s="260"/>
      <c r="P1174" s="260"/>
      <c r="Q1174" s="260"/>
      <c r="R1174" s="260"/>
      <c r="S1174" s="260"/>
      <c r="T1174" s="261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62" t="s">
        <v>197</v>
      </c>
      <c r="AU1174" s="262" t="s">
        <v>86</v>
      </c>
      <c r="AV1174" s="14" t="s">
        <v>86</v>
      </c>
      <c r="AW1174" s="14" t="s">
        <v>32</v>
      </c>
      <c r="AX1174" s="14" t="s">
        <v>77</v>
      </c>
      <c r="AY1174" s="262" t="s">
        <v>188</v>
      </c>
    </row>
    <row r="1175" spans="1:51" s="13" customFormat="1" ht="12">
      <c r="A1175" s="13"/>
      <c r="B1175" s="241"/>
      <c r="C1175" s="242"/>
      <c r="D1175" s="243" t="s">
        <v>197</v>
      </c>
      <c r="E1175" s="244" t="s">
        <v>1</v>
      </c>
      <c r="F1175" s="245" t="s">
        <v>233</v>
      </c>
      <c r="G1175" s="242"/>
      <c r="H1175" s="244" t="s">
        <v>1</v>
      </c>
      <c r="I1175" s="246"/>
      <c r="J1175" s="242"/>
      <c r="K1175" s="242"/>
      <c r="L1175" s="247"/>
      <c r="M1175" s="248"/>
      <c r="N1175" s="249"/>
      <c r="O1175" s="249"/>
      <c r="P1175" s="249"/>
      <c r="Q1175" s="249"/>
      <c r="R1175" s="249"/>
      <c r="S1175" s="249"/>
      <c r="T1175" s="250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51" t="s">
        <v>197</v>
      </c>
      <c r="AU1175" s="251" t="s">
        <v>86</v>
      </c>
      <c r="AV1175" s="13" t="s">
        <v>84</v>
      </c>
      <c r="AW1175" s="13" t="s">
        <v>32</v>
      </c>
      <c r="AX1175" s="13" t="s">
        <v>77</v>
      </c>
      <c r="AY1175" s="251" t="s">
        <v>188</v>
      </c>
    </row>
    <row r="1176" spans="1:51" s="13" customFormat="1" ht="12">
      <c r="A1176" s="13"/>
      <c r="B1176" s="241"/>
      <c r="C1176" s="242"/>
      <c r="D1176" s="243" t="s">
        <v>197</v>
      </c>
      <c r="E1176" s="244" t="s">
        <v>1</v>
      </c>
      <c r="F1176" s="245" t="s">
        <v>293</v>
      </c>
      <c r="G1176" s="242"/>
      <c r="H1176" s="244" t="s">
        <v>1</v>
      </c>
      <c r="I1176" s="246"/>
      <c r="J1176" s="242"/>
      <c r="K1176" s="242"/>
      <c r="L1176" s="247"/>
      <c r="M1176" s="248"/>
      <c r="N1176" s="249"/>
      <c r="O1176" s="249"/>
      <c r="P1176" s="249"/>
      <c r="Q1176" s="249"/>
      <c r="R1176" s="249"/>
      <c r="S1176" s="249"/>
      <c r="T1176" s="250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51" t="s">
        <v>197</v>
      </c>
      <c r="AU1176" s="251" t="s">
        <v>86</v>
      </c>
      <c r="AV1176" s="13" t="s">
        <v>84</v>
      </c>
      <c r="AW1176" s="13" t="s">
        <v>32</v>
      </c>
      <c r="AX1176" s="13" t="s">
        <v>77</v>
      </c>
      <c r="AY1176" s="251" t="s">
        <v>188</v>
      </c>
    </row>
    <row r="1177" spans="1:51" s="14" customFormat="1" ht="12">
      <c r="A1177" s="14"/>
      <c r="B1177" s="252"/>
      <c r="C1177" s="253"/>
      <c r="D1177" s="243" t="s">
        <v>197</v>
      </c>
      <c r="E1177" s="254" t="s">
        <v>1</v>
      </c>
      <c r="F1177" s="255" t="s">
        <v>1252</v>
      </c>
      <c r="G1177" s="253"/>
      <c r="H1177" s="256">
        <v>28.95</v>
      </c>
      <c r="I1177" s="257"/>
      <c r="J1177" s="253"/>
      <c r="K1177" s="253"/>
      <c r="L1177" s="258"/>
      <c r="M1177" s="259"/>
      <c r="N1177" s="260"/>
      <c r="O1177" s="260"/>
      <c r="P1177" s="260"/>
      <c r="Q1177" s="260"/>
      <c r="R1177" s="260"/>
      <c r="S1177" s="260"/>
      <c r="T1177" s="261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62" t="s">
        <v>197</v>
      </c>
      <c r="AU1177" s="262" t="s">
        <v>86</v>
      </c>
      <c r="AV1177" s="14" t="s">
        <v>86</v>
      </c>
      <c r="AW1177" s="14" t="s">
        <v>32</v>
      </c>
      <c r="AX1177" s="14" t="s">
        <v>77</v>
      </c>
      <c r="AY1177" s="262" t="s">
        <v>188</v>
      </c>
    </row>
    <row r="1178" spans="1:51" s="13" customFormat="1" ht="12">
      <c r="A1178" s="13"/>
      <c r="B1178" s="241"/>
      <c r="C1178" s="242"/>
      <c r="D1178" s="243" t="s">
        <v>197</v>
      </c>
      <c r="E1178" s="244" t="s">
        <v>1</v>
      </c>
      <c r="F1178" s="245" t="s">
        <v>262</v>
      </c>
      <c r="G1178" s="242"/>
      <c r="H1178" s="244" t="s">
        <v>1</v>
      </c>
      <c r="I1178" s="246"/>
      <c r="J1178" s="242"/>
      <c r="K1178" s="242"/>
      <c r="L1178" s="247"/>
      <c r="M1178" s="248"/>
      <c r="N1178" s="249"/>
      <c r="O1178" s="249"/>
      <c r="P1178" s="249"/>
      <c r="Q1178" s="249"/>
      <c r="R1178" s="249"/>
      <c r="S1178" s="249"/>
      <c r="T1178" s="250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51" t="s">
        <v>197</v>
      </c>
      <c r="AU1178" s="251" t="s">
        <v>86</v>
      </c>
      <c r="AV1178" s="13" t="s">
        <v>84</v>
      </c>
      <c r="AW1178" s="13" t="s">
        <v>32</v>
      </c>
      <c r="AX1178" s="13" t="s">
        <v>77</v>
      </c>
      <c r="AY1178" s="251" t="s">
        <v>188</v>
      </c>
    </row>
    <row r="1179" spans="1:51" s="14" customFormat="1" ht="12">
      <c r="A1179" s="14"/>
      <c r="B1179" s="252"/>
      <c r="C1179" s="253"/>
      <c r="D1179" s="243" t="s">
        <v>197</v>
      </c>
      <c r="E1179" s="254" t="s">
        <v>1</v>
      </c>
      <c r="F1179" s="255" t="s">
        <v>1253</v>
      </c>
      <c r="G1179" s="253"/>
      <c r="H1179" s="256">
        <v>19.5</v>
      </c>
      <c r="I1179" s="257"/>
      <c r="J1179" s="253"/>
      <c r="K1179" s="253"/>
      <c r="L1179" s="258"/>
      <c r="M1179" s="259"/>
      <c r="N1179" s="260"/>
      <c r="O1179" s="260"/>
      <c r="P1179" s="260"/>
      <c r="Q1179" s="260"/>
      <c r="R1179" s="260"/>
      <c r="S1179" s="260"/>
      <c r="T1179" s="261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62" t="s">
        <v>197</v>
      </c>
      <c r="AU1179" s="262" t="s">
        <v>86</v>
      </c>
      <c r="AV1179" s="14" t="s">
        <v>86</v>
      </c>
      <c r="AW1179" s="14" t="s">
        <v>32</v>
      </c>
      <c r="AX1179" s="14" t="s">
        <v>77</v>
      </c>
      <c r="AY1179" s="262" t="s">
        <v>188</v>
      </c>
    </row>
    <row r="1180" spans="1:51" s="14" customFormat="1" ht="12">
      <c r="A1180" s="14"/>
      <c r="B1180" s="252"/>
      <c r="C1180" s="253"/>
      <c r="D1180" s="243" t="s">
        <v>197</v>
      </c>
      <c r="E1180" s="254" t="s">
        <v>1</v>
      </c>
      <c r="F1180" s="255" t="s">
        <v>1254</v>
      </c>
      <c r="G1180" s="253"/>
      <c r="H1180" s="256">
        <v>-2.4</v>
      </c>
      <c r="I1180" s="257"/>
      <c r="J1180" s="253"/>
      <c r="K1180" s="253"/>
      <c r="L1180" s="258"/>
      <c r="M1180" s="259"/>
      <c r="N1180" s="260"/>
      <c r="O1180" s="260"/>
      <c r="P1180" s="260"/>
      <c r="Q1180" s="260"/>
      <c r="R1180" s="260"/>
      <c r="S1180" s="260"/>
      <c r="T1180" s="261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62" t="s">
        <v>197</v>
      </c>
      <c r="AU1180" s="262" t="s">
        <v>86</v>
      </c>
      <c r="AV1180" s="14" t="s">
        <v>86</v>
      </c>
      <c r="AW1180" s="14" t="s">
        <v>32</v>
      </c>
      <c r="AX1180" s="14" t="s">
        <v>77</v>
      </c>
      <c r="AY1180" s="262" t="s">
        <v>188</v>
      </c>
    </row>
    <row r="1181" spans="1:51" s="15" customFormat="1" ht="12">
      <c r="A1181" s="15"/>
      <c r="B1181" s="263"/>
      <c r="C1181" s="264"/>
      <c r="D1181" s="243" t="s">
        <v>197</v>
      </c>
      <c r="E1181" s="265" t="s">
        <v>1</v>
      </c>
      <c r="F1181" s="266" t="s">
        <v>215</v>
      </c>
      <c r="G1181" s="264"/>
      <c r="H1181" s="267">
        <v>182.45999999999998</v>
      </c>
      <c r="I1181" s="268"/>
      <c r="J1181" s="264"/>
      <c r="K1181" s="264"/>
      <c r="L1181" s="269"/>
      <c r="M1181" s="270"/>
      <c r="N1181" s="271"/>
      <c r="O1181" s="271"/>
      <c r="P1181" s="271"/>
      <c r="Q1181" s="271"/>
      <c r="R1181" s="271"/>
      <c r="S1181" s="271"/>
      <c r="T1181" s="272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T1181" s="273" t="s">
        <v>197</v>
      </c>
      <c r="AU1181" s="273" t="s">
        <v>86</v>
      </c>
      <c r="AV1181" s="15" t="s">
        <v>195</v>
      </c>
      <c r="AW1181" s="15" t="s">
        <v>32</v>
      </c>
      <c r="AX1181" s="15" t="s">
        <v>84</v>
      </c>
      <c r="AY1181" s="273" t="s">
        <v>188</v>
      </c>
    </row>
    <row r="1182" spans="1:65" s="2" customFormat="1" ht="21.75" customHeight="1">
      <c r="A1182" s="39"/>
      <c r="B1182" s="40"/>
      <c r="C1182" s="228" t="s">
        <v>1255</v>
      </c>
      <c r="D1182" s="228" t="s">
        <v>190</v>
      </c>
      <c r="E1182" s="229" t="s">
        <v>1256</v>
      </c>
      <c r="F1182" s="230" t="s">
        <v>1257</v>
      </c>
      <c r="G1182" s="231" t="s">
        <v>193</v>
      </c>
      <c r="H1182" s="232">
        <v>19.8</v>
      </c>
      <c r="I1182" s="233"/>
      <c r="J1182" s="234">
        <f>ROUND(I1182*H1182,2)</f>
        <v>0</v>
      </c>
      <c r="K1182" s="230" t="s">
        <v>440</v>
      </c>
      <c r="L1182" s="45"/>
      <c r="M1182" s="235" t="s">
        <v>1</v>
      </c>
      <c r="N1182" s="236" t="s">
        <v>42</v>
      </c>
      <c r="O1182" s="92"/>
      <c r="P1182" s="237">
        <f>O1182*H1182</f>
        <v>0</v>
      </c>
      <c r="Q1182" s="237">
        <v>0</v>
      </c>
      <c r="R1182" s="237">
        <f>Q1182*H1182</f>
        <v>0</v>
      </c>
      <c r="S1182" s="237">
        <v>0</v>
      </c>
      <c r="T1182" s="238">
        <f>S1182*H1182</f>
        <v>0</v>
      </c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R1182" s="239" t="s">
        <v>374</v>
      </c>
      <c r="AT1182" s="239" t="s">
        <v>190</v>
      </c>
      <c r="AU1182" s="239" t="s">
        <v>86</v>
      </c>
      <c r="AY1182" s="18" t="s">
        <v>188</v>
      </c>
      <c r="BE1182" s="240">
        <f>IF(N1182="základní",J1182,0)</f>
        <v>0</v>
      </c>
      <c r="BF1182" s="240">
        <f>IF(N1182="snížená",J1182,0)</f>
        <v>0</v>
      </c>
      <c r="BG1182" s="240">
        <f>IF(N1182="zákl. přenesená",J1182,0)</f>
        <v>0</v>
      </c>
      <c r="BH1182" s="240">
        <f>IF(N1182="sníž. přenesená",J1182,0)</f>
        <v>0</v>
      </c>
      <c r="BI1182" s="240">
        <f>IF(N1182="nulová",J1182,0)</f>
        <v>0</v>
      </c>
      <c r="BJ1182" s="18" t="s">
        <v>84</v>
      </c>
      <c r="BK1182" s="240">
        <f>ROUND(I1182*H1182,2)</f>
        <v>0</v>
      </c>
      <c r="BL1182" s="18" t="s">
        <v>374</v>
      </c>
      <c r="BM1182" s="239" t="s">
        <v>1258</v>
      </c>
    </row>
    <row r="1183" spans="1:51" s="14" customFormat="1" ht="12">
      <c r="A1183" s="14"/>
      <c r="B1183" s="252"/>
      <c r="C1183" s="253"/>
      <c r="D1183" s="243" t="s">
        <v>197</v>
      </c>
      <c r="E1183" s="254" t="s">
        <v>1</v>
      </c>
      <c r="F1183" s="255" t="s">
        <v>1259</v>
      </c>
      <c r="G1183" s="253"/>
      <c r="H1183" s="256">
        <v>19.8</v>
      </c>
      <c r="I1183" s="257"/>
      <c r="J1183" s="253"/>
      <c r="K1183" s="253"/>
      <c r="L1183" s="258"/>
      <c r="M1183" s="259"/>
      <c r="N1183" s="260"/>
      <c r="O1183" s="260"/>
      <c r="P1183" s="260"/>
      <c r="Q1183" s="260"/>
      <c r="R1183" s="260"/>
      <c r="S1183" s="260"/>
      <c r="T1183" s="261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62" t="s">
        <v>197</v>
      </c>
      <c r="AU1183" s="262" t="s">
        <v>86</v>
      </c>
      <c r="AV1183" s="14" t="s">
        <v>86</v>
      </c>
      <c r="AW1183" s="14" t="s">
        <v>32</v>
      </c>
      <c r="AX1183" s="14" t="s">
        <v>84</v>
      </c>
      <c r="AY1183" s="262" t="s">
        <v>188</v>
      </c>
    </row>
    <row r="1184" spans="1:65" s="2" customFormat="1" ht="24.15" customHeight="1">
      <c r="A1184" s="39"/>
      <c r="B1184" s="40"/>
      <c r="C1184" s="228" t="s">
        <v>1260</v>
      </c>
      <c r="D1184" s="228" t="s">
        <v>190</v>
      </c>
      <c r="E1184" s="229" t="s">
        <v>1261</v>
      </c>
      <c r="F1184" s="230" t="s">
        <v>1262</v>
      </c>
      <c r="G1184" s="231" t="s">
        <v>193</v>
      </c>
      <c r="H1184" s="232">
        <v>182.46</v>
      </c>
      <c r="I1184" s="233"/>
      <c r="J1184" s="234">
        <f>ROUND(I1184*H1184,2)</f>
        <v>0</v>
      </c>
      <c r="K1184" s="230" t="s">
        <v>194</v>
      </c>
      <c r="L1184" s="45"/>
      <c r="M1184" s="235" t="s">
        <v>1</v>
      </c>
      <c r="N1184" s="236" t="s">
        <v>42</v>
      </c>
      <c r="O1184" s="92"/>
      <c r="P1184" s="237">
        <f>O1184*H1184</f>
        <v>0</v>
      </c>
      <c r="Q1184" s="237">
        <v>0.0002</v>
      </c>
      <c r="R1184" s="237">
        <f>Q1184*H1184</f>
        <v>0.036492000000000004</v>
      </c>
      <c r="S1184" s="237">
        <v>0</v>
      </c>
      <c r="T1184" s="238">
        <f>S1184*H1184</f>
        <v>0</v>
      </c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R1184" s="239" t="s">
        <v>374</v>
      </c>
      <c r="AT1184" s="239" t="s">
        <v>190</v>
      </c>
      <c r="AU1184" s="239" t="s">
        <v>86</v>
      </c>
      <c r="AY1184" s="18" t="s">
        <v>188</v>
      </c>
      <c r="BE1184" s="240">
        <f>IF(N1184="základní",J1184,0)</f>
        <v>0</v>
      </c>
      <c r="BF1184" s="240">
        <f>IF(N1184="snížená",J1184,0)</f>
        <v>0</v>
      </c>
      <c r="BG1184" s="240">
        <f>IF(N1184="zákl. přenesená",J1184,0)</f>
        <v>0</v>
      </c>
      <c r="BH1184" s="240">
        <f>IF(N1184="sníž. přenesená",J1184,0)</f>
        <v>0</v>
      </c>
      <c r="BI1184" s="240">
        <f>IF(N1184="nulová",J1184,0)</f>
        <v>0</v>
      </c>
      <c r="BJ1184" s="18" t="s">
        <v>84</v>
      </c>
      <c r="BK1184" s="240">
        <f>ROUND(I1184*H1184,2)</f>
        <v>0</v>
      </c>
      <c r="BL1184" s="18" t="s">
        <v>374</v>
      </c>
      <c r="BM1184" s="239" t="s">
        <v>1263</v>
      </c>
    </row>
    <row r="1185" spans="1:51" s="14" customFormat="1" ht="12">
      <c r="A1185" s="14"/>
      <c r="B1185" s="252"/>
      <c r="C1185" s="253"/>
      <c r="D1185" s="243" t="s">
        <v>197</v>
      </c>
      <c r="E1185" s="254" t="s">
        <v>1</v>
      </c>
      <c r="F1185" s="255" t="s">
        <v>1264</v>
      </c>
      <c r="G1185" s="253"/>
      <c r="H1185" s="256">
        <v>182.46</v>
      </c>
      <c r="I1185" s="257"/>
      <c r="J1185" s="253"/>
      <c r="K1185" s="253"/>
      <c r="L1185" s="258"/>
      <c r="M1185" s="259"/>
      <c r="N1185" s="260"/>
      <c r="O1185" s="260"/>
      <c r="P1185" s="260"/>
      <c r="Q1185" s="260"/>
      <c r="R1185" s="260"/>
      <c r="S1185" s="260"/>
      <c r="T1185" s="261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62" t="s">
        <v>197</v>
      </c>
      <c r="AU1185" s="262" t="s">
        <v>86</v>
      </c>
      <c r="AV1185" s="14" t="s">
        <v>86</v>
      </c>
      <c r="AW1185" s="14" t="s">
        <v>32</v>
      </c>
      <c r="AX1185" s="14" t="s">
        <v>84</v>
      </c>
      <c r="AY1185" s="262" t="s">
        <v>188</v>
      </c>
    </row>
    <row r="1186" spans="1:65" s="2" customFormat="1" ht="16.5" customHeight="1">
      <c r="A1186" s="39"/>
      <c r="B1186" s="40"/>
      <c r="C1186" s="228" t="s">
        <v>1265</v>
      </c>
      <c r="D1186" s="228" t="s">
        <v>190</v>
      </c>
      <c r="E1186" s="229" t="s">
        <v>1266</v>
      </c>
      <c r="F1186" s="230" t="s">
        <v>1267</v>
      </c>
      <c r="G1186" s="231" t="s">
        <v>193</v>
      </c>
      <c r="H1186" s="232">
        <v>182.46</v>
      </c>
      <c r="I1186" s="233"/>
      <c r="J1186" s="234">
        <f>ROUND(I1186*H1186,2)</f>
        <v>0</v>
      </c>
      <c r="K1186" s="230" t="s">
        <v>440</v>
      </c>
      <c r="L1186" s="45"/>
      <c r="M1186" s="235" t="s">
        <v>1</v>
      </c>
      <c r="N1186" s="236" t="s">
        <v>42</v>
      </c>
      <c r="O1186" s="92"/>
      <c r="P1186" s="237">
        <f>O1186*H1186</f>
        <v>0</v>
      </c>
      <c r="Q1186" s="237">
        <v>0.00021</v>
      </c>
      <c r="R1186" s="237">
        <f>Q1186*H1186</f>
        <v>0.038316600000000006</v>
      </c>
      <c r="S1186" s="237">
        <v>0</v>
      </c>
      <c r="T1186" s="238">
        <f>S1186*H1186</f>
        <v>0</v>
      </c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R1186" s="239" t="s">
        <v>374</v>
      </c>
      <c r="AT1186" s="239" t="s">
        <v>190</v>
      </c>
      <c r="AU1186" s="239" t="s">
        <v>86</v>
      </c>
      <c r="AY1186" s="18" t="s">
        <v>188</v>
      </c>
      <c r="BE1186" s="240">
        <f>IF(N1186="základní",J1186,0)</f>
        <v>0</v>
      </c>
      <c r="BF1186" s="240">
        <f>IF(N1186="snížená",J1186,0)</f>
        <v>0</v>
      </c>
      <c r="BG1186" s="240">
        <f>IF(N1186="zákl. přenesená",J1186,0)</f>
        <v>0</v>
      </c>
      <c r="BH1186" s="240">
        <f>IF(N1186="sníž. přenesená",J1186,0)</f>
        <v>0</v>
      </c>
      <c r="BI1186" s="240">
        <f>IF(N1186="nulová",J1186,0)</f>
        <v>0</v>
      </c>
      <c r="BJ1186" s="18" t="s">
        <v>84</v>
      </c>
      <c r="BK1186" s="240">
        <f>ROUND(I1186*H1186,2)</f>
        <v>0</v>
      </c>
      <c r="BL1186" s="18" t="s">
        <v>374</v>
      </c>
      <c r="BM1186" s="239" t="s">
        <v>1268</v>
      </c>
    </row>
    <row r="1187" spans="1:51" s="14" customFormat="1" ht="12">
      <c r="A1187" s="14"/>
      <c r="B1187" s="252"/>
      <c r="C1187" s="253"/>
      <c r="D1187" s="243" t="s">
        <v>197</v>
      </c>
      <c r="E1187" s="254" t="s">
        <v>1</v>
      </c>
      <c r="F1187" s="255" t="s">
        <v>1264</v>
      </c>
      <c r="G1187" s="253"/>
      <c r="H1187" s="256">
        <v>182.46</v>
      </c>
      <c r="I1187" s="257"/>
      <c r="J1187" s="253"/>
      <c r="K1187" s="253"/>
      <c r="L1187" s="258"/>
      <c r="M1187" s="259"/>
      <c r="N1187" s="260"/>
      <c r="O1187" s="260"/>
      <c r="P1187" s="260"/>
      <c r="Q1187" s="260"/>
      <c r="R1187" s="260"/>
      <c r="S1187" s="260"/>
      <c r="T1187" s="261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62" t="s">
        <v>197</v>
      </c>
      <c r="AU1187" s="262" t="s">
        <v>86</v>
      </c>
      <c r="AV1187" s="14" t="s">
        <v>86</v>
      </c>
      <c r="AW1187" s="14" t="s">
        <v>32</v>
      </c>
      <c r="AX1187" s="14" t="s">
        <v>84</v>
      </c>
      <c r="AY1187" s="262" t="s">
        <v>188</v>
      </c>
    </row>
    <row r="1188" spans="1:65" s="2" customFormat="1" ht="24.15" customHeight="1">
      <c r="A1188" s="39"/>
      <c r="B1188" s="40"/>
      <c r="C1188" s="228" t="s">
        <v>1269</v>
      </c>
      <c r="D1188" s="228" t="s">
        <v>190</v>
      </c>
      <c r="E1188" s="229" t="s">
        <v>1270</v>
      </c>
      <c r="F1188" s="230" t="s">
        <v>1271</v>
      </c>
      <c r="G1188" s="231" t="s">
        <v>193</v>
      </c>
      <c r="H1188" s="232">
        <v>455.1</v>
      </c>
      <c r="I1188" s="233"/>
      <c r="J1188" s="234">
        <f>ROUND(I1188*H1188,2)</f>
        <v>0</v>
      </c>
      <c r="K1188" s="230" t="s">
        <v>194</v>
      </c>
      <c r="L1188" s="45"/>
      <c r="M1188" s="235" t="s">
        <v>1</v>
      </c>
      <c r="N1188" s="236" t="s">
        <v>42</v>
      </c>
      <c r="O1188" s="92"/>
      <c r="P1188" s="237">
        <f>O1188*H1188</f>
        <v>0</v>
      </c>
      <c r="Q1188" s="237">
        <v>0.00029</v>
      </c>
      <c r="R1188" s="237">
        <f>Q1188*H1188</f>
        <v>0.131979</v>
      </c>
      <c r="S1188" s="237">
        <v>0</v>
      </c>
      <c r="T1188" s="238">
        <f>S1188*H1188</f>
        <v>0</v>
      </c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R1188" s="239" t="s">
        <v>374</v>
      </c>
      <c r="AT1188" s="239" t="s">
        <v>190</v>
      </c>
      <c r="AU1188" s="239" t="s">
        <v>86</v>
      </c>
      <c r="AY1188" s="18" t="s">
        <v>188</v>
      </c>
      <c r="BE1188" s="240">
        <f>IF(N1188="základní",J1188,0)</f>
        <v>0</v>
      </c>
      <c r="BF1188" s="240">
        <f>IF(N1188="snížená",J1188,0)</f>
        <v>0</v>
      </c>
      <c r="BG1188" s="240">
        <f>IF(N1188="zákl. přenesená",J1188,0)</f>
        <v>0</v>
      </c>
      <c r="BH1188" s="240">
        <f>IF(N1188="sníž. přenesená",J1188,0)</f>
        <v>0</v>
      </c>
      <c r="BI1188" s="240">
        <f>IF(N1188="nulová",J1188,0)</f>
        <v>0</v>
      </c>
      <c r="BJ1188" s="18" t="s">
        <v>84</v>
      </c>
      <c r="BK1188" s="240">
        <f>ROUND(I1188*H1188,2)</f>
        <v>0</v>
      </c>
      <c r="BL1188" s="18" t="s">
        <v>374</v>
      </c>
      <c r="BM1188" s="239" t="s">
        <v>1272</v>
      </c>
    </row>
    <row r="1189" spans="1:51" s="13" customFormat="1" ht="12">
      <c r="A1189" s="13"/>
      <c r="B1189" s="241"/>
      <c r="C1189" s="242"/>
      <c r="D1189" s="243" t="s">
        <v>197</v>
      </c>
      <c r="E1189" s="244" t="s">
        <v>1</v>
      </c>
      <c r="F1189" s="245" t="s">
        <v>198</v>
      </c>
      <c r="G1189" s="242"/>
      <c r="H1189" s="244" t="s">
        <v>1</v>
      </c>
      <c r="I1189" s="246"/>
      <c r="J1189" s="242"/>
      <c r="K1189" s="242"/>
      <c r="L1189" s="247"/>
      <c r="M1189" s="248"/>
      <c r="N1189" s="249"/>
      <c r="O1189" s="249"/>
      <c r="P1189" s="249"/>
      <c r="Q1189" s="249"/>
      <c r="R1189" s="249"/>
      <c r="S1189" s="249"/>
      <c r="T1189" s="250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51" t="s">
        <v>197</v>
      </c>
      <c r="AU1189" s="251" t="s">
        <v>86</v>
      </c>
      <c r="AV1189" s="13" t="s">
        <v>84</v>
      </c>
      <c r="AW1189" s="13" t="s">
        <v>32</v>
      </c>
      <c r="AX1189" s="13" t="s">
        <v>77</v>
      </c>
      <c r="AY1189" s="251" t="s">
        <v>188</v>
      </c>
    </row>
    <row r="1190" spans="1:51" s="13" customFormat="1" ht="12">
      <c r="A1190" s="13"/>
      <c r="B1190" s="241"/>
      <c r="C1190" s="242"/>
      <c r="D1190" s="243" t="s">
        <v>197</v>
      </c>
      <c r="E1190" s="244" t="s">
        <v>1</v>
      </c>
      <c r="F1190" s="245" t="s">
        <v>732</v>
      </c>
      <c r="G1190" s="242"/>
      <c r="H1190" s="244" t="s">
        <v>1</v>
      </c>
      <c r="I1190" s="246"/>
      <c r="J1190" s="242"/>
      <c r="K1190" s="242"/>
      <c r="L1190" s="247"/>
      <c r="M1190" s="248"/>
      <c r="N1190" s="249"/>
      <c r="O1190" s="249"/>
      <c r="P1190" s="249"/>
      <c r="Q1190" s="249"/>
      <c r="R1190" s="249"/>
      <c r="S1190" s="249"/>
      <c r="T1190" s="250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51" t="s">
        <v>197</v>
      </c>
      <c r="AU1190" s="251" t="s">
        <v>86</v>
      </c>
      <c r="AV1190" s="13" t="s">
        <v>84</v>
      </c>
      <c r="AW1190" s="13" t="s">
        <v>32</v>
      </c>
      <c r="AX1190" s="13" t="s">
        <v>77</v>
      </c>
      <c r="AY1190" s="251" t="s">
        <v>188</v>
      </c>
    </row>
    <row r="1191" spans="1:51" s="13" customFormat="1" ht="12">
      <c r="A1191" s="13"/>
      <c r="B1191" s="241"/>
      <c r="C1191" s="242"/>
      <c r="D1191" s="243" t="s">
        <v>197</v>
      </c>
      <c r="E1191" s="244" t="s">
        <v>1</v>
      </c>
      <c r="F1191" s="245" t="s">
        <v>222</v>
      </c>
      <c r="G1191" s="242"/>
      <c r="H1191" s="244" t="s">
        <v>1</v>
      </c>
      <c r="I1191" s="246"/>
      <c r="J1191" s="242"/>
      <c r="K1191" s="242"/>
      <c r="L1191" s="247"/>
      <c r="M1191" s="248"/>
      <c r="N1191" s="249"/>
      <c r="O1191" s="249"/>
      <c r="P1191" s="249"/>
      <c r="Q1191" s="249"/>
      <c r="R1191" s="249"/>
      <c r="S1191" s="249"/>
      <c r="T1191" s="250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51" t="s">
        <v>197</v>
      </c>
      <c r="AU1191" s="251" t="s">
        <v>86</v>
      </c>
      <c r="AV1191" s="13" t="s">
        <v>84</v>
      </c>
      <c r="AW1191" s="13" t="s">
        <v>32</v>
      </c>
      <c r="AX1191" s="13" t="s">
        <v>77</v>
      </c>
      <c r="AY1191" s="251" t="s">
        <v>188</v>
      </c>
    </row>
    <row r="1192" spans="1:51" s="13" customFormat="1" ht="12">
      <c r="A1192" s="13"/>
      <c r="B1192" s="241"/>
      <c r="C1192" s="242"/>
      <c r="D1192" s="243" t="s">
        <v>197</v>
      </c>
      <c r="E1192" s="244" t="s">
        <v>1</v>
      </c>
      <c r="F1192" s="245" t="s">
        <v>290</v>
      </c>
      <c r="G1192" s="242"/>
      <c r="H1192" s="244" t="s">
        <v>1</v>
      </c>
      <c r="I1192" s="246"/>
      <c r="J1192" s="242"/>
      <c r="K1192" s="242"/>
      <c r="L1192" s="247"/>
      <c r="M1192" s="248"/>
      <c r="N1192" s="249"/>
      <c r="O1192" s="249"/>
      <c r="P1192" s="249"/>
      <c r="Q1192" s="249"/>
      <c r="R1192" s="249"/>
      <c r="S1192" s="249"/>
      <c r="T1192" s="250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51" t="s">
        <v>197</v>
      </c>
      <c r="AU1192" s="251" t="s">
        <v>86</v>
      </c>
      <c r="AV1192" s="13" t="s">
        <v>84</v>
      </c>
      <c r="AW1192" s="13" t="s">
        <v>32</v>
      </c>
      <c r="AX1192" s="13" t="s">
        <v>77</v>
      </c>
      <c r="AY1192" s="251" t="s">
        <v>188</v>
      </c>
    </row>
    <row r="1193" spans="1:51" s="14" customFormat="1" ht="12">
      <c r="A1193" s="14"/>
      <c r="B1193" s="252"/>
      <c r="C1193" s="253"/>
      <c r="D1193" s="243" t="s">
        <v>197</v>
      </c>
      <c r="E1193" s="254" t="s">
        <v>1</v>
      </c>
      <c r="F1193" s="255" t="s">
        <v>291</v>
      </c>
      <c r="G1193" s="253"/>
      <c r="H1193" s="256">
        <v>17.32</v>
      </c>
      <c r="I1193" s="257"/>
      <c r="J1193" s="253"/>
      <c r="K1193" s="253"/>
      <c r="L1193" s="258"/>
      <c r="M1193" s="259"/>
      <c r="N1193" s="260"/>
      <c r="O1193" s="260"/>
      <c r="P1193" s="260"/>
      <c r="Q1193" s="260"/>
      <c r="R1193" s="260"/>
      <c r="S1193" s="260"/>
      <c r="T1193" s="261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62" t="s">
        <v>197</v>
      </c>
      <c r="AU1193" s="262" t="s">
        <v>86</v>
      </c>
      <c r="AV1193" s="14" t="s">
        <v>86</v>
      </c>
      <c r="AW1193" s="14" t="s">
        <v>32</v>
      </c>
      <c r="AX1193" s="14" t="s">
        <v>77</v>
      </c>
      <c r="AY1193" s="262" t="s">
        <v>188</v>
      </c>
    </row>
    <row r="1194" spans="1:51" s="13" customFormat="1" ht="12">
      <c r="A1194" s="13"/>
      <c r="B1194" s="241"/>
      <c r="C1194" s="242"/>
      <c r="D1194" s="243" t="s">
        <v>197</v>
      </c>
      <c r="E1194" s="244" t="s">
        <v>1</v>
      </c>
      <c r="F1194" s="245" t="s">
        <v>292</v>
      </c>
      <c r="G1194" s="242"/>
      <c r="H1194" s="244" t="s">
        <v>1</v>
      </c>
      <c r="I1194" s="246"/>
      <c r="J1194" s="242"/>
      <c r="K1194" s="242"/>
      <c r="L1194" s="247"/>
      <c r="M1194" s="248"/>
      <c r="N1194" s="249"/>
      <c r="O1194" s="249"/>
      <c r="P1194" s="249"/>
      <c r="Q1194" s="249"/>
      <c r="R1194" s="249"/>
      <c r="S1194" s="249"/>
      <c r="T1194" s="250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51" t="s">
        <v>197</v>
      </c>
      <c r="AU1194" s="251" t="s">
        <v>86</v>
      </c>
      <c r="AV1194" s="13" t="s">
        <v>84</v>
      </c>
      <c r="AW1194" s="13" t="s">
        <v>32</v>
      </c>
      <c r="AX1194" s="13" t="s">
        <v>77</v>
      </c>
      <c r="AY1194" s="251" t="s">
        <v>188</v>
      </c>
    </row>
    <row r="1195" spans="1:51" s="14" customFormat="1" ht="12">
      <c r="A1195" s="14"/>
      <c r="B1195" s="252"/>
      <c r="C1195" s="253"/>
      <c r="D1195" s="243" t="s">
        <v>197</v>
      </c>
      <c r="E1195" s="254" t="s">
        <v>1</v>
      </c>
      <c r="F1195" s="255" t="s">
        <v>253</v>
      </c>
      <c r="G1195" s="253"/>
      <c r="H1195" s="256">
        <v>3.82</v>
      </c>
      <c r="I1195" s="257"/>
      <c r="J1195" s="253"/>
      <c r="K1195" s="253"/>
      <c r="L1195" s="258"/>
      <c r="M1195" s="259"/>
      <c r="N1195" s="260"/>
      <c r="O1195" s="260"/>
      <c r="P1195" s="260"/>
      <c r="Q1195" s="260"/>
      <c r="R1195" s="260"/>
      <c r="S1195" s="260"/>
      <c r="T1195" s="261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62" t="s">
        <v>197</v>
      </c>
      <c r="AU1195" s="262" t="s">
        <v>86</v>
      </c>
      <c r="AV1195" s="14" t="s">
        <v>86</v>
      </c>
      <c r="AW1195" s="14" t="s">
        <v>32</v>
      </c>
      <c r="AX1195" s="14" t="s">
        <v>77</v>
      </c>
      <c r="AY1195" s="262" t="s">
        <v>188</v>
      </c>
    </row>
    <row r="1196" spans="1:51" s="13" customFormat="1" ht="12">
      <c r="A1196" s="13"/>
      <c r="B1196" s="241"/>
      <c r="C1196" s="242"/>
      <c r="D1196" s="243" t="s">
        <v>197</v>
      </c>
      <c r="E1196" s="244" t="s">
        <v>1</v>
      </c>
      <c r="F1196" s="245" t="s">
        <v>282</v>
      </c>
      <c r="G1196" s="242"/>
      <c r="H1196" s="244" t="s">
        <v>1</v>
      </c>
      <c r="I1196" s="246"/>
      <c r="J1196" s="242"/>
      <c r="K1196" s="242"/>
      <c r="L1196" s="247"/>
      <c r="M1196" s="248"/>
      <c r="N1196" s="249"/>
      <c r="O1196" s="249"/>
      <c r="P1196" s="249"/>
      <c r="Q1196" s="249"/>
      <c r="R1196" s="249"/>
      <c r="S1196" s="249"/>
      <c r="T1196" s="250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51" t="s">
        <v>197</v>
      </c>
      <c r="AU1196" s="251" t="s">
        <v>86</v>
      </c>
      <c r="AV1196" s="13" t="s">
        <v>84</v>
      </c>
      <c r="AW1196" s="13" t="s">
        <v>32</v>
      </c>
      <c r="AX1196" s="13" t="s">
        <v>77</v>
      </c>
      <c r="AY1196" s="251" t="s">
        <v>188</v>
      </c>
    </row>
    <row r="1197" spans="1:51" s="14" customFormat="1" ht="12">
      <c r="A1197" s="14"/>
      <c r="B1197" s="252"/>
      <c r="C1197" s="253"/>
      <c r="D1197" s="243" t="s">
        <v>197</v>
      </c>
      <c r="E1197" s="254" t="s">
        <v>1</v>
      </c>
      <c r="F1197" s="255" t="s">
        <v>283</v>
      </c>
      <c r="G1197" s="253"/>
      <c r="H1197" s="256">
        <v>21.44</v>
      </c>
      <c r="I1197" s="257"/>
      <c r="J1197" s="253"/>
      <c r="K1197" s="253"/>
      <c r="L1197" s="258"/>
      <c r="M1197" s="259"/>
      <c r="N1197" s="260"/>
      <c r="O1197" s="260"/>
      <c r="P1197" s="260"/>
      <c r="Q1197" s="260"/>
      <c r="R1197" s="260"/>
      <c r="S1197" s="260"/>
      <c r="T1197" s="261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62" t="s">
        <v>197</v>
      </c>
      <c r="AU1197" s="262" t="s">
        <v>86</v>
      </c>
      <c r="AV1197" s="14" t="s">
        <v>86</v>
      </c>
      <c r="AW1197" s="14" t="s">
        <v>32</v>
      </c>
      <c r="AX1197" s="14" t="s">
        <v>77</v>
      </c>
      <c r="AY1197" s="262" t="s">
        <v>188</v>
      </c>
    </row>
    <row r="1198" spans="1:51" s="13" customFormat="1" ht="12">
      <c r="A1198" s="13"/>
      <c r="B1198" s="241"/>
      <c r="C1198" s="242"/>
      <c r="D1198" s="243" t="s">
        <v>197</v>
      </c>
      <c r="E1198" s="244" t="s">
        <v>1</v>
      </c>
      <c r="F1198" s="245" t="s">
        <v>288</v>
      </c>
      <c r="G1198" s="242"/>
      <c r="H1198" s="244" t="s">
        <v>1</v>
      </c>
      <c r="I1198" s="246"/>
      <c r="J1198" s="242"/>
      <c r="K1198" s="242"/>
      <c r="L1198" s="247"/>
      <c r="M1198" s="248"/>
      <c r="N1198" s="249"/>
      <c r="O1198" s="249"/>
      <c r="P1198" s="249"/>
      <c r="Q1198" s="249"/>
      <c r="R1198" s="249"/>
      <c r="S1198" s="249"/>
      <c r="T1198" s="250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51" t="s">
        <v>197</v>
      </c>
      <c r="AU1198" s="251" t="s">
        <v>86</v>
      </c>
      <c r="AV1198" s="13" t="s">
        <v>84</v>
      </c>
      <c r="AW1198" s="13" t="s">
        <v>32</v>
      </c>
      <c r="AX1198" s="13" t="s">
        <v>77</v>
      </c>
      <c r="AY1198" s="251" t="s">
        <v>188</v>
      </c>
    </row>
    <row r="1199" spans="1:51" s="14" customFormat="1" ht="12">
      <c r="A1199" s="14"/>
      <c r="B1199" s="252"/>
      <c r="C1199" s="253"/>
      <c r="D1199" s="243" t="s">
        <v>197</v>
      </c>
      <c r="E1199" s="254" t="s">
        <v>1</v>
      </c>
      <c r="F1199" s="255" t="s">
        <v>289</v>
      </c>
      <c r="G1199" s="253"/>
      <c r="H1199" s="256">
        <v>2.14</v>
      </c>
      <c r="I1199" s="257"/>
      <c r="J1199" s="253"/>
      <c r="K1199" s="253"/>
      <c r="L1199" s="258"/>
      <c r="M1199" s="259"/>
      <c r="N1199" s="260"/>
      <c r="O1199" s="260"/>
      <c r="P1199" s="260"/>
      <c r="Q1199" s="260"/>
      <c r="R1199" s="260"/>
      <c r="S1199" s="260"/>
      <c r="T1199" s="261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62" t="s">
        <v>197</v>
      </c>
      <c r="AU1199" s="262" t="s">
        <v>86</v>
      </c>
      <c r="AV1199" s="14" t="s">
        <v>86</v>
      </c>
      <c r="AW1199" s="14" t="s">
        <v>32</v>
      </c>
      <c r="AX1199" s="14" t="s">
        <v>77</v>
      </c>
      <c r="AY1199" s="262" t="s">
        <v>188</v>
      </c>
    </row>
    <row r="1200" spans="1:51" s="13" customFormat="1" ht="12">
      <c r="A1200" s="13"/>
      <c r="B1200" s="241"/>
      <c r="C1200" s="242"/>
      <c r="D1200" s="243" t="s">
        <v>197</v>
      </c>
      <c r="E1200" s="244" t="s">
        <v>1</v>
      </c>
      <c r="F1200" s="245" t="s">
        <v>286</v>
      </c>
      <c r="G1200" s="242"/>
      <c r="H1200" s="244" t="s">
        <v>1</v>
      </c>
      <c r="I1200" s="246"/>
      <c r="J1200" s="242"/>
      <c r="K1200" s="242"/>
      <c r="L1200" s="247"/>
      <c r="M1200" s="248"/>
      <c r="N1200" s="249"/>
      <c r="O1200" s="249"/>
      <c r="P1200" s="249"/>
      <c r="Q1200" s="249"/>
      <c r="R1200" s="249"/>
      <c r="S1200" s="249"/>
      <c r="T1200" s="250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51" t="s">
        <v>197</v>
      </c>
      <c r="AU1200" s="251" t="s">
        <v>86</v>
      </c>
      <c r="AV1200" s="13" t="s">
        <v>84</v>
      </c>
      <c r="AW1200" s="13" t="s">
        <v>32</v>
      </c>
      <c r="AX1200" s="13" t="s">
        <v>77</v>
      </c>
      <c r="AY1200" s="251" t="s">
        <v>188</v>
      </c>
    </row>
    <row r="1201" spans="1:51" s="14" customFormat="1" ht="12">
      <c r="A1201" s="14"/>
      <c r="B1201" s="252"/>
      <c r="C1201" s="253"/>
      <c r="D1201" s="243" t="s">
        <v>197</v>
      </c>
      <c r="E1201" s="254" t="s">
        <v>1</v>
      </c>
      <c r="F1201" s="255" t="s">
        <v>287</v>
      </c>
      <c r="G1201" s="253"/>
      <c r="H1201" s="256">
        <v>7.11</v>
      </c>
      <c r="I1201" s="257"/>
      <c r="J1201" s="253"/>
      <c r="K1201" s="253"/>
      <c r="L1201" s="258"/>
      <c r="M1201" s="259"/>
      <c r="N1201" s="260"/>
      <c r="O1201" s="260"/>
      <c r="P1201" s="260"/>
      <c r="Q1201" s="260"/>
      <c r="R1201" s="260"/>
      <c r="S1201" s="260"/>
      <c r="T1201" s="261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62" t="s">
        <v>197</v>
      </c>
      <c r="AU1201" s="262" t="s">
        <v>86</v>
      </c>
      <c r="AV1201" s="14" t="s">
        <v>86</v>
      </c>
      <c r="AW1201" s="14" t="s">
        <v>32</v>
      </c>
      <c r="AX1201" s="14" t="s">
        <v>77</v>
      </c>
      <c r="AY1201" s="262" t="s">
        <v>188</v>
      </c>
    </row>
    <row r="1202" spans="1:51" s="13" customFormat="1" ht="12">
      <c r="A1202" s="13"/>
      <c r="B1202" s="241"/>
      <c r="C1202" s="242"/>
      <c r="D1202" s="243" t="s">
        <v>197</v>
      </c>
      <c r="E1202" s="244" t="s">
        <v>1</v>
      </c>
      <c r="F1202" s="245" t="s">
        <v>284</v>
      </c>
      <c r="G1202" s="242"/>
      <c r="H1202" s="244" t="s">
        <v>1</v>
      </c>
      <c r="I1202" s="246"/>
      <c r="J1202" s="242"/>
      <c r="K1202" s="242"/>
      <c r="L1202" s="247"/>
      <c r="M1202" s="248"/>
      <c r="N1202" s="249"/>
      <c r="O1202" s="249"/>
      <c r="P1202" s="249"/>
      <c r="Q1202" s="249"/>
      <c r="R1202" s="249"/>
      <c r="S1202" s="249"/>
      <c r="T1202" s="250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51" t="s">
        <v>197</v>
      </c>
      <c r="AU1202" s="251" t="s">
        <v>86</v>
      </c>
      <c r="AV1202" s="13" t="s">
        <v>84</v>
      </c>
      <c r="AW1202" s="13" t="s">
        <v>32</v>
      </c>
      <c r="AX1202" s="13" t="s">
        <v>77</v>
      </c>
      <c r="AY1202" s="251" t="s">
        <v>188</v>
      </c>
    </row>
    <row r="1203" spans="1:51" s="14" customFormat="1" ht="12">
      <c r="A1203" s="14"/>
      <c r="B1203" s="252"/>
      <c r="C1203" s="253"/>
      <c r="D1203" s="243" t="s">
        <v>197</v>
      </c>
      <c r="E1203" s="254" t="s">
        <v>1</v>
      </c>
      <c r="F1203" s="255" t="s">
        <v>285</v>
      </c>
      <c r="G1203" s="253"/>
      <c r="H1203" s="256">
        <v>6.67</v>
      </c>
      <c r="I1203" s="257"/>
      <c r="J1203" s="253"/>
      <c r="K1203" s="253"/>
      <c r="L1203" s="258"/>
      <c r="M1203" s="259"/>
      <c r="N1203" s="260"/>
      <c r="O1203" s="260"/>
      <c r="P1203" s="260"/>
      <c r="Q1203" s="260"/>
      <c r="R1203" s="260"/>
      <c r="S1203" s="260"/>
      <c r="T1203" s="261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62" t="s">
        <v>197</v>
      </c>
      <c r="AU1203" s="262" t="s">
        <v>86</v>
      </c>
      <c r="AV1203" s="14" t="s">
        <v>86</v>
      </c>
      <c r="AW1203" s="14" t="s">
        <v>32</v>
      </c>
      <c r="AX1203" s="14" t="s">
        <v>77</v>
      </c>
      <c r="AY1203" s="262" t="s">
        <v>188</v>
      </c>
    </row>
    <row r="1204" spans="1:51" s="13" customFormat="1" ht="12">
      <c r="A1204" s="13"/>
      <c r="B1204" s="241"/>
      <c r="C1204" s="242"/>
      <c r="D1204" s="243" t="s">
        <v>197</v>
      </c>
      <c r="E1204" s="244" t="s">
        <v>1</v>
      </c>
      <c r="F1204" s="245" t="s">
        <v>223</v>
      </c>
      <c r="G1204" s="242"/>
      <c r="H1204" s="244" t="s">
        <v>1</v>
      </c>
      <c r="I1204" s="246"/>
      <c r="J1204" s="242"/>
      <c r="K1204" s="242"/>
      <c r="L1204" s="247"/>
      <c r="M1204" s="248"/>
      <c r="N1204" s="249"/>
      <c r="O1204" s="249"/>
      <c r="P1204" s="249"/>
      <c r="Q1204" s="249"/>
      <c r="R1204" s="249"/>
      <c r="S1204" s="249"/>
      <c r="T1204" s="250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51" t="s">
        <v>197</v>
      </c>
      <c r="AU1204" s="251" t="s">
        <v>86</v>
      </c>
      <c r="AV1204" s="13" t="s">
        <v>84</v>
      </c>
      <c r="AW1204" s="13" t="s">
        <v>32</v>
      </c>
      <c r="AX1204" s="13" t="s">
        <v>77</v>
      </c>
      <c r="AY1204" s="251" t="s">
        <v>188</v>
      </c>
    </row>
    <row r="1205" spans="1:51" s="14" customFormat="1" ht="12">
      <c r="A1205" s="14"/>
      <c r="B1205" s="252"/>
      <c r="C1205" s="253"/>
      <c r="D1205" s="243" t="s">
        <v>197</v>
      </c>
      <c r="E1205" s="254" t="s">
        <v>1</v>
      </c>
      <c r="F1205" s="255" t="s">
        <v>224</v>
      </c>
      <c r="G1205" s="253"/>
      <c r="H1205" s="256">
        <v>6.04</v>
      </c>
      <c r="I1205" s="257"/>
      <c r="J1205" s="253"/>
      <c r="K1205" s="253"/>
      <c r="L1205" s="258"/>
      <c r="M1205" s="259"/>
      <c r="N1205" s="260"/>
      <c r="O1205" s="260"/>
      <c r="P1205" s="260"/>
      <c r="Q1205" s="260"/>
      <c r="R1205" s="260"/>
      <c r="S1205" s="260"/>
      <c r="T1205" s="261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62" t="s">
        <v>197</v>
      </c>
      <c r="AU1205" s="262" t="s">
        <v>86</v>
      </c>
      <c r="AV1205" s="14" t="s">
        <v>86</v>
      </c>
      <c r="AW1205" s="14" t="s">
        <v>32</v>
      </c>
      <c r="AX1205" s="14" t="s">
        <v>77</v>
      </c>
      <c r="AY1205" s="262" t="s">
        <v>188</v>
      </c>
    </row>
    <row r="1206" spans="1:51" s="13" customFormat="1" ht="12">
      <c r="A1206" s="13"/>
      <c r="B1206" s="241"/>
      <c r="C1206" s="242"/>
      <c r="D1206" s="243" t="s">
        <v>197</v>
      </c>
      <c r="E1206" s="244" t="s">
        <v>1</v>
      </c>
      <c r="F1206" s="245" t="s">
        <v>733</v>
      </c>
      <c r="G1206" s="242"/>
      <c r="H1206" s="244" t="s">
        <v>1</v>
      </c>
      <c r="I1206" s="246"/>
      <c r="J1206" s="242"/>
      <c r="K1206" s="242"/>
      <c r="L1206" s="247"/>
      <c r="M1206" s="248"/>
      <c r="N1206" s="249"/>
      <c r="O1206" s="249"/>
      <c r="P1206" s="249"/>
      <c r="Q1206" s="249"/>
      <c r="R1206" s="249"/>
      <c r="S1206" s="249"/>
      <c r="T1206" s="250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51" t="s">
        <v>197</v>
      </c>
      <c r="AU1206" s="251" t="s">
        <v>86</v>
      </c>
      <c r="AV1206" s="13" t="s">
        <v>84</v>
      </c>
      <c r="AW1206" s="13" t="s">
        <v>32</v>
      </c>
      <c r="AX1206" s="13" t="s">
        <v>77</v>
      </c>
      <c r="AY1206" s="251" t="s">
        <v>188</v>
      </c>
    </row>
    <row r="1207" spans="1:51" s="14" customFormat="1" ht="12">
      <c r="A1207" s="14"/>
      <c r="B1207" s="252"/>
      <c r="C1207" s="253"/>
      <c r="D1207" s="243" t="s">
        <v>197</v>
      </c>
      <c r="E1207" s="254" t="s">
        <v>1</v>
      </c>
      <c r="F1207" s="255" t="s">
        <v>226</v>
      </c>
      <c r="G1207" s="253"/>
      <c r="H1207" s="256">
        <v>25.99</v>
      </c>
      <c r="I1207" s="257"/>
      <c r="J1207" s="253"/>
      <c r="K1207" s="253"/>
      <c r="L1207" s="258"/>
      <c r="M1207" s="259"/>
      <c r="N1207" s="260"/>
      <c r="O1207" s="260"/>
      <c r="P1207" s="260"/>
      <c r="Q1207" s="260"/>
      <c r="R1207" s="260"/>
      <c r="S1207" s="260"/>
      <c r="T1207" s="261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62" t="s">
        <v>197</v>
      </c>
      <c r="AU1207" s="262" t="s">
        <v>86</v>
      </c>
      <c r="AV1207" s="14" t="s">
        <v>86</v>
      </c>
      <c r="AW1207" s="14" t="s">
        <v>32</v>
      </c>
      <c r="AX1207" s="14" t="s">
        <v>77</v>
      </c>
      <c r="AY1207" s="262" t="s">
        <v>188</v>
      </c>
    </row>
    <row r="1208" spans="1:51" s="13" customFormat="1" ht="12">
      <c r="A1208" s="13"/>
      <c r="B1208" s="241"/>
      <c r="C1208" s="242"/>
      <c r="D1208" s="243" t="s">
        <v>197</v>
      </c>
      <c r="E1208" s="244" t="s">
        <v>1</v>
      </c>
      <c r="F1208" s="245" t="s">
        <v>227</v>
      </c>
      <c r="G1208" s="242"/>
      <c r="H1208" s="244" t="s">
        <v>1</v>
      </c>
      <c r="I1208" s="246"/>
      <c r="J1208" s="242"/>
      <c r="K1208" s="242"/>
      <c r="L1208" s="247"/>
      <c r="M1208" s="248"/>
      <c r="N1208" s="249"/>
      <c r="O1208" s="249"/>
      <c r="P1208" s="249"/>
      <c r="Q1208" s="249"/>
      <c r="R1208" s="249"/>
      <c r="S1208" s="249"/>
      <c r="T1208" s="250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51" t="s">
        <v>197</v>
      </c>
      <c r="AU1208" s="251" t="s">
        <v>86</v>
      </c>
      <c r="AV1208" s="13" t="s">
        <v>84</v>
      </c>
      <c r="AW1208" s="13" t="s">
        <v>32</v>
      </c>
      <c r="AX1208" s="13" t="s">
        <v>77</v>
      </c>
      <c r="AY1208" s="251" t="s">
        <v>188</v>
      </c>
    </row>
    <row r="1209" spans="1:51" s="14" customFormat="1" ht="12">
      <c r="A1209" s="14"/>
      <c r="B1209" s="252"/>
      <c r="C1209" s="253"/>
      <c r="D1209" s="243" t="s">
        <v>197</v>
      </c>
      <c r="E1209" s="254" t="s">
        <v>1</v>
      </c>
      <c r="F1209" s="255" t="s">
        <v>281</v>
      </c>
      <c r="G1209" s="253"/>
      <c r="H1209" s="256">
        <v>28.94</v>
      </c>
      <c r="I1209" s="257"/>
      <c r="J1209" s="253"/>
      <c r="K1209" s="253"/>
      <c r="L1209" s="258"/>
      <c r="M1209" s="259"/>
      <c r="N1209" s="260"/>
      <c r="O1209" s="260"/>
      <c r="P1209" s="260"/>
      <c r="Q1209" s="260"/>
      <c r="R1209" s="260"/>
      <c r="S1209" s="260"/>
      <c r="T1209" s="261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62" t="s">
        <v>197</v>
      </c>
      <c r="AU1209" s="262" t="s">
        <v>86</v>
      </c>
      <c r="AV1209" s="14" t="s">
        <v>86</v>
      </c>
      <c r="AW1209" s="14" t="s">
        <v>32</v>
      </c>
      <c r="AX1209" s="14" t="s">
        <v>77</v>
      </c>
      <c r="AY1209" s="262" t="s">
        <v>188</v>
      </c>
    </row>
    <row r="1210" spans="1:51" s="13" customFormat="1" ht="12">
      <c r="A1210" s="13"/>
      <c r="B1210" s="241"/>
      <c r="C1210" s="242"/>
      <c r="D1210" s="243" t="s">
        <v>197</v>
      </c>
      <c r="E1210" s="244" t="s">
        <v>1</v>
      </c>
      <c r="F1210" s="245" t="s">
        <v>207</v>
      </c>
      <c r="G1210" s="242"/>
      <c r="H1210" s="244" t="s">
        <v>1</v>
      </c>
      <c r="I1210" s="246"/>
      <c r="J1210" s="242"/>
      <c r="K1210" s="242"/>
      <c r="L1210" s="247"/>
      <c r="M1210" s="248"/>
      <c r="N1210" s="249"/>
      <c r="O1210" s="249"/>
      <c r="P1210" s="249"/>
      <c r="Q1210" s="249"/>
      <c r="R1210" s="249"/>
      <c r="S1210" s="249"/>
      <c r="T1210" s="250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51" t="s">
        <v>197</v>
      </c>
      <c r="AU1210" s="251" t="s">
        <v>86</v>
      </c>
      <c r="AV1210" s="13" t="s">
        <v>84</v>
      </c>
      <c r="AW1210" s="13" t="s">
        <v>32</v>
      </c>
      <c r="AX1210" s="13" t="s">
        <v>77</v>
      </c>
      <c r="AY1210" s="251" t="s">
        <v>188</v>
      </c>
    </row>
    <row r="1211" spans="1:51" s="14" customFormat="1" ht="12">
      <c r="A1211" s="14"/>
      <c r="B1211" s="252"/>
      <c r="C1211" s="253"/>
      <c r="D1211" s="243" t="s">
        <v>197</v>
      </c>
      <c r="E1211" s="254" t="s">
        <v>1</v>
      </c>
      <c r="F1211" s="255" t="s">
        <v>734</v>
      </c>
      <c r="G1211" s="253"/>
      <c r="H1211" s="256">
        <v>15.78</v>
      </c>
      <c r="I1211" s="257"/>
      <c r="J1211" s="253"/>
      <c r="K1211" s="253"/>
      <c r="L1211" s="258"/>
      <c r="M1211" s="259"/>
      <c r="N1211" s="260"/>
      <c r="O1211" s="260"/>
      <c r="P1211" s="260"/>
      <c r="Q1211" s="260"/>
      <c r="R1211" s="260"/>
      <c r="S1211" s="260"/>
      <c r="T1211" s="261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62" t="s">
        <v>197</v>
      </c>
      <c r="AU1211" s="262" t="s">
        <v>86</v>
      </c>
      <c r="AV1211" s="14" t="s">
        <v>86</v>
      </c>
      <c r="AW1211" s="14" t="s">
        <v>32</v>
      </c>
      <c r="AX1211" s="14" t="s">
        <v>77</v>
      </c>
      <c r="AY1211" s="262" t="s">
        <v>188</v>
      </c>
    </row>
    <row r="1212" spans="1:51" s="13" customFormat="1" ht="12">
      <c r="A1212" s="13"/>
      <c r="B1212" s="241"/>
      <c r="C1212" s="242"/>
      <c r="D1212" s="243" t="s">
        <v>197</v>
      </c>
      <c r="E1212" s="244" t="s">
        <v>1</v>
      </c>
      <c r="F1212" s="245" t="s">
        <v>233</v>
      </c>
      <c r="G1212" s="242"/>
      <c r="H1212" s="244" t="s">
        <v>1</v>
      </c>
      <c r="I1212" s="246"/>
      <c r="J1212" s="242"/>
      <c r="K1212" s="242"/>
      <c r="L1212" s="247"/>
      <c r="M1212" s="248"/>
      <c r="N1212" s="249"/>
      <c r="O1212" s="249"/>
      <c r="P1212" s="249"/>
      <c r="Q1212" s="249"/>
      <c r="R1212" s="249"/>
      <c r="S1212" s="249"/>
      <c r="T1212" s="250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51" t="s">
        <v>197</v>
      </c>
      <c r="AU1212" s="251" t="s">
        <v>86</v>
      </c>
      <c r="AV1212" s="13" t="s">
        <v>84</v>
      </c>
      <c r="AW1212" s="13" t="s">
        <v>32</v>
      </c>
      <c r="AX1212" s="13" t="s">
        <v>77</v>
      </c>
      <c r="AY1212" s="251" t="s">
        <v>188</v>
      </c>
    </row>
    <row r="1213" spans="1:51" s="13" customFormat="1" ht="12">
      <c r="A1213" s="13"/>
      <c r="B1213" s="241"/>
      <c r="C1213" s="242"/>
      <c r="D1213" s="243" t="s">
        <v>197</v>
      </c>
      <c r="E1213" s="244" t="s">
        <v>1</v>
      </c>
      <c r="F1213" s="245" t="s">
        <v>238</v>
      </c>
      <c r="G1213" s="242"/>
      <c r="H1213" s="244" t="s">
        <v>1</v>
      </c>
      <c r="I1213" s="246"/>
      <c r="J1213" s="242"/>
      <c r="K1213" s="242"/>
      <c r="L1213" s="247"/>
      <c r="M1213" s="248"/>
      <c r="N1213" s="249"/>
      <c r="O1213" s="249"/>
      <c r="P1213" s="249"/>
      <c r="Q1213" s="249"/>
      <c r="R1213" s="249"/>
      <c r="S1213" s="249"/>
      <c r="T1213" s="250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51" t="s">
        <v>197</v>
      </c>
      <c r="AU1213" s="251" t="s">
        <v>86</v>
      </c>
      <c r="AV1213" s="13" t="s">
        <v>84</v>
      </c>
      <c r="AW1213" s="13" t="s">
        <v>32</v>
      </c>
      <c r="AX1213" s="13" t="s">
        <v>77</v>
      </c>
      <c r="AY1213" s="251" t="s">
        <v>188</v>
      </c>
    </row>
    <row r="1214" spans="1:51" s="14" customFormat="1" ht="12">
      <c r="A1214" s="14"/>
      <c r="B1214" s="252"/>
      <c r="C1214" s="253"/>
      <c r="D1214" s="243" t="s">
        <v>197</v>
      </c>
      <c r="E1214" s="254" t="s">
        <v>1</v>
      </c>
      <c r="F1214" s="255" t="s">
        <v>239</v>
      </c>
      <c r="G1214" s="253"/>
      <c r="H1214" s="256">
        <v>5.91</v>
      </c>
      <c r="I1214" s="257"/>
      <c r="J1214" s="253"/>
      <c r="K1214" s="253"/>
      <c r="L1214" s="258"/>
      <c r="M1214" s="259"/>
      <c r="N1214" s="260"/>
      <c r="O1214" s="260"/>
      <c r="P1214" s="260"/>
      <c r="Q1214" s="260"/>
      <c r="R1214" s="260"/>
      <c r="S1214" s="260"/>
      <c r="T1214" s="261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62" t="s">
        <v>197</v>
      </c>
      <c r="AU1214" s="262" t="s">
        <v>86</v>
      </c>
      <c r="AV1214" s="14" t="s">
        <v>86</v>
      </c>
      <c r="AW1214" s="14" t="s">
        <v>32</v>
      </c>
      <c r="AX1214" s="14" t="s">
        <v>77</v>
      </c>
      <c r="AY1214" s="262" t="s">
        <v>188</v>
      </c>
    </row>
    <row r="1215" spans="1:51" s="13" customFormat="1" ht="12">
      <c r="A1215" s="13"/>
      <c r="B1215" s="241"/>
      <c r="C1215" s="242"/>
      <c r="D1215" s="243" t="s">
        <v>197</v>
      </c>
      <c r="E1215" s="244" t="s">
        <v>1</v>
      </c>
      <c r="F1215" s="245" t="s">
        <v>246</v>
      </c>
      <c r="G1215" s="242"/>
      <c r="H1215" s="244" t="s">
        <v>1</v>
      </c>
      <c r="I1215" s="246"/>
      <c r="J1215" s="242"/>
      <c r="K1215" s="242"/>
      <c r="L1215" s="247"/>
      <c r="M1215" s="248"/>
      <c r="N1215" s="249"/>
      <c r="O1215" s="249"/>
      <c r="P1215" s="249"/>
      <c r="Q1215" s="249"/>
      <c r="R1215" s="249"/>
      <c r="S1215" s="249"/>
      <c r="T1215" s="250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51" t="s">
        <v>197</v>
      </c>
      <c r="AU1215" s="251" t="s">
        <v>86</v>
      </c>
      <c r="AV1215" s="13" t="s">
        <v>84</v>
      </c>
      <c r="AW1215" s="13" t="s">
        <v>32</v>
      </c>
      <c r="AX1215" s="13" t="s">
        <v>77</v>
      </c>
      <c r="AY1215" s="251" t="s">
        <v>188</v>
      </c>
    </row>
    <row r="1216" spans="1:51" s="14" customFormat="1" ht="12">
      <c r="A1216" s="14"/>
      <c r="B1216" s="252"/>
      <c r="C1216" s="253"/>
      <c r="D1216" s="243" t="s">
        <v>197</v>
      </c>
      <c r="E1216" s="254" t="s">
        <v>1</v>
      </c>
      <c r="F1216" s="255" t="s">
        <v>247</v>
      </c>
      <c r="G1216" s="253"/>
      <c r="H1216" s="256">
        <v>31.88</v>
      </c>
      <c r="I1216" s="257"/>
      <c r="J1216" s="253"/>
      <c r="K1216" s="253"/>
      <c r="L1216" s="258"/>
      <c r="M1216" s="259"/>
      <c r="N1216" s="260"/>
      <c r="O1216" s="260"/>
      <c r="P1216" s="260"/>
      <c r="Q1216" s="260"/>
      <c r="R1216" s="260"/>
      <c r="S1216" s="260"/>
      <c r="T1216" s="261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62" t="s">
        <v>197</v>
      </c>
      <c r="AU1216" s="262" t="s">
        <v>86</v>
      </c>
      <c r="AV1216" s="14" t="s">
        <v>86</v>
      </c>
      <c r="AW1216" s="14" t="s">
        <v>32</v>
      </c>
      <c r="AX1216" s="14" t="s">
        <v>77</v>
      </c>
      <c r="AY1216" s="262" t="s">
        <v>188</v>
      </c>
    </row>
    <row r="1217" spans="1:51" s="13" customFormat="1" ht="12">
      <c r="A1217" s="13"/>
      <c r="B1217" s="241"/>
      <c r="C1217" s="242"/>
      <c r="D1217" s="243" t="s">
        <v>197</v>
      </c>
      <c r="E1217" s="244" t="s">
        <v>1</v>
      </c>
      <c r="F1217" s="245" t="s">
        <v>293</v>
      </c>
      <c r="G1217" s="242"/>
      <c r="H1217" s="244" t="s">
        <v>1</v>
      </c>
      <c r="I1217" s="246"/>
      <c r="J1217" s="242"/>
      <c r="K1217" s="242"/>
      <c r="L1217" s="247"/>
      <c r="M1217" s="248"/>
      <c r="N1217" s="249"/>
      <c r="O1217" s="249"/>
      <c r="P1217" s="249"/>
      <c r="Q1217" s="249"/>
      <c r="R1217" s="249"/>
      <c r="S1217" s="249"/>
      <c r="T1217" s="250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51" t="s">
        <v>197</v>
      </c>
      <c r="AU1217" s="251" t="s">
        <v>86</v>
      </c>
      <c r="AV1217" s="13" t="s">
        <v>84</v>
      </c>
      <c r="AW1217" s="13" t="s">
        <v>32</v>
      </c>
      <c r="AX1217" s="13" t="s">
        <v>77</v>
      </c>
      <c r="AY1217" s="251" t="s">
        <v>188</v>
      </c>
    </row>
    <row r="1218" spans="1:51" s="14" customFormat="1" ht="12">
      <c r="A1218" s="14"/>
      <c r="B1218" s="252"/>
      <c r="C1218" s="253"/>
      <c r="D1218" s="243" t="s">
        <v>197</v>
      </c>
      <c r="E1218" s="254" t="s">
        <v>1</v>
      </c>
      <c r="F1218" s="255" t="s">
        <v>294</v>
      </c>
      <c r="G1218" s="253"/>
      <c r="H1218" s="256">
        <v>20.66</v>
      </c>
      <c r="I1218" s="257"/>
      <c r="J1218" s="253"/>
      <c r="K1218" s="253"/>
      <c r="L1218" s="258"/>
      <c r="M1218" s="259"/>
      <c r="N1218" s="260"/>
      <c r="O1218" s="260"/>
      <c r="P1218" s="260"/>
      <c r="Q1218" s="260"/>
      <c r="R1218" s="260"/>
      <c r="S1218" s="260"/>
      <c r="T1218" s="261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62" t="s">
        <v>197</v>
      </c>
      <c r="AU1218" s="262" t="s">
        <v>86</v>
      </c>
      <c r="AV1218" s="14" t="s">
        <v>86</v>
      </c>
      <c r="AW1218" s="14" t="s">
        <v>32</v>
      </c>
      <c r="AX1218" s="14" t="s">
        <v>77</v>
      </c>
      <c r="AY1218" s="262" t="s">
        <v>188</v>
      </c>
    </row>
    <row r="1219" spans="1:51" s="16" customFormat="1" ht="12">
      <c r="A1219" s="16"/>
      <c r="B1219" s="274"/>
      <c r="C1219" s="275"/>
      <c r="D1219" s="243" t="s">
        <v>197</v>
      </c>
      <c r="E1219" s="276" t="s">
        <v>1</v>
      </c>
      <c r="F1219" s="277" t="s">
        <v>232</v>
      </c>
      <c r="G1219" s="275"/>
      <c r="H1219" s="278">
        <v>193.7</v>
      </c>
      <c r="I1219" s="279"/>
      <c r="J1219" s="275"/>
      <c r="K1219" s="275"/>
      <c r="L1219" s="280"/>
      <c r="M1219" s="281"/>
      <c r="N1219" s="282"/>
      <c r="O1219" s="282"/>
      <c r="P1219" s="282"/>
      <c r="Q1219" s="282"/>
      <c r="R1219" s="282"/>
      <c r="S1219" s="282"/>
      <c r="T1219" s="283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T1219" s="284" t="s">
        <v>197</v>
      </c>
      <c r="AU1219" s="284" t="s">
        <v>86</v>
      </c>
      <c r="AV1219" s="16" t="s">
        <v>112</v>
      </c>
      <c r="AW1219" s="16" t="s">
        <v>32</v>
      </c>
      <c r="AX1219" s="16" t="s">
        <v>77</v>
      </c>
      <c r="AY1219" s="284" t="s">
        <v>188</v>
      </c>
    </row>
    <row r="1220" spans="1:51" s="13" customFormat="1" ht="12">
      <c r="A1220" s="13"/>
      <c r="B1220" s="241"/>
      <c r="C1220" s="242"/>
      <c r="D1220" s="243" t="s">
        <v>197</v>
      </c>
      <c r="E1220" s="244" t="s">
        <v>1</v>
      </c>
      <c r="F1220" s="245" t="s">
        <v>735</v>
      </c>
      <c r="G1220" s="242"/>
      <c r="H1220" s="244" t="s">
        <v>1</v>
      </c>
      <c r="I1220" s="246"/>
      <c r="J1220" s="242"/>
      <c r="K1220" s="242"/>
      <c r="L1220" s="247"/>
      <c r="M1220" s="248"/>
      <c r="N1220" s="249"/>
      <c r="O1220" s="249"/>
      <c r="P1220" s="249"/>
      <c r="Q1220" s="249"/>
      <c r="R1220" s="249"/>
      <c r="S1220" s="249"/>
      <c r="T1220" s="250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51" t="s">
        <v>197</v>
      </c>
      <c r="AU1220" s="251" t="s">
        <v>86</v>
      </c>
      <c r="AV1220" s="13" t="s">
        <v>84</v>
      </c>
      <c r="AW1220" s="13" t="s">
        <v>32</v>
      </c>
      <c r="AX1220" s="13" t="s">
        <v>77</v>
      </c>
      <c r="AY1220" s="251" t="s">
        <v>188</v>
      </c>
    </row>
    <row r="1221" spans="1:51" s="13" customFormat="1" ht="12">
      <c r="A1221" s="13"/>
      <c r="B1221" s="241"/>
      <c r="C1221" s="242"/>
      <c r="D1221" s="243" t="s">
        <v>197</v>
      </c>
      <c r="E1221" s="244" t="s">
        <v>1</v>
      </c>
      <c r="F1221" s="245" t="s">
        <v>234</v>
      </c>
      <c r="G1221" s="242"/>
      <c r="H1221" s="244" t="s">
        <v>1</v>
      </c>
      <c r="I1221" s="246"/>
      <c r="J1221" s="242"/>
      <c r="K1221" s="242"/>
      <c r="L1221" s="247"/>
      <c r="M1221" s="248"/>
      <c r="N1221" s="249"/>
      <c r="O1221" s="249"/>
      <c r="P1221" s="249"/>
      <c r="Q1221" s="249"/>
      <c r="R1221" s="249"/>
      <c r="S1221" s="249"/>
      <c r="T1221" s="250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51" t="s">
        <v>197</v>
      </c>
      <c r="AU1221" s="251" t="s">
        <v>86</v>
      </c>
      <c r="AV1221" s="13" t="s">
        <v>84</v>
      </c>
      <c r="AW1221" s="13" t="s">
        <v>32</v>
      </c>
      <c r="AX1221" s="13" t="s">
        <v>77</v>
      </c>
      <c r="AY1221" s="251" t="s">
        <v>188</v>
      </c>
    </row>
    <row r="1222" spans="1:51" s="14" customFormat="1" ht="12">
      <c r="A1222" s="14"/>
      <c r="B1222" s="252"/>
      <c r="C1222" s="253"/>
      <c r="D1222" s="243" t="s">
        <v>197</v>
      </c>
      <c r="E1222" s="254" t="s">
        <v>1</v>
      </c>
      <c r="F1222" s="255" t="s">
        <v>235</v>
      </c>
      <c r="G1222" s="253"/>
      <c r="H1222" s="256">
        <v>18.13</v>
      </c>
      <c r="I1222" s="257"/>
      <c r="J1222" s="253"/>
      <c r="K1222" s="253"/>
      <c r="L1222" s="258"/>
      <c r="M1222" s="259"/>
      <c r="N1222" s="260"/>
      <c r="O1222" s="260"/>
      <c r="P1222" s="260"/>
      <c r="Q1222" s="260"/>
      <c r="R1222" s="260"/>
      <c r="S1222" s="260"/>
      <c r="T1222" s="261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62" t="s">
        <v>197</v>
      </c>
      <c r="AU1222" s="262" t="s">
        <v>86</v>
      </c>
      <c r="AV1222" s="14" t="s">
        <v>86</v>
      </c>
      <c r="AW1222" s="14" t="s">
        <v>32</v>
      </c>
      <c r="AX1222" s="14" t="s">
        <v>77</v>
      </c>
      <c r="AY1222" s="262" t="s">
        <v>188</v>
      </c>
    </row>
    <row r="1223" spans="1:51" s="13" customFormat="1" ht="12">
      <c r="A1223" s="13"/>
      <c r="B1223" s="241"/>
      <c r="C1223" s="242"/>
      <c r="D1223" s="243" t="s">
        <v>197</v>
      </c>
      <c r="E1223" s="244" t="s">
        <v>1</v>
      </c>
      <c r="F1223" s="245" t="s">
        <v>240</v>
      </c>
      <c r="G1223" s="242"/>
      <c r="H1223" s="244" t="s">
        <v>1</v>
      </c>
      <c r="I1223" s="246"/>
      <c r="J1223" s="242"/>
      <c r="K1223" s="242"/>
      <c r="L1223" s="247"/>
      <c r="M1223" s="248"/>
      <c r="N1223" s="249"/>
      <c r="O1223" s="249"/>
      <c r="P1223" s="249"/>
      <c r="Q1223" s="249"/>
      <c r="R1223" s="249"/>
      <c r="S1223" s="249"/>
      <c r="T1223" s="250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51" t="s">
        <v>197</v>
      </c>
      <c r="AU1223" s="251" t="s">
        <v>86</v>
      </c>
      <c r="AV1223" s="13" t="s">
        <v>84</v>
      </c>
      <c r="AW1223" s="13" t="s">
        <v>32</v>
      </c>
      <c r="AX1223" s="13" t="s">
        <v>77</v>
      </c>
      <c r="AY1223" s="251" t="s">
        <v>188</v>
      </c>
    </row>
    <row r="1224" spans="1:51" s="14" customFormat="1" ht="12">
      <c r="A1224" s="14"/>
      <c r="B1224" s="252"/>
      <c r="C1224" s="253"/>
      <c r="D1224" s="243" t="s">
        <v>197</v>
      </c>
      <c r="E1224" s="254" t="s">
        <v>1</v>
      </c>
      <c r="F1224" s="255" t="s">
        <v>241</v>
      </c>
      <c r="G1224" s="253"/>
      <c r="H1224" s="256">
        <v>7.79</v>
      </c>
      <c r="I1224" s="257"/>
      <c r="J1224" s="253"/>
      <c r="K1224" s="253"/>
      <c r="L1224" s="258"/>
      <c r="M1224" s="259"/>
      <c r="N1224" s="260"/>
      <c r="O1224" s="260"/>
      <c r="P1224" s="260"/>
      <c r="Q1224" s="260"/>
      <c r="R1224" s="260"/>
      <c r="S1224" s="260"/>
      <c r="T1224" s="261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62" t="s">
        <v>197</v>
      </c>
      <c r="AU1224" s="262" t="s">
        <v>86</v>
      </c>
      <c r="AV1224" s="14" t="s">
        <v>86</v>
      </c>
      <c r="AW1224" s="14" t="s">
        <v>32</v>
      </c>
      <c r="AX1224" s="14" t="s">
        <v>77</v>
      </c>
      <c r="AY1224" s="262" t="s">
        <v>188</v>
      </c>
    </row>
    <row r="1225" spans="1:51" s="13" customFormat="1" ht="12">
      <c r="A1225" s="13"/>
      <c r="B1225" s="241"/>
      <c r="C1225" s="242"/>
      <c r="D1225" s="243" t="s">
        <v>197</v>
      </c>
      <c r="E1225" s="244" t="s">
        <v>1</v>
      </c>
      <c r="F1225" s="245" t="s">
        <v>248</v>
      </c>
      <c r="G1225" s="242"/>
      <c r="H1225" s="244" t="s">
        <v>1</v>
      </c>
      <c r="I1225" s="246"/>
      <c r="J1225" s="242"/>
      <c r="K1225" s="242"/>
      <c r="L1225" s="247"/>
      <c r="M1225" s="248"/>
      <c r="N1225" s="249"/>
      <c r="O1225" s="249"/>
      <c r="P1225" s="249"/>
      <c r="Q1225" s="249"/>
      <c r="R1225" s="249"/>
      <c r="S1225" s="249"/>
      <c r="T1225" s="250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51" t="s">
        <v>197</v>
      </c>
      <c r="AU1225" s="251" t="s">
        <v>86</v>
      </c>
      <c r="AV1225" s="13" t="s">
        <v>84</v>
      </c>
      <c r="AW1225" s="13" t="s">
        <v>32</v>
      </c>
      <c r="AX1225" s="13" t="s">
        <v>77</v>
      </c>
      <c r="AY1225" s="251" t="s">
        <v>188</v>
      </c>
    </row>
    <row r="1226" spans="1:51" s="14" customFormat="1" ht="12">
      <c r="A1226" s="14"/>
      <c r="B1226" s="252"/>
      <c r="C1226" s="253"/>
      <c r="D1226" s="243" t="s">
        <v>197</v>
      </c>
      <c r="E1226" s="254" t="s">
        <v>1</v>
      </c>
      <c r="F1226" s="255" t="s">
        <v>249</v>
      </c>
      <c r="G1226" s="253"/>
      <c r="H1226" s="256">
        <v>46.28</v>
      </c>
      <c r="I1226" s="257"/>
      <c r="J1226" s="253"/>
      <c r="K1226" s="253"/>
      <c r="L1226" s="258"/>
      <c r="M1226" s="259"/>
      <c r="N1226" s="260"/>
      <c r="O1226" s="260"/>
      <c r="P1226" s="260"/>
      <c r="Q1226" s="260"/>
      <c r="R1226" s="260"/>
      <c r="S1226" s="260"/>
      <c r="T1226" s="261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62" t="s">
        <v>197</v>
      </c>
      <c r="AU1226" s="262" t="s">
        <v>86</v>
      </c>
      <c r="AV1226" s="14" t="s">
        <v>86</v>
      </c>
      <c r="AW1226" s="14" t="s">
        <v>32</v>
      </c>
      <c r="AX1226" s="14" t="s">
        <v>77</v>
      </c>
      <c r="AY1226" s="262" t="s">
        <v>188</v>
      </c>
    </row>
    <row r="1227" spans="1:51" s="13" customFormat="1" ht="12">
      <c r="A1227" s="13"/>
      <c r="B1227" s="241"/>
      <c r="C1227" s="242"/>
      <c r="D1227" s="243" t="s">
        <v>197</v>
      </c>
      <c r="E1227" s="244" t="s">
        <v>1</v>
      </c>
      <c r="F1227" s="245" t="s">
        <v>254</v>
      </c>
      <c r="G1227" s="242"/>
      <c r="H1227" s="244" t="s">
        <v>1</v>
      </c>
      <c r="I1227" s="246"/>
      <c r="J1227" s="242"/>
      <c r="K1227" s="242"/>
      <c r="L1227" s="247"/>
      <c r="M1227" s="248"/>
      <c r="N1227" s="249"/>
      <c r="O1227" s="249"/>
      <c r="P1227" s="249"/>
      <c r="Q1227" s="249"/>
      <c r="R1227" s="249"/>
      <c r="S1227" s="249"/>
      <c r="T1227" s="250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51" t="s">
        <v>197</v>
      </c>
      <c r="AU1227" s="251" t="s">
        <v>86</v>
      </c>
      <c r="AV1227" s="13" t="s">
        <v>84</v>
      </c>
      <c r="AW1227" s="13" t="s">
        <v>32</v>
      </c>
      <c r="AX1227" s="13" t="s">
        <v>77</v>
      </c>
      <c r="AY1227" s="251" t="s">
        <v>188</v>
      </c>
    </row>
    <row r="1228" spans="1:51" s="14" customFormat="1" ht="12">
      <c r="A1228" s="14"/>
      <c r="B1228" s="252"/>
      <c r="C1228" s="253"/>
      <c r="D1228" s="243" t="s">
        <v>197</v>
      </c>
      <c r="E1228" s="254" t="s">
        <v>1</v>
      </c>
      <c r="F1228" s="255" t="s">
        <v>255</v>
      </c>
      <c r="G1228" s="253"/>
      <c r="H1228" s="256">
        <v>12.97</v>
      </c>
      <c r="I1228" s="257"/>
      <c r="J1228" s="253"/>
      <c r="K1228" s="253"/>
      <c r="L1228" s="258"/>
      <c r="M1228" s="259"/>
      <c r="N1228" s="260"/>
      <c r="O1228" s="260"/>
      <c r="P1228" s="260"/>
      <c r="Q1228" s="260"/>
      <c r="R1228" s="260"/>
      <c r="S1228" s="260"/>
      <c r="T1228" s="261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62" t="s">
        <v>197</v>
      </c>
      <c r="AU1228" s="262" t="s">
        <v>86</v>
      </c>
      <c r="AV1228" s="14" t="s">
        <v>86</v>
      </c>
      <c r="AW1228" s="14" t="s">
        <v>32</v>
      </c>
      <c r="AX1228" s="14" t="s">
        <v>77</v>
      </c>
      <c r="AY1228" s="262" t="s">
        <v>188</v>
      </c>
    </row>
    <row r="1229" spans="1:51" s="13" customFormat="1" ht="12">
      <c r="A1229" s="13"/>
      <c r="B1229" s="241"/>
      <c r="C1229" s="242"/>
      <c r="D1229" s="243" t="s">
        <v>197</v>
      </c>
      <c r="E1229" s="244" t="s">
        <v>1</v>
      </c>
      <c r="F1229" s="245" t="s">
        <v>264</v>
      </c>
      <c r="G1229" s="242"/>
      <c r="H1229" s="244" t="s">
        <v>1</v>
      </c>
      <c r="I1229" s="246"/>
      <c r="J1229" s="242"/>
      <c r="K1229" s="242"/>
      <c r="L1229" s="247"/>
      <c r="M1229" s="248"/>
      <c r="N1229" s="249"/>
      <c r="O1229" s="249"/>
      <c r="P1229" s="249"/>
      <c r="Q1229" s="249"/>
      <c r="R1229" s="249"/>
      <c r="S1229" s="249"/>
      <c r="T1229" s="250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51" t="s">
        <v>197</v>
      </c>
      <c r="AU1229" s="251" t="s">
        <v>86</v>
      </c>
      <c r="AV1229" s="13" t="s">
        <v>84</v>
      </c>
      <c r="AW1229" s="13" t="s">
        <v>32</v>
      </c>
      <c r="AX1229" s="13" t="s">
        <v>77</v>
      </c>
      <c r="AY1229" s="251" t="s">
        <v>188</v>
      </c>
    </row>
    <row r="1230" spans="1:51" s="14" customFormat="1" ht="12">
      <c r="A1230" s="14"/>
      <c r="B1230" s="252"/>
      <c r="C1230" s="253"/>
      <c r="D1230" s="243" t="s">
        <v>197</v>
      </c>
      <c r="E1230" s="254" t="s">
        <v>1</v>
      </c>
      <c r="F1230" s="255" t="s">
        <v>688</v>
      </c>
      <c r="G1230" s="253"/>
      <c r="H1230" s="256">
        <v>32</v>
      </c>
      <c r="I1230" s="257"/>
      <c r="J1230" s="253"/>
      <c r="K1230" s="253"/>
      <c r="L1230" s="258"/>
      <c r="M1230" s="259"/>
      <c r="N1230" s="260"/>
      <c r="O1230" s="260"/>
      <c r="P1230" s="260"/>
      <c r="Q1230" s="260"/>
      <c r="R1230" s="260"/>
      <c r="S1230" s="260"/>
      <c r="T1230" s="261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62" t="s">
        <v>197</v>
      </c>
      <c r="AU1230" s="262" t="s">
        <v>86</v>
      </c>
      <c r="AV1230" s="14" t="s">
        <v>86</v>
      </c>
      <c r="AW1230" s="14" t="s">
        <v>32</v>
      </c>
      <c r="AX1230" s="14" t="s">
        <v>77</v>
      </c>
      <c r="AY1230" s="262" t="s">
        <v>188</v>
      </c>
    </row>
    <row r="1231" spans="1:51" s="13" customFormat="1" ht="12">
      <c r="A1231" s="13"/>
      <c r="B1231" s="241"/>
      <c r="C1231" s="242"/>
      <c r="D1231" s="243" t="s">
        <v>197</v>
      </c>
      <c r="E1231" s="244" t="s">
        <v>1</v>
      </c>
      <c r="F1231" s="245" t="s">
        <v>256</v>
      </c>
      <c r="G1231" s="242"/>
      <c r="H1231" s="244" t="s">
        <v>1</v>
      </c>
      <c r="I1231" s="246"/>
      <c r="J1231" s="242"/>
      <c r="K1231" s="242"/>
      <c r="L1231" s="247"/>
      <c r="M1231" s="248"/>
      <c r="N1231" s="249"/>
      <c r="O1231" s="249"/>
      <c r="P1231" s="249"/>
      <c r="Q1231" s="249"/>
      <c r="R1231" s="249"/>
      <c r="S1231" s="249"/>
      <c r="T1231" s="250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51" t="s">
        <v>197</v>
      </c>
      <c r="AU1231" s="251" t="s">
        <v>86</v>
      </c>
      <c r="AV1231" s="13" t="s">
        <v>84</v>
      </c>
      <c r="AW1231" s="13" t="s">
        <v>32</v>
      </c>
      <c r="AX1231" s="13" t="s">
        <v>77</v>
      </c>
      <c r="AY1231" s="251" t="s">
        <v>188</v>
      </c>
    </row>
    <row r="1232" spans="1:51" s="14" customFormat="1" ht="12">
      <c r="A1232" s="14"/>
      <c r="B1232" s="252"/>
      <c r="C1232" s="253"/>
      <c r="D1232" s="243" t="s">
        <v>197</v>
      </c>
      <c r="E1232" s="254" t="s">
        <v>1</v>
      </c>
      <c r="F1232" s="255" t="s">
        <v>736</v>
      </c>
      <c r="G1232" s="253"/>
      <c r="H1232" s="256">
        <v>18.72</v>
      </c>
      <c r="I1232" s="257"/>
      <c r="J1232" s="253"/>
      <c r="K1232" s="253"/>
      <c r="L1232" s="258"/>
      <c r="M1232" s="259"/>
      <c r="N1232" s="260"/>
      <c r="O1232" s="260"/>
      <c r="P1232" s="260"/>
      <c r="Q1232" s="260"/>
      <c r="R1232" s="260"/>
      <c r="S1232" s="260"/>
      <c r="T1232" s="261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62" t="s">
        <v>197</v>
      </c>
      <c r="AU1232" s="262" t="s">
        <v>86</v>
      </c>
      <c r="AV1232" s="14" t="s">
        <v>86</v>
      </c>
      <c r="AW1232" s="14" t="s">
        <v>32</v>
      </c>
      <c r="AX1232" s="14" t="s">
        <v>77</v>
      </c>
      <c r="AY1232" s="262" t="s">
        <v>188</v>
      </c>
    </row>
    <row r="1233" spans="1:51" s="13" customFormat="1" ht="12">
      <c r="A1233" s="13"/>
      <c r="B1233" s="241"/>
      <c r="C1233" s="242"/>
      <c r="D1233" s="243" t="s">
        <v>197</v>
      </c>
      <c r="E1233" s="244" t="s">
        <v>1</v>
      </c>
      <c r="F1233" s="245" t="s">
        <v>258</v>
      </c>
      <c r="G1233" s="242"/>
      <c r="H1233" s="244" t="s">
        <v>1</v>
      </c>
      <c r="I1233" s="246"/>
      <c r="J1233" s="242"/>
      <c r="K1233" s="242"/>
      <c r="L1233" s="247"/>
      <c r="M1233" s="248"/>
      <c r="N1233" s="249"/>
      <c r="O1233" s="249"/>
      <c r="P1233" s="249"/>
      <c r="Q1233" s="249"/>
      <c r="R1233" s="249"/>
      <c r="S1233" s="249"/>
      <c r="T1233" s="250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51" t="s">
        <v>197</v>
      </c>
      <c r="AU1233" s="251" t="s">
        <v>86</v>
      </c>
      <c r="AV1233" s="13" t="s">
        <v>84</v>
      </c>
      <c r="AW1233" s="13" t="s">
        <v>32</v>
      </c>
      <c r="AX1233" s="13" t="s">
        <v>77</v>
      </c>
      <c r="AY1233" s="251" t="s">
        <v>188</v>
      </c>
    </row>
    <row r="1234" spans="1:51" s="14" customFormat="1" ht="12">
      <c r="A1234" s="14"/>
      <c r="B1234" s="252"/>
      <c r="C1234" s="253"/>
      <c r="D1234" s="243" t="s">
        <v>197</v>
      </c>
      <c r="E1234" s="254" t="s">
        <v>1</v>
      </c>
      <c r="F1234" s="255" t="s">
        <v>737</v>
      </c>
      <c r="G1234" s="253"/>
      <c r="H1234" s="256">
        <v>21.86</v>
      </c>
      <c r="I1234" s="257"/>
      <c r="J1234" s="253"/>
      <c r="K1234" s="253"/>
      <c r="L1234" s="258"/>
      <c r="M1234" s="259"/>
      <c r="N1234" s="260"/>
      <c r="O1234" s="260"/>
      <c r="P1234" s="260"/>
      <c r="Q1234" s="260"/>
      <c r="R1234" s="260"/>
      <c r="S1234" s="260"/>
      <c r="T1234" s="261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62" t="s">
        <v>197</v>
      </c>
      <c r="AU1234" s="262" t="s">
        <v>86</v>
      </c>
      <c r="AV1234" s="14" t="s">
        <v>86</v>
      </c>
      <c r="AW1234" s="14" t="s">
        <v>32</v>
      </c>
      <c r="AX1234" s="14" t="s">
        <v>77</v>
      </c>
      <c r="AY1234" s="262" t="s">
        <v>188</v>
      </c>
    </row>
    <row r="1235" spans="1:51" s="13" customFormat="1" ht="12">
      <c r="A1235" s="13"/>
      <c r="B1235" s="241"/>
      <c r="C1235" s="242"/>
      <c r="D1235" s="243" t="s">
        <v>197</v>
      </c>
      <c r="E1235" s="244" t="s">
        <v>1</v>
      </c>
      <c r="F1235" s="245" t="s">
        <v>738</v>
      </c>
      <c r="G1235" s="242"/>
      <c r="H1235" s="244" t="s">
        <v>1</v>
      </c>
      <c r="I1235" s="246"/>
      <c r="J1235" s="242"/>
      <c r="K1235" s="242"/>
      <c r="L1235" s="247"/>
      <c r="M1235" s="248"/>
      <c r="N1235" s="249"/>
      <c r="O1235" s="249"/>
      <c r="P1235" s="249"/>
      <c r="Q1235" s="249"/>
      <c r="R1235" s="249"/>
      <c r="S1235" s="249"/>
      <c r="T1235" s="250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51" t="s">
        <v>197</v>
      </c>
      <c r="AU1235" s="251" t="s">
        <v>86</v>
      </c>
      <c r="AV1235" s="13" t="s">
        <v>84</v>
      </c>
      <c r="AW1235" s="13" t="s">
        <v>32</v>
      </c>
      <c r="AX1235" s="13" t="s">
        <v>77</v>
      </c>
      <c r="AY1235" s="251" t="s">
        <v>188</v>
      </c>
    </row>
    <row r="1236" spans="1:51" s="14" customFormat="1" ht="12">
      <c r="A1236" s="14"/>
      <c r="B1236" s="252"/>
      <c r="C1236" s="253"/>
      <c r="D1236" s="243" t="s">
        <v>197</v>
      </c>
      <c r="E1236" s="254" t="s">
        <v>1</v>
      </c>
      <c r="F1236" s="255" t="s">
        <v>739</v>
      </c>
      <c r="G1236" s="253"/>
      <c r="H1236" s="256">
        <v>7.83</v>
      </c>
      <c r="I1236" s="257"/>
      <c r="J1236" s="253"/>
      <c r="K1236" s="253"/>
      <c r="L1236" s="258"/>
      <c r="M1236" s="259"/>
      <c r="N1236" s="260"/>
      <c r="O1236" s="260"/>
      <c r="P1236" s="260"/>
      <c r="Q1236" s="260"/>
      <c r="R1236" s="260"/>
      <c r="S1236" s="260"/>
      <c r="T1236" s="261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62" t="s">
        <v>197</v>
      </c>
      <c r="AU1236" s="262" t="s">
        <v>86</v>
      </c>
      <c r="AV1236" s="14" t="s">
        <v>86</v>
      </c>
      <c r="AW1236" s="14" t="s">
        <v>32</v>
      </c>
      <c r="AX1236" s="14" t="s">
        <v>77</v>
      </c>
      <c r="AY1236" s="262" t="s">
        <v>188</v>
      </c>
    </row>
    <row r="1237" spans="1:51" s="13" customFormat="1" ht="12">
      <c r="A1237" s="13"/>
      <c r="B1237" s="241"/>
      <c r="C1237" s="242"/>
      <c r="D1237" s="243" t="s">
        <v>197</v>
      </c>
      <c r="E1237" s="244" t="s">
        <v>1</v>
      </c>
      <c r="F1237" s="245" t="s">
        <v>740</v>
      </c>
      <c r="G1237" s="242"/>
      <c r="H1237" s="244" t="s">
        <v>1</v>
      </c>
      <c r="I1237" s="246"/>
      <c r="J1237" s="242"/>
      <c r="K1237" s="242"/>
      <c r="L1237" s="247"/>
      <c r="M1237" s="248"/>
      <c r="N1237" s="249"/>
      <c r="O1237" s="249"/>
      <c r="P1237" s="249"/>
      <c r="Q1237" s="249"/>
      <c r="R1237" s="249"/>
      <c r="S1237" s="249"/>
      <c r="T1237" s="250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51" t="s">
        <v>197</v>
      </c>
      <c r="AU1237" s="251" t="s">
        <v>86</v>
      </c>
      <c r="AV1237" s="13" t="s">
        <v>84</v>
      </c>
      <c r="AW1237" s="13" t="s">
        <v>32</v>
      </c>
      <c r="AX1237" s="13" t="s">
        <v>77</v>
      </c>
      <c r="AY1237" s="251" t="s">
        <v>188</v>
      </c>
    </row>
    <row r="1238" spans="1:51" s="14" customFormat="1" ht="12">
      <c r="A1238" s="14"/>
      <c r="B1238" s="252"/>
      <c r="C1238" s="253"/>
      <c r="D1238" s="243" t="s">
        <v>197</v>
      </c>
      <c r="E1238" s="254" t="s">
        <v>1</v>
      </c>
      <c r="F1238" s="255" t="s">
        <v>741</v>
      </c>
      <c r="G1238" s="253"/>
      <c r="H1238" s="256">
        <v>21.88</v>
      </c>
      <c r="I1238" s="257"/>
      <c r="J1238" s="253"/>
      <c r="K1238" s="253"/>
      <c r="L1238" s="258"/>
      <c r="M1238" s="259"/>
      <c r="N1238" s="260"/>
      <c r="O1238" s="260"/>
      <c r="P1238" s="260"/>
      <c r="Q1238" s="260"/>
      <c r="R1238" s="260"/>
      <c r="S1238" s="260"/>
      <c r="T1238" s="261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62" t="s">
        <v>197</v>
      </c>
      <c r="AU1238" s="262" t="s">
        <v>86</v>
      </c>
      <c r="AV1238" s="14" t="s">
        <v>86</v>
      </c>
      <c r="AW1238" s="14" t="s">
        <v>32</v>
      </c>
      <c r="AX1238" s="14" t="s">
        <v>77</v>
      </c>
      <c r="AY1238" s="262" t="s">
        <v>188</v>
      </c>
    </row>
    <row r="1239" spans="1:51" s="13" customFormat="1" ht="12">
      <c r="A1239" s="13"/>
      <c r="B1239" s="241"/>
      <c r="C1239" s="242"/>
      <c r="D1239" s="243" t="s">
        <v>197</v>
      </c>
      <c r="E1239" s="244" t="s">
        <v>1</v>
      </c>
      <c r="F1239" s="245" t="s">
        <v>742</v>
      </c>
      <c r="G1239" s="242"/>
      <c r="H1239" s="244" t="s">
        <v>1</v>
      </c>
      <c r="I1239" s="246"/>
      <c r="J1239" s="242"/>
      <c r="K1239" s="242"/>
      <c r="L1239" s="247"/>
      <c r="M1239" s="248"/>
      <c r="N1239" s="249"/>
      <c r="O1239" s="249"/>
      <c r="P1239" s="249"/>
      <c r="Q1239" s="249"/>
      <c r="R1239" s="249"/>
      <c r="S1239" s="249"/>
      <c r="T1239" s="250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51" t="s">
        <v>197</v>
      </c>
      <c r="AU1239" s="251" t="s">
        <v>86</v>
      </c>
      <c r="AV1239" s="13" t="s">
        <v>84</v>
      </c>
      <c r="AW1239" s="13" t="s">
        <v>32</v>
      </c>
      <c r="AX1239" s="13" t="s">
        <v>77</v>
      </c>
      <c r="AY1239" s="251" t="s">
        <v>188</v>
      </c>
    </row>
    <row r="1240" spans="1:51" s="14" customFormat="1" ht="12">
      <c r="A1240" s="14"/>
      <c r="B1240" s="252"/>
      <c r="C1240" s="253"/>
      <c r="D1240" s="243" t="s">
        <v>197</v>
      </c>
      <c r="E1240" s="254" t="s">
        <v>1</v>
      </c>
      <c r="F1240" s="255" t="s">
        <v>736</v>
      </c>
      <c r="G1240" s="253"/>
      <c r="H1240" s="256">
        <v>18.72</v>
      </c>
      <c r="I1240" s="257"/>
      <c r="J1240" s="253"/>
      <c r="K1240" s="253"/>
      <c r="L1240" s="258"/>
      <c r="M1240" s="259"/>
      <c r="N1240" s="260"/>
      <c r="O1240" s="260"/>
      <c r="P1240" s="260"/>
      <c r="Q1240" s="260"/>
      <c r="R1240" s="260"/>
      <c r="S1240" s="260"/>
      <c r="T1240" s="261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62" t="s">
        <v>197</v>
      </c>
      <c r="AU1240" s="262" t="s">
        <v>86</v>
      </c>
      <c r="AV1240" s="14" t="s">
        <v>86</v>
      </c>
      <c r="AW1240" s="14" t="s">
        <v>32</v>
      </c>
      <c r="AX1240" s="14" t="s">
        <v>77</v>
      </c>
      <c r="AY1240" s="262" t="s">
        <v>188</v>
      </c>
    </row>
    <row r="1241" spans="1:51" s="13" customFormat="1" ht="12">
      <c r="A1241" s="13"/>
      <c r="B1241" s="241"/>
      <c r="C1241" s="242"/>
      <c r="D1241" s="243" t="s">
        <v>197</v>
      </c>
      <c r="E1241" s="244" t="s">
        <v>1</v>
      </c>
      <c r="F1241" s="245" t="s">
        <v>260</v>
      </c>
      <c r="G1241" s="242"/>
      <c r="H1241" s="244" t="s">
        <v>1</v>
      </c>
      <c r="I1241" s="246"/>
      <c r="J1241" s="242"/>
      <c r="K1241" s="242"/>
      <c r="L1241" s="247"/>
      <c r="M1241" s="248"/>
      <c r="N1241" s="249"/>
      <c r="O1241" s="249"/>
      <c r="P1241" s="249"/>
      <c r="Q1241" s="249"/>
      <c r="R1241" s="249"/>
      <c r="S1241" s="249"/>
      <c r="T1241" s="250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51" t="s">
        <v>197</v>
      </c>
      <c r="AU1241" s="251" t="s">
        <v>86</v>
      </c>
      <c r="AV1241" s="13" t="s">
        <v>84</v>
      </c>
      <c r="AW1241" s="13" t="s">
        <v>32</v>
      </c>
      <c r="AX1241" s="13" t="s">
        <v>77</v>
      </c>
      <c r="AY1241" s="251" t="s">
        <v>188</v>
      </c>
    </row>
    <row r="1242" spans="1:51" s="14" customFormat="1" ht="12">
      <c r="A1242" s="14"/>
      <c r="B1242" s="252"/>
      <c r="C1242" s="253"/>
      <c r="D1242" s="243" t="s">
        <v>197</v>
      </c>
      <c r="E1242" s="254" t="s">
        <v>1</v>
      </c>
      <c r="F1242" s="255" t="s">
        <v>743</v>
      </c>
      <c r="G1242" s="253"/>
      <c r="H1242" s="256">
        <v>39.75</v>
      </c>
      <c r="I1242" s="257"/>
      <c r="J1242" s="253"/>
      <c r="K1242" s="253"/>
      <c r="L1242" s="258"/>
      <c r="M1242" s="259"/>
      <c r="N1242" s="260"/>
      <c r="O1242" s="260"/>
      <c r="P1242" s="260"/>
      <c r="Q1242" s="260"/>
      <c r="R1242" s="260"/>
      <c r="S1242" s="260"/>
      <c r="T1242" s="261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62" t="s">
        <v>197</v>
      </c>
      <c r="AU1242" s="262" t="s">
        <v>86</v>
      </c>
      <c r="AV1242" s="14" t="s">
        <v>86</v>
      </c>
      <c r="AW1242" s="14" t="s">
        <v>32</v>
      </c>
      <c r="AX1242" s="14" t="s">
        <v>77</v>
      </c>
      <c r="AY1242" s="262" t="s">
        <v>188</v>
      </c>
    </row>
    <row r="1243" spans="1:51" s="16" customFormat="1" ht="12">
      <c r="A1243" s="16"/>
      <c r="B1243" s="274"/>
      <c r="C1243" s="275"/>
      <c r="D1243" s="243" t="s">
        <v>197</v>
      </c>
      <c r="E1243" s="276" t="s">
        <v>1</v>
      </c>
      <c r="F1243" s="277" t="s">
        <v>232</v>
      </c>
      <c r="G1243" s="275"/>
      <c r="H1243" s="278">
        <v>245.93</v>
      </c>
      <c r="I1243" s="279"/>
      <c r="J1243" s="275"/>
      <c r="K1243" s="275"/>
      <c r="L1243" s="280"/>
      <c r="M1243" s="281"/>
      <c r="N1243" s="282"/>
      <c r="O1243" s="282"/>
      <c r="P1243" s="282"/>
      <c r="Q1243" s="282"/>
      <c r="R1243" s="282"/>
      <c r="S1243" s="282"/>
      <c r="T1243" s="283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6"/>
      <c r="AT1243" s="284" t="s">
        <v>197</v>
      </c>
      <c r="AU1243" s="284" t="s">
        <v>86</v>
      </c>
      <c r="AV1243" s="16" t="s">
        <v>112</v>
      </c>
      <c r="AW1243" s="16" t="s">
        <v>32</v>
      </c>
      <c r="AX1243" s="16" t="s">
        <v>77</v>
      </c>
      <c r="AY1243" s="284" t="s">
        <v>188</v>
      </c>
    </row>
    <row r="1244" spans="1:51" s="13" customFormat="1" ht="12">
      <c r="A1244" s="13"/>
      <c r="B1244" s="241"/>
      <c r="C1244" s="242"/>
      <c r="D1244" s="243" t="s">
        <v>197</v>
      </c>
      <c r="E1244" s="244" t="s">
        <v>1</v>
      </c>
      <c r="F1244" s="245" t="s">
        <v>744</v>
      </c>
      <c r="G1244" s="242"/>
      <c r="H1244" s="244" t="s">
        <v>1</v>
      </c>
      <c r="I1244" s="246"/>
      <c r="J1244" s="242"/>
      <c r="K1244" s="242"/>
      <c r="L1244" s="247"/>
      <c r="M1244" s="248"/>
      <c r="N1244" s="249"/>
      <c r="O1244" s="249"/>
      <c r="P1244" s="249"/>
      <c r="Q1244" s="249"/>
      <c r="R1244" s="249"/>
      <c r="S1244" s="249"/>
      <c r="T1244" s="250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51" t="s">
        <v>197</v>
      </c>
      <c r="AU1244" s="251" t="s">
        <v>86</v>
      </c>
      <c r="AV1244" s="13" t="s">
        <v>84</v>
      </c>
      <c r="AW1244" s="13" t="s">
        <v>32</v>
      </c>
      <c r="AX1244" s="13" t="s">
        <v>77</v>
      </c>
      <c r="AY1244" s="251" t="s">
        <v>188</v>
      </c>
    </row>
    <row r="1245" spans="1:51" s="13" customFormat="1" ht="12">
      <c r="A1245" s="13"/>
      <c r="B1245" s="241"/>
      <c r="C1245" s="242"/>
      <c r="D1245" s="243" t="s">
        <v>197</v>
      </c>
      <c r="E1245" s="244" t="s">
        <v>1</v>
      </c>
      <c r="F1245" s="245" t="s">
        <v>233</v>
      </c>
      <c r="G1245" s="242"/>
      <c r="H1245" s="244" t="s">
        <v>1</v>
      </c>
      <c r="I1245" s="246"/>
      <c r="J1245" s="242"/>
      <c r="K1245" s="242"/>
      <c r="L1245" s="247"/>
      <c r="M1245" s="248"/>
      <c r="N1245" s="249"/>
      <c r="O1245" s="249"/>
      <c r="P1245" s="249"/>
      <c r="Q1245" s="249"/>
      <c r="R1245" s="249"/>
      <c r="S1245" s="249"/>
      <c r="T1245" s="250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51" t="s">
        <v>197</v>
      </c>
      <c r="AU1245" s="251" t="s">
        <v>86</v>
      </c>
      <c r="AV1245" s="13" t="s">
        <v>84</v>
      </c>
      <c r="AW1245" s="13" t="s">
        <v>32</v>
      </c>
      <c r="AX1245" s="13" t="s">
        <v>77</v>
      </c>
      <c r="AY1245" s="251" t="s">
        <v>188</v>
      </c>
    </row>
    <row r="1246" spans="1:51" s="13" customFormat="1" ht="12">
      <c r="A1246" s="13"/>
      <c r="B1246" s="241"/>
      <c r="C1246" s="242"/>
      <c r="D1246" s="243" t="s">
        <v>197</v>
      </c>
      <c r="E1246" s="244" t="s">
        <v>1</v>
      </c>
      <c r="F1246" s="245" t="s">
        <v>236</v>
      </c>
      <c r="G1246" s="242"/>
      <c r="H1246" s="244" t="s">
        <v>1</v>
      </c>
      <c r="I1246" s="246"/>
      <c r="J1246" s="242"/>
      <c r="K1246" s="242"/>
      <c r="L1246" s="247"/>
      <c r="M1246" s="248"/>
      <c r="N1246" s="249"/>
      <c r="O1246" s="249"/>
      <c r="P1246" s="249"/>
      <c r="Q1246" s="249"/>
      <c r="R1246" s="249"/>
      <c r="S1246" s="249"/>
      <c r="T1246" s="250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51" t="s">
        <v>197</v>
      </c>
      <c r="AU1246" s="251" t="s">
        <v>86</v>
      </c>
      <c r="AV1246" s="13" t="s">
        <v>84</v>
      </c>
      <c r="AW1246" s="13" t="s">
        <v>32</v>
      </c>
      <c r="AX1246" s="13" t="s">
        <v>77</v>
      </c>
      <c r="AY1246" s="251" t="s">
        <v>188</v>
      </c>
    </row>
    <row r="1247" spans="1:51" s="14" customFormat="1" ht="12">
      <c r="A1247" s="14"/>
      <c r="B1247" s="252"/>
      <c r="C1247" s="253"/>
      <c r="D1247" s="243" t="s">
        <v>197</v>
      </c>
      <c r="E1247" s="254" t="s">
        <v>1</v>
      </c>
      <c r="F1247" s="255" t="s">
        <v>237</v>
      </c>
      <c r="G1247" s="253"/>
      <c r="H1247" s="256">
        <v>5.92</v>
      </c>
      <c r="I1247" s="257"/>
      <c r="J1247" s="253"/>
      <c r="K1247" s="253"/>
      <c r="L1247" s="258"/>
      <c r="M1247" s="259"/>
      <c r="N1247" s="260"/>
      <c r="O1247" s="260"/>
      <c r="P1247" s="260"/>
      <c r="Q1247" s="260"/>
      <c r="R1247" s="260"/>
      <c r="S1247" s="260"/>
      <c r="T1247" s="261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62" t="s">
        <v>197</v>
      </c>
      <c r="AU1247" s="262" t="s">
        <v>86</v>
      </c>
      <c r="AV1247" s="14" t="s">
        <v>86</v>
      </c>
      <c r="AW1247" s="14" t="s">
        <v>32</v>
      </c>
      <c r="AX1247" s="14" t="s">
        <v>77</v>
      </c>
      <c r="AY1247" s="262" t="s">
        <v>188</v>
      </c>
    </row>
    <row r="1248" spans="1:51" s="13" customFormat="1" ht="12">
      <c r="A1248" s="13"/>
      <c r="B1248" s="241"/>
      <c r="C1248" s="242"/>
      <c r="D1248" s="243" t="s">
        <v>197</v>
      </c>
      <c r="E1248" s="244" t="s">
        <v>1</v>
      </c>
      <c r="F1248" s="245" t="s">
        <v>242</v>
      </c>
      <c r="G1248" s="242"/>
      <c r="H1248" s="244" t="s">
        <v>1</v>
      </c>
      <c r="I1248" s="246"/>
      <c r="J1248" s="242"/>
      <c r="K1248" s="242"/>
      <c r="L1248" s="247"/>
      <c r="M1248" s="248"/>
      <c r="N1248" s="249"/>
      <c r="O1248" s="249"/>
      <c r="P1248" s="249"/>
      <c r="Q1248" s="249"/>
      <c r="R1248" s="249"/>
      <c r="S1248" s="249"/>
      <c r="T1248" s="250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51" t="s">
        <v>197</v>
      </c>
      <c r="AU1248" s="251" t="s">
        <v>86</v>
      </c>
      <c r="AV1248" s="13" t="s">
        <v>84</v>
      </c>
      <c r="AW1248" s="13" t="s">
        <v>32</v>
      </c>
      <c r="AX1248" s="13" t="s">
        <v>77</v>
      </c>
      <c r="AY1248" s="251" t="s">
        <v>188</v>
      </c>
    </row>
    <row r="1249" spans="1:51" s="14" customFormat="1" ht="12">
      <c r="A1249" s="14"/>
      <c r="B1249" s="252"/>
      <c r="C1249" s="253"/>
      <c r="D1249" s="243" t="s">
        <v>197</v>
      </c>
      <c r="E1249" s="254" t="s">
        <v>1</v>
      </c>
      <c r="F1249" s="255" t="s">
        <v>243</v>
      </c>
      <c r="G1249" s="253"/>
      <c r="H1249" s="256">
        <v>3.96</v>
      </c>
      <c r="I1249" s="257"/>
      <c r="J1249" s="253"/>
      <c r="K1249" s="253"/>
      <c r="L1249" s="258"/>
      <c r="M1249" s="259"/>
      <c r="N1249" s="260"/>
      <c r="O1249" s="260"/>
      <c r="P1249" s="260"/>
      <c r="Q1249" s="260"/>
      <c r="R1249" s="260"/>
      <c r="S1249" s="260"/>
      <c r="T1249" s="261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62" t="s">
        <v>197</v>
      </c>
      <c r="AU1249" s="262" t="s">
        <v>86</v>
      </c>
      <c r="AV1249" s="14" t="s">
        <v>86</v>
      </c>
      <c r="AW1249" s="14" t="s">
        <v>32</v>
      </c>
      <c r="AX1249" s="14" t="s">
        <v>77</v>
      </c>
      <c r="AY1249" s="262" t="s">
        <v>188</v>
      </c>
    </row>
    <row r="1250" spans="1:51" s="13" customFormat="1" ht="12">
      <c r="A1250" s="13"/>
      <c r="B1250" s="241"/>
      <c r="C1250" s="242"/>
      <c r="D1250" s="243" t="s">
        <v>197</v>
      </c>
      <c r="E1250" s="244" t="s">
        <v>1</v>
      </c>
      <c r="F1250" s="245" t="s">
        <v>244</v>
      </c>
      <c r="G1250" s="242"/>
      <c r="H1250" s="244" t="s">
        <v>1</v>
      </c>
      <c r="I1250" s="246"/>
      <c r="J1250" s="242"/>
      <c r="K1250" s="242"/>
      <c r="L1250" s="247"/>
      <c r="M1250" s="248"/>
      <c r="N1250" s="249"/>
      <c r="O1250" s="249"/>
      <c r="P1250" s="249"/>
      <c r="Q1250" s="249"/>
      <c r="R1250" s="249"/>
      <c r="S1250" s="249"/>
      <c r="T1250" s="250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51" t="s">
        <v>197</v>
      </c>
      <c r="AU1250" s="251" t="s">
        <v>86</v>
      </c>
      <c r="AV1250" s="13" t="s">
        <v>84</v>
      </c>
      <c r="AW1250" s="13" t="s">
        <v>32</v>
      </c>
      <c r="AX1250" s="13" t="s">
        <v>77</v>
      </c>
      <c r="AY1250" s="251" t="s">
        <v>188</v>
      </c>
    </row>
    <row r="1251" spans="1:51" s="14" customFormat="1" ht="12">
      <c r="A1251" s="14"/>
      <c r="B1251" s="252"/>
      <c r="C1251" s="253"/>
      <c r="D1251" s="243" t="s">
        <v>197</v>
      </c>
      <c r="E1251" s="254" t="s">
        <v>1</v>
      </c>
      <c r="F1251" s="255" t="s">
        <v>245</v>
      </c>
      <c r="G1251" s="253"/>
      <c r="H1251" s="256">
        <v>1.77</v>
      </c>
      <c r="I1251" s="257"/>
      <c r="J1251" s="253"/>
      <c r="K1251" s="253"/>
      <c r="L1251" s="258"/>
      <c r="M1251" s="259"/>
      <c r="N1251" s="260"/>
      <c r="O1251" s="260"/>
      <c r="P1251" s="260"/>
      <c r="Q1251" s="260"/>
      <c r="R1251" s="260"/>
      <c r="S1251" s="260"/>
      <c r="T1251" s="261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62" t="s">
        <v>197</v>
      </c>
      <c r="AU1251" s="262" t="s">
        <v>86</v>
      </c>
      <c r="AV1251" s="14" t="s">
        <v>86</v>
      </c>
      <c r="AW1251" s="14" t="s">
        <v>32</v>
      </c>
      <c r="AX1251" s="14" t="s">
        <v>77</v>
      </c>
      <c r="AY1251" s="262" t="s">
        <v>188</v>
      </c>
    </row>
    <row r="1252" spans="1:51" s="13" customFormat="1" ht="12">
      <c r="A1252" s="13"/>
      <c r="B1252" s="241"/>
      <c r="C1252" s="242"/>
      <c r="D1252" s="243" t="s">
        <v>197</v>
      </c>
      <c r="E1252" s="244" t="s">
        <v>1</v>
      </c>
      <c r="F1252" s="245" t="s">
        <v>252</v>
      </c>
      <c r="G1252" s="242"/>
      <c r="H1252" s="244" t="s">
        <v>1</v>
      </c>
      <c r="I1252" s="246"/>
      <c r="J1252" s="242"/>
      <c r="K1252" s="242"/>
      <c r="L1252" s="247"/>
      <c r="M1252" s="248"/>
      <c r="N1252" s="249"/>
      <c r="O1252" s="249"/>
      <c r="P1252" s="249"/>
      <c r="Q1252" s="249"/>
      <c r="R1252" s="249"/>
      <c r="S1252" s="249"/>
      <c r="T1252" s="250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51" t="s">
        <v>197</v>
      </c>
      <c r="AU1252" s="251" t="s">
        <v>86</v>
      </c>
      <c r="AV1252" s="13" t="s">
        <v>84</v>
      </c>
      <c r="AW1252" s="13" t="s">
        <v>32</v>
      </c>
      <c r="AX1252" s="13" t="s">
        <v>77</v>
      </c>
      <c r="AY1252" s="251" t="s">
        <v>188</v>
      </c>
    </row>
    <row r="1253" spans="1:51" s="14" customFormat="1" ht="12">
      <c r="A1253" s="14"/>
      <c r="B1253" s="252"/>
      <c r="C1253" s="253"/>
      <c r="D1253" s="243" t="s">
        <v>197</v>
      </c>
      <c r="E1253" s="254" t="s">
        <v>1</v>
      </c>
      <c r="F1253" s="255" t="s">
        <v>253</v>
      </c>
      <c r="G1253" s="253"/>
      <c r="H1253" s="256">
        <v>3.82</v>
      </c>
      <c r="I1253" s="257"/>
      <c r="J1253" s="253"/>
      <c r="K1253" s="253"/>
      <c r="L1253" s="258"/>
      <c r="M1253" s="259"/>
      <c r="N1253" s="260"/>
      <c r="O1253" s="260"/>
      <c r="P1253" s="260"/>
      <c r="Q1253" s="260"/>
      <c r="R1253" s="260"/>
      <c r="S1253" s="260"/>
      <c r="T1253" s="261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62" t="s">
        <v>197</v>
      </c>
      <c r="AU1253" s="262" t="s">
        <v>86</v>
      </c>
      <c r="AV1253" s="14" t="s">
        <v>86</v>
      </c>
      <c r="AW1253" s="14" t="s">
        <v>32</v>
      </c>
      <c r="AX1253" s="14" t="s">
        <v>77</v>
      </c>
      <c r="AY1253" s="262" t="s">
        <v>188</v>
      </c>
    </row>
    <row r="1254" spans="1:51" s="16" customFormat="1" ht="12">
      <c r="A1254" s="16"/>
      <c r="B1254" s="274"/>
      <c r="C1254" s="275"/>
      <c r="D1254" s="243" t="s">
        <v>197</v>
      </c>
      <c r="E1254" s="276" t="s">
        <v>1</v>
      </c>
      <c r="F1254" s="277" t="s">
        <v>232</v>
      </c>
      <c r="G1254" s="275"/>
      <c r="H1254" s="278">
        <v>15.469999999999999</v>
      </c>
      <c r="I1254" s="279"/>
      <c r="J1254" s="275"/>
      <c r="K1254" s="275"/>
      <c r="L1254" s="280"/>
      <c r="M1254" s="281"/>
      <c r="N1254" s="282"/>
      <c r="O1254" s="282"/>
      <c r="P1254" s="282"/>
      <c r="Q1254" s="282"/>
      <c r="R1254" s="282"/>
      <c r="S1254" s="282"/>
      <c r="T1254" s="283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T1254" s="284" t="s">
        <v>197</v>
      </c>
      <c r="AU1254" s="284" t="s">
        <v>86</v>
      </c>
      <c r="AV1254" s="16" t="s">
        <v>112</v>
      </c>
      <c r="AW1254" s="16" t="s">
        <v>32</v>
      </c>
      <c r="AX1254" s="16" t="s">
        <v>77</v>
      </c>
      <c r="AY1254" s="284" t="s">
        <v>188</v>
      </c>
    </row>
    <row r="1255" spans="1:51" s="15" customFormat="1" ht="12">
      <c r="A1255" s="15"/>
      <c r="B1255" s="263"/>
      <c r="C1255" s="264"/>
      <c r="D1255" s="243" t="s">
        <v>197</v>
      </c>
      <c r="E1255" s="265" t="s">
        <v>1</v>
      </c>
      <c r="F1255" s="266" t="s">
        <v>215</v>
      </c>
      <c r="G1255" s="264"/>
      <c r="H1255" s="267">
        <v>455.09999999999997</v>
      </c>
      <c r="I1255" s="268"/>
      <c r="J1255" s="264"/>
      <c r="K1255" s="264"/>
      <c r="L1255" s="269"/>
      <c r="M1255" s="270"/>
      <c r="N1255" s="271"/>
      <c r="O1255" s="271"/>
      <c r="P1255" s="271"/>
      <c r="Q1255" s="271"/>
      <c r="R1255" s="271"/>
      <c r="S1255" s="271"/>
      <c r="T1255" s="272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T1255" s="273" t="s">
        <v>197</v>
      </c>
      <c r="AU1255" s="273" t="s">
        <v>86</v>
      </c>
      <c r="AV1255" s="15" t="s">
        <v>195</v>
      </c>
      <c r="AW1255" s="15" t="s">
        <v>32</v>
      </c>
      <c r="AX1255" s="15" t="s">
        <v>84</v>
      </c>
      <c r="AY1255" s="273" t="s">
        <v>188</v>
      </c>
    </row>
    <row r="1256" spans="1:63" s="12" customFormat="1" ht="22.8" customHeight="1">
      <c r="A1256" s="12"/>
      <c r="B1256" s="212"/>
      <c r="C1256" s="213"/>
      <c r="D1256" s="214" t="s">
        <v>76</v>
      </c>
      <c r="E1256" s="226" t="s">
        <v>499</v>
      </c>
      <c r="F1256" s="226" t="s">
        <v>500</v>
      </c>
      <c r="G1256" s="213"/>
      <c r="H1256" s="213"/>
      <c r="I1256" s="216"/>
      <c r="J1256" s="227">
        <f>BK1256</f>
        <v>0</v>
      </c>
      <c r="K1256" s="213"/>
      <c r="L1256" s="218"/>
      <c r="M1256" s="219"/>
      <c r="N1256" s="220"/>
      <c r="O1256" s="220"/>
      <c r="P1256" s="221">
        <f>SUM(P1257:P1265)</f>
        <v>0</v>
      </c>
      <c r="Q1256" s="220"/>
      <c r="R1256" s="221">
        <f>SUM(R1257:R1265)</f>
        <v>0.95191802</v>
      </c>
      <c r="S1256" s="220"/>
      <c r="T1256" s="222">
        <f>SUM(T1257:T1265)</f>
        <v>0</v>
      </c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R1256" s="223" t="s">
        <v>86</v>
      </c>
      <c r="AT1256" s="224" t="s">
        <v>76</v>
      </c>
      <c r="AU1256" s="224" t="s">
        <v>84</v>
      </c>
      <c r="AY1256" s="223" t="s">
        <v>188</v>
      </c>
      <c r="BK1256" s="225">
        <f>SUM(BK1257:BK1265)</f>
        <v>0</v>
      </c>
    </row>
    <row r="1257" spans="1:65" s="2" customFormat="1" ht="24.15" customHeight="1">
      <c r="A1257" s="39"/>
      <c r="B1257" s="40"/>
      <c r="C1257" s="228" t="s">
        <v>1273</v>
      </c>
      <c r="D1257" s="228" t="s">
        <v>190</v>
      </c>
      <c r="E1257" s="229" t="s">
        <v>1274</v>
      </c>
      <c r="F1257" s="230" t="s">
        <v>1275</v>
      </c>
      <c r="G1257" s="231" t="s">
        <v>193</v>
      </c>
      <c r="H1257" s="232">
        <v>2069.387</v>
      </c>
      <c r="I1257" s="233"/>
      <c r="J1257" s="234">
        <f>ROUND(I1257*H1257,2)</f>
        <v>0</v>
      </c>
      <c r="K1257" s="230" t="s">
        <v>194</v>
      </c>
      <c r="L1257" s="45"/>
      <c r="M1257" s="235" t="s">
        <v>1</v>
      </c>
      <c r="N1257" s="236" t="s">
        <v>42</v>
      </c>
      <c r="O1257" s="92"/>
      <c r="P1257" s="237">
        <f>O1257*H1257</f>
        <v>0</v>
      </c>
      <c r="Q1257" s="237">
        <v>0.0002</v>
      </c>
      <c r="R1257" s="237">
        <f>Q1257*H1257</f>
        <v>0.41387740000000006</v>
      </c>
      <c r="S1257" s="237">
        <v>0</v>
      </c>
      <c r="T1257" s="238">
        <f>S1257*H1257</f>
        <v>0</v>
      </c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R1257" s="239" t="s">
        <v>374</v>
      </c>
      <c r="AT1257" s="239" t="s">
        <v>190</v>
      </c>
      <c r="AU1257" s="239" t="s">
        <v>86</v>
      </c>
      <c r="AY1257" s="18" t="s">
        <v>188</v>
      </c>
      <c r="BE1257" s="240">
        <f>IF(N1257="základní",J1257,0)</f>
        <v>0</v>
      </c>
      <c r="BF1257" s="240">
        <f>IF(N1257="snížená",J1257,0)</f>
        <v>0</v>
      </c>
      <c r="BG1257" s="240">
        <f>IF(N1257="zákl. přenesená",J1257,0)</f>
        <v>0</v>
      </c>
      <c r="BH1257" s="240">
        <f>IF(N1257="sníž. přenesená",J1257,0)</f>
        <v>0</v>
      </c>
      <c r="BI1257" s="240">
        <f>IF(N1257="nulová",J1257,0)</f>
        <v>0</v>
      </c>
      <c r="BJ1257" s="18" t="s">
        <v>84</v>
      </c>
      <c r="BK1257" s="240">
        <f>ROUND(I1257*H1257,2)</f>
        <v>0</v>
      </c>
      <c r="BL1257" s="18" t="s">
        <v>374</v>
      </c>
      <c r="BM1257" s="239" t="s">
        <v>1276</v>
      </c>
    </row>
    <row r="1258" spans="1:51" s="13" customFormat="1" ht="12">
      <c r="A1258" s="13"/>
      <c r="B1258" s="241"/>
      <c r="C1258" s="242"/>
      <c r="D1258" s="243" t="s">
        <v>197</v>
      </c>
      <c r="E1258" s="244" t="s">
        <v>1</v>
      </c>
      <c r="F1258" s="245" t="s">
        <v>198</v>
      </c>
      <c r="G1258" s="242"/>
      <c r="H1258" s="244" t="s">
        <v>1</v>
      </c>
      <c r="I1258" s="246"/>
      <c r="J1258" s="242"/>
      <c r="K1258" s="242"/>
      <c r="L1258" s="247"/>
      <c r="M1258" s="248"/>
      <c r="N1258" s="249"/>
      <c r="O1258" s="249"/>
      <c r="P1258" s="249"/>
      <c r="Q1258" s="249"/>
      <c r="R1258" s="249"/>
      <c r="S1258" s="249"/>
      <c r="T1258" s="250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51" t="s">
        <v>197</v>
      </c>
      <c r="AU1258" s="251" t="s">
        <v>86</v>
      </c>
      <c r="AV1258" s="13" t="s">
        <v>84</v>
      </c>
      <c r="AW1258" s="13" t="s">
        <v>32</v>
      </c>
      <c r="AX1258" s="13" t="s">
        <v>77</v>
      </c>
      <c r="AY1258" s="251" t="s">
        <v>188</v>
      </c>
    </row>
    <row r="1259" spans="1:51" s="14" customFormat="1" ht="12">
      <c r="A1259" s="14"/>
      <c r="B1259" s="252"/>
      <c r="C1259" s="253"/>
      <c r="D1259" s="243" t="s">
        <v>197</v>
      </c>
      <c r="E1259" s="254" t="s">
        <v>1</v>
      </c>
      <c r="F1259" s="255" t="s">
        <v>950</v>
      </c>
      <c r="G1259" s="253"/>
      <c r="H1259" s="256">
        <v>452.14</v>
      </c>
      <c r="I1259" s="257"/>
      <c r="J1259" s="253"/>
      <c r="K1259" s="253"/>
      <c r="L1259" s="258"/>
      <c r="M1259" s="259"/>
      <c r="N1259" s="260"/>
      <c r="O1259" s="260"/>
      <c r="P1259" s="260"/>
      <c r="Q1259" s="260"/>
      <c r="R1259" s="260"/>
      <c r="S1259" s="260"/>
      <c r="T1259" s="261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62" t="s">
        <v>197</v>
      </c>
      <c r="AU1259" s="262" t="s">
        <v>86</v>
      </c>
      <c r="AV1259" s="14" t="s">
        <v>86</v>
      </c>
      <c r="AW1259" s="14" t="s">
        <v>32</v>
      </c>
      <c r="AX1259" s="14" t="s">
        <v>77</v>
      </c>
      <c r="AY1259" s="262" t="s">
        <v>188</v>
      </c>
    </row>
    <row r="1260" spans="1:51" s="14" customFormat="1" ht="12">
      <c r="A1260" s="14"/>
      <c r="B1260" s="252"/>
      <c r="C1260" s="253"/>
      <c r="D1260" s="243" t="s">
        <v>197</v>
      </c>
      <c r="E1260" s="254" t="s">
        <v>1</v>
      </c>
      <c r="F1260" s="255" t="s">
        <v>1277</v>
      </c>
      <c r="G1260" s="253"/>
      <c r="H1260" s="256">
        <v>853.177</v>
      </c>
      <c r="I1260" s="257"/>
      <c r="J1260" s="253"/>
      <c r="K1260" s="253"/>
      <c r="L1260" s="258"/>
      <c r="M1260" s="259"/>
      <c r="N1260" s="260"/>
      <c r="O1260" s="260"/>
      <c r="P1260" s="260"/>
      <c r="Q1260" s="260"/>
      <c r="R1260" s="260"/>
      <c r="S1260" s="260"/>
      <c r="T1260" s="261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62" t="s">
        <v>197</v>
      </c>
      <c r="AU1260" s="262" t="s">
        <v>86</v>
      </c>
      <c r="AV1260" s="14" t="s">
        <v>86</v>
      </c>
      <c r="AW1260" s="14" t="s">
        <v>32</v>
      </c>
      <c r="AX1260" s="14" t="s">
        <v>77</v>
      </c>
      <c r="AY1260" s="262" t="s">
        <v>188</v>
      </c>
    </row>
    <row r="1261" spans="1:51" s="14" customFormat="1" ht="12">
      <c r="A1261" s="14"/>
      <c r="B1261" s="252"/>
      <c r="C1261" s="253"/>
      <c r="D1261" s="243" t="s">
        <v>197</v>
      </c>
      <c r="E1261" s="254" t="s">
        <v>1</v>
      </c>
      <c r="F1261" s="255" t="s">
        <v>637</v>
      </c>
      <c r="G1261" s="253"/>
      <c r="H1261" s="256">
        <v>170.17</v>
      </c>
      <c r="I1261" s="257"/>
      <c r="J1261" s="253"/>
      <c r="K1261" s="253"/>
      <c r="L1261" s="258"/>
      <c r="M1261" s="259"/>
      <c r="N1261" s="260"/>
      <c r="O1261" s="260"/>
      <c r="P1261" s="260"/>
      <c r="Q1261" s="260"/>
      <c r="R1261" s="260"/>
      <c r="S1261" s="260"/>
      <c r="T1261" s="261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62" t="s">
        <v>197</v>
      </c>
      <c r="AU1261" s="262" t="s">
        <v>86</v>
      </c>
      <c r="AV1261" s="14" t="s">
        <v>86</v>
      </c>
      <c r="AW1261" s="14" t="s">
        <v>32</v>
      </c>
      <c r="AX1261" s="14" t="s">
        <v>77</v>
      </c>
      <c r="AY1261" s="262" t="s">
        <v>188</v>
      </c>
    </row>
    <row r="1262" spans="1:51" s="14" customFormat="1" ht="12">
      <c r="A1262" s="14"/>
      <c r="B1262" s="252"/>
      <c r="C1262" s="253"/>
      <c r="D1262" s="243" t="s">
        <v>197</v>
      </c>
      <c r="E1262" s="254" t="s">
        <v>1</v>
      </c>
      <c r="F1262" s="255" t="s">
        <v>662</v>
      </c>
      <c r="G1262" s="253"/>
      <c r="H1262" s="256">
        <v>593.9</v>
      </c>
      <c r="I1262" s="257"/>
      <c r="J1262" s="253"/>
      <c r="K1262" s="253"/>
      <c r="L1262" s="258"/>
      <c r="M1262" s="259"/>
      <c r="N1262" s="260"/>
      <c r="O1262" s="260"/>
      <c r="P1262" s="260"/>
      <c r="Q1262" s="260"/>
      <c r="R1262" s="260"/>
      <c r="S1262" s="260"/>
      <c r="T1262" s="261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62" t="s">
        <v>197</v>
      </c>
      <c r="AU1262" s="262" t="s">
        <v>86</v>
      </c>
      <c r="AV1262" s="14" t="s">
        <v>86</v>
      </c>
      <c r="AW1262" s="14" t="s">
        <v>32</v>
      </c>
      <c r="AX1262" s="14" t="s">
        <v>77</v>
      </c>
      <c r="AY1262" s="262" t="s">
        <v>188</v>
      </c>
    </row>
    <row r="1263" spans="1:51" s="15" customFormat="1" ht="12">
      <c r="A1263" s="15"/>
      <c r="B1263" s="263"/>
      <c r="C1263" s="264"/>
      <c r="D1263" s="243" t="s">
        <v>197</v>
      </c>
      <c r="E1263" s="265" t="s">
        <v>1</v>
      </c>
      <c r="F1263" s="266" t="s">
        <v>215</v>
      </c>
      <c r="G1263" s="264"/>
      <c r="H1263" s="267">
        <v>2069.387</v>
      </c>
      <c r="I1263" s="268"/>
      <c r="J1263" s="264"/>
      <c r="K1263" s="264"/>
      <c r="L1263" s="269"/>
      <c r="M1263" s="270"/>
      <c r="N1263" s="271"/>
      <c r="O1263" s="271"/>
      <c r="P1263" s="271"/>
      <c r="Q1263" s="271"/>
      <c r="R1263" s="271"/>
      <c r="S1263" s="271"/>
      <c r="T1263" s="272"/>
      <c r="U1263" s="15"/>
      <c r="V1263" s="15"/>
      <c r="W1263" s="15"/>
      <c r="X1263" s="15"/>
      <c r="Y1263" s="15"/>
      <c r="Z1263" s="15"/>
      <c r="AA1263" s="15"/>
      <c r="AB1263" s="15"/>
      <c r="AC1263" s="15"/>
      <c r="AD1263" s="15"/>
      <c r="AE1263" s="15"/>
      <c r="AT1263" s="273" t="s">
        <v>197</v>
      </c>
      <c r="AU1263" s="273" t="s">
        <v>86</v>
      </c>
      <c r="AV1263" s="15" t="s">
        <v>195</v>
      </c>
      <c r="AW1263" s="15" t="s">
        <v>32</v>
      </c>
      <c r="AX1263" s="15" t="s">
        <v>84</v>
      </c>
      <c r="AY1263" s="273" t="s">
        <v>188</v>
      </c>
    </row>
    <row r="1264" spans="1:65" s="2" customFormat="1" ht="33" customHeight="1">
      <c r="A1264" s="39"/>
      <c r="B1264" s="40"/>
      <c r="C1264" s="228" t="s">
        <v>1278</v>
      </c>
      <c r="D1264" s="228" t="s">
        <v>190</v>
      </c>
      <c r="E1264" s="229" t="s">
        <v>1279</v>
      </c>
      <c r="F1264" s="230" t="s">
        <v>1280</v>
      </c>
      <c r="G1264" s="231" t="s">
        <v>193</v>
      </c>
      <c r="H1264" s="232">
        <v>2069.387</v>
      </c>
      <c r="I1264" s="233"/>
      <c r="J1264" s="234">
        <f>ROUND(I1264*H1264,2)</f>
        <v>0</v>
      </c>
      <c r="K1264" s="230" t="s">
        <v>194</v>
      </c>
      <c r="L1264" s="45"/>
      <c r="M1264" s="235" t="s">
        <v>1</v>
      </c>
      <c r="N1264" s="236" t="s">
        <v>42</v>
      </c>
      <c r="O1264" s="92"/>
      <c r="P1264" s="237">
        <f>O1264*H1264</f>
        <v>0</v>
      </c>
      <c r="Q1264" s="237">
        <v>0.00026</v>
      </c>
      <c r="R1264" s="237">
        <f>Q1264*H1264</f>
        <v>0.53804062</v>
      </c>
      <c r="S1264" s="237">
        <v>0</v>
      </c>
      <c r="T1264" s="238">
        <f>S1264*H1264</f>
        <v>0</v>
      </c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R1264" s="239" t="s">
        <v>374</v>
      </c>
      <c r="AT1264" s="239" t="s">
        <v>190</v>
      </c>
      <c r="AU1264" s="239" t="s">
        <v>86</v>
      </c>
      <c r="AY1264" s="18" t="s">
        <v>188</v>
      </c>
      <c r="BE1264" s="240">
        <f>IF(N1264="základní",J1264,0)</f>
        <v>0</v>
      </c>
      <c r="BF1264" s="240">
        <f>IF(N1264="snížená",J1264,0)</f>
        <v>0</v>
      </c>
      <c r="BG1264" s="240">
        <f>IF(N1264="zákl. přenesená",J1264,0)</f>
        <v>0</v>
      </c>
      <c r="BH1264" s="240">
        <f>IF(N1264="sníž. přenesená",J1264,0)</f>
        <v>0</v>
      </c>
      <c r="BI1264" s="240">
        <f>IF(N1264="nulová",J1264,0)</f>
        <v>0</v>
      </c>
      <c r="BJ1264" s="18" t="s">
        <v>84</v>
      </c>
      <c r="BK1264" s="240">
        <f>ROUND(I1264*H1264,2)</f>
        <v>0</v>
      </c>
      <c r="BL1264" s="18" t="s">
        <v>374</v>
      </c>
      <c r="BM1264" s="239" t="s">
        <v>1281</v>
      </c>
    </row>
    <row r="1265" spans="1:51" s="14" customFormat="1" ht="12">
      <c r="A1265" s="14"/>
      <c r="B1265" s="252"/>
      <c r="C1265" s="253"/>
      <c r="D1265" s="243" t="s">
        <v>197</v>
      </c>
      <c r="E1265" s="254" t="s">
        <v>1</v>
      </c>
      <c r="F1265" s="255" t="s">
        <v>1282</v>
      </c>
      <c r="G1265" s="253"/>
      <c r="H1265" s="256">
        <v>2069.387</v>
      </c>
      <c r="I1265" s="257"/>
      <c r="J1265" s="253"/>
      <c r="K1265" s="253"/>
      <c r="L1265" s="258"/>
      <c r="M1265" s="259"/>
      <c r="N1265" s="260"/>
      <c r="O1265" s="260"/>
      <c r="P1265" s="260"/>
      <c r="Q1265" s="260"/>
      <c r="R1265" s="260"/>
      <c r="S1265" s="260"/>
      <c r="T1265" s="261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62" t="s">
        <v>197</v>
      </c>
      <c r="AU1265" s="262" t="s">
        <v>86</v>
      </c>
      <c r="AV1265" s="14" t="s">
        <v>86</v>
      </c>
      <c r="AW1265" s="14" t="s">
        <v>32</v>
      </c>
      <c r="AX1265" s="14" t="s">
        <v>84</v>
      </c>
      <c r="AY1265" s="262" t="s">
        <v>188</v>
      </c>
    </row>
    <row r="1266" spans="1:63" s="12" customFormat="1" ht="25.9" customHeight="1">
      <c r="A1266" s="12"/>
      <c r="B1266" s="212"/>
      <c r="C1266" s="213"/>
      <c r="D1266" s="214" t="s">
        <v>76</v>
      </c>
      <c r="E1266" s="215" t="s">
        <v>1283</v>
      </c>
      <c r="F1266" s="215" t="s">
        <v>1284</v>
      </c>
      <c r="G1266" s="213"/>
      <c r="H1266" s="213"/>
      <c r="I1266" s="216"/>
      <c r="J1266" s="217">
        <f>BK1266</f>
        <v>0</v>
      </c>
      <c r="K1266" s="213"/>
      <c r="L1266" s="218"/>
      <c r="M1266" s="219"/>
      <c r="N1266" s="220"/>
      <c r="O1266" s="220"/>
      <c r="P1266" s="221">
        <f>SUM(P1267:P1272)</f>
        <v>0</v>
      </c>
      <c r="Q1266" s="220"/>
      <c r="R1266" s="221">
        <f>SUM(R1267:R1272)</f>
        <v>0</v>
      </c>
      <c r="S1266" s="220"/>
      <c r="T1266" s="222">
        <f>SUM(T1267:T1272)</f>
        <v>0</v>
      </c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R1266" s="223" t="s">
        <v>195</v>
      </c>
      <c r="AT1266" s="224" t="s">
        <v>76</v>
      </c>
      <c r="AU1266" s="224" t="s">
        <v>77</v>
      </c>
      <c r="AY1266" s="223" t="s">
        <v>188</v>
      </c>
      <c r="BK1266" s="225">
        <f>SUM(BK1267:BK1272)</f>
        <v>0</v>
      </c>
    </row>
    <row r="1267" spans="1:65" s="2" customFormat="1" ht="21.75" customHeight="1">
      <c r="A1267" s="39"/>
      <c r="B1267" s="40"/>
      <c r="C1267" s="228" t="s">
        <v>1285</v>
      </c>
      <c r="D1267" s="228" t="s">
        <v>190</v>
      </c>
      <c r="E1267" s="229" t="s">
        <v>1286</v>
      </c>
      <c r="F1267" s="230" t="s">
        <v>1287</v>
      </c>
      <c r="G1267" s="231" t="s">
        <v>1288</v>
      </c>
      <c r="H1267" s="232">
        <v>60</v>
      </c>
      <c r="I1267" s="233"/>
      <c r="J1267" s="234">
        <f>ROUND(I1267*H1267,2)</f>
        <v>0</v>
      </c>
      <c r="K1267" s="230" t="s">
        <v>194</v>
      </c>
      <c r="L1267" s="45"/>
      <c r="M1267" s="235" t="s">
        <v>1</v>
      </c>
      <c r="N1267" s="236" t="s">
        <v>42</v>
      </c>
      <c r="O1267" s="92"/>
      <c r="P1267" s="237">
        <f>O1267*H1267</f>
        <v>0</v>
      </c>
      <c r="Q1267" s="237">
        <v>0</v>
      </c>
      <c r="R1267" s="237">
        <f>Q1267*H1267</f>
        <v>0</v>
      </c>
      <c r="S1267" s="237">
        <v>0</v>
      </c>
      <c r="T1267" s="238">
        <f>S1267*H1267</f>
        <v>0</v>
      </c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R1267" s="239" t="s">
        <v>1289</v>
      </c>
      <c r="AT1267" s="239" t="s">
        <v>190</v>
      </c>
      <c r="AU1267" s="239" t="s">
        <v>84</v>
      </c>
      <c r="AY1267" s="18" t="s">
        <v>188</v>
      </c>
      <c r="BE1267" s="240">
        <f>IF(N1267="základní",J1267,0)</f>
        <v>0</v>
      </c>
      <c r="BF1267" s="240">
        <f>IF(N1267="snížená",J1267,0)</f>
        <v>0</v>
      </c>
      <c r="BG1267" s="240">
        <f>IF(N1267="zákl. přenesená",J1267,0)</f>
        <v>0</v>
      </c>
      <c r="BH1267" s="240">
        <f>IF(N1267="sníž. přenesená",J1267,0)</f>
        <v>0</v>
      </c>
      <c r="BI1267" s="240">
        <f>IF(N1267="nulová",J1267,0)</f>
        <v>0</v>
      </c>
      <c r="BJ1267" s="18" t="s">
        <v>84</v>
      </c>
      <c r="BK1267" s="240">
        <f>ROUND(I1267*H1267,2)</f>
        <v>0</v>
      </c>
      <c r="BL1267" s="18" t="s">
        <v>1289</v>
      </c>
      <c r="BM1267" s="239" t="s">
        <v>1290</v>
      </c>
    </row>
    <row r="1268" spans="1:47" s="2" customFormat="1" ht="12">
      <c r="A1268" s="39"/>
      <c r="B1268" s="40"/>
      <c r="C1268" s="41"/>
      <c r="D1268" s="243" t="s">
        <v>560</v>
      </c>
      <c r="E1268" s="41"/>
      <c r="F1268" s="288" t="s">
        <v>1291</v>
      </c>
      <c r="G1268" s="41"/>
      <c r="H1268" s="41"/>
      <c r="I1268" s="289"/>
      <c r="J1268" s="41"/>
      <c r="K1268" s="41"/>
      <c r="L1268" s="45"/>
      <c r="M1268" s="290"/>
      <c r="N1268" s="291"/>
      <c r="O1268" s="92"/>
      <c r="P1268" s="92"/>
      <c r="Q1268" s="92"/>
      <c r="R1268" s="92"/>
      <c r="S1268" s="92"/>
      <c r="T1268" s="93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T1268" s="18" t="s">
        <v>560</v>
      </c>
      <c r="AU1268" s="18" t="s">
        <v>84</v>
      </c>
    </row>
    <row r="1269" spans="1:51" s="13" customFormat="1" ht="12">
      <c r="A1269" s="13"/>
      <c r="B1269" s="241"/>
      <c r="C1269" s="242"/>
      <c r="D1269" s="243" t="s">
        <v>197</v>
      </c>
      <c r="E1269" s="244" t="s">
        <v>1</v>
      </c>
      <c r="F1269" s="245" t="s">
        <v>1292</v>
      </c>
      <c r="G1269" s="242"/>
      <c r="H1269" s="244" t="s">
        <v>1</v>
      </c>
      <c r="I1269" s="246"/>
      <c r="J1269" s="242"/>
      <c r="K1269" s="242"/>
      <c r="L1269" s="247"/>
      <c r="M1269" s="248"/>
      <c r="N1269" s="249"/>
      <c r="O1269" s="249"/>
      <c r="P1269" s="249"/>
      <c r="Q1269" s="249"/>
      <c r="R1269" s="249"/>
      <c r="S1269" s="249"/>
      <c r="T1269" s="250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51" t="s">
        <v>197</v>
      </c>
      <c r="AU1269" s="251" t="s">
        <v>84</v>
      </c>
      <c r="AV1269" s="13" t="s">
        <v>84</v>
      </c>
      <c r="AW1269" s="13" t="s">
        <v>32</v>
      </c>
      <c r="AX1269" s="13" t="s">
        <v>77</v>
      </c>
      <c r="AY1269" s="251" t="s">
        <v>188</v>
      </c>
    </row>
    <row r="1270" spans="1:51" s="14" customFormat="1" ht="12">
      <c r="A1270" s="14"/>
      <c r="B1270" s="252"/>
      <c r="C1270" s="253"/>
      <c r="D1270" s="243" t="s">
        <v>197</v>
      </c>
      <c r="E1270" s="254" t="s">
        <v>1</v>
      </c>
      <c r="F1270" s="255" t="s">
        <v>875</v>
      </c>
      <c r="G1270" s="253"/>
      <c r="H1270" s="256">
        <v>60</v>
      </c>
      <c r="I1270" s="257"/>
      <c r="J1270" s="253"/>
      <c r="K1270" s="253"/>
      <c r="L1270" s="258"/>
      <c r="M1270" s="259"/>
      <c r="N1270" s="260"/>
      <c r="O1270" s="260"/>
      <c r="P1270" s="260"/>
      <c r="Q1270" s="260"/>
      <c r="R1270" s="260"/>
      <c r="S1270" s="260"/>
      <c r="T1270" s="261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62" t="s">
        <v>197</v>
      </c>
      <c r="AU1270" s="262" t="s">
        <v>84</v>
      </c>
      <c r="AV1270" s="14" t="s">
        <v>86</v>
      </c>
      <c r="AW1270" s="14" t="s">
        <v>32</v>
      </c>
      <c r="AX1270" s="14" t="s">
        <v>84</v>
      </c>
      <c r="AY1270" s="262" t="s">
        <v>188</v>
      </c>
    </row>
    <row r="1271" spans="1:65" s="2" customFormat="1" ht="16.5" customHeight="1">
      <c r="A1271" s="39"/>
      <c r="B1271" s="40"/>
      <c r="C1271" s="228" t="s">
        <v>1293</v>
      </c>
      <c r="D1271" s="228" t="s">
        <v>190</v>
      </c>
      <c r="E1271" s="229" t="s">
        <v>1294</v>
      </c>
      <c r="F1271" s="230" t="s">
        <v>1295</v>
      </c>
      <c r="G1271" s="231" t="s">
        <v>1288</v>
      </c>
      <c r="H1271" s="232">
        <v>80</v>
      </c>
      <c r="I1271" s="233"/>
      <c r="J1271" s="234">
        <f>ROUND(I1271*H1271,2)</f>
        <v>0</v>
      </c>
      <c r="K1271" s="230" t="s">
        <v>194</v>
      </c>
      <c r="L1271" s="45"/>
      <c r="M1271" s="235" t="s">
        <v>1</v>
      </c>
      <c r="N1271" s="236" t="s">
        <v>42</v>
      </c>
      <c r="O1271" s="92"/>
      <c r="P1271" s="237">
        <f>O1271*H1271</f>
        <v>0</v>
      </c>
      <c r="Q1271" s="237">
        <v>0</v>
      </c>
      <c r="R1271" s="237">
        <f>Q1271*H1271</f>
        <v>0</v>
      </c>
      <c r="S1271" s="237">
        <v>0</v>
      </c>
      <c r="T1271" s="238">
        <f>S1271*H1271</f>
        <v>0</v>
      </c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R1271" s="239" t="s">
        <v>1289</v>
      </c>
      <c r="AT1271" s="239" t="s">
        <v>190</v>
      </c>
      <c r="AU1271" s="239" t="s">
        <v>84</v>
      </c>
      <c r="AY1271" s="18" t="s">
        <v>188</v>
      </c>
      <c r="BE1271" s="240">
        <f>IF(N1271="základní",J1271,0)</f>
        <v>0</v>
      </c>
      <c r="BF1271" s="240">
        <f>IF(N1271="snížená",J1271,0)</f>
        <v>0</v>
      </c>
      <c r="BG1271" s="240">
        <f>IF(N1271="zákl. přenesená",J1271,0)</f>
        <v>0</v>
      </c>
      <c r="BH1271" s="240">
        <f>IF(N1271="sníž. přenesená",J1271,0)</f>
        <v>0</v>
      </c>
      <c r="BI1271" s="240">
        <f>IF(N1271="nulová",J1271,0)</f>
        <v>0</v>
      </c>
      <c r="BJ1271" s="18" t="s">
        <v>84</v>
      </c>
      <c r="BK1271" s="240">
        <f>ROUND(I1271*H1271,2)</f>
        <v>0</v>
      </c>
      <c r="BL1271" s="18" t="s">
        <v>1289</v>
      </c>
      <c r="BM1271" s="239" t="s">
        <v>1296</v>
      </c>
    </row>
    <row r="1272" spans="1:51" s="14" customFormat="1" ht="12">
      <c r="A1272" s="14"/>
      <c r="B1272" s="252"/>
      <c r="C1272" s="253"/>
      <c r="D1272" s="243" t="s">
        <v>197</v>
      </c>
      <c r="E1272" s="254" t="s">
        <v>1</v>
      </c>
      <c r="F1272" s="255" t="s">
        <v>979</v>
      </c>
      <c r="G1272" s="253"/>
      <c r="H1272" s="256">
        <v>80</v>
      </c>
      <c r="I1272" s="257"/>
      <c r="J1272" s="253"/>
      <c r="K1272" s="253"/>
      <c r="L1272" s="258"/>
      <c r="M1272" s="302"/>
      <c r="N1272" s="303"/>
      <c r="O1272" s="303"/>
      <c r="P1272" s="303"/>
      <c r="Q1272" s="303"/>
      <c r="R1272" s="303"/>
      <c r="S1272" s="303"/>
      <c r="T1272" s="30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62" t="s">
        <v>197</v>
      </c>
      <c r="AU1272" s="262" t="s">
        <v>84</v>
      </c>
      <c r="AV1272" s="14" t="s">
        <v>86</v>
      </c>
      <c r="AW1272" s="14" t="s">
        <v>32</v>
      </c>
      <c r="AX1272" s="14" t="s">
        <v>84</v>
      </c>
      <c r="AY1272" s="262" t="s">
        <v>188</v>
      </c>
    </row>
    <row r="1273" spans="1:31" s="2" customFormat="1" ht="6.95" customHeight="1">
      <c r="A1273" s="39"/>
      <c r="B1273" s="67"/>
      <c r="C1273" s="68"/>
      <c r="D1273" s="68"/>
      <c r="E1273" s="68"/>
      <c r="F1273" s="68"/>
      <c r="G1273" s="68"/>
      <c r="H1273" s="68"/>
      <c r="I1273" s="68"/>
      <c r="J1273" s="68"/>
      <c r="K1273" s="68"/>
      <c r="L1273" s="45"/>
      <c r="M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</row>
  </sheetData>
  <sheetProtection password="CC35" sheet="1" objects="1" scenarios="1" formatColumns="0" formatRows="0" autoFilter="0"/>
  <autoFilter ref="C140:K127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9:H129"/>
    <mergeCell ref="E131:H131"/>
    <mergeCell ref="E133:H13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150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Dětský domov a školní jídelna Sedloňov - Stavební úpravy objektu - II. ETAPA SO01</v>
      </c>
      <c r="F7" s="152"/>
      <c r="G7" s="152"/>
      <c r="H7" s="152"/>
      <c r="L7" s="21"/>
    </row>
    <row r="8" spans="2:12" s="1" customFormat="1" ht="12" customHeight="1">
      <c r="B8" s="21"/>
      <c r="D8" s="152" t="s">
        <v>151</v>
      </c>
      <c r="L8" s="21"/>
    </row>
    <row r="9" spans="1:31" s="2" customFormat="1" ht="16.5" customHeight="1">
      <c r="A9" s="39"/>
      <c r="B9" s="45"/>
      <c r="C9" s="39"/>
      <c r="D9" s="39"/>
      <c r="E9" s="153" t="s">
        <v>152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153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1297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34</v>
      </c>
      <c r="G14" s="39"/>
      <c r="H14" s="39"/>
      <c r="I14" s="152" t="s">
        <v>22</v>
      </c>
      <c r="J14" s="155" t="str">
        <f>'Rekapitulace stavby'!AN8</f>
        <v>21. 7. 2023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>Královéhradecký Kraj, Hradec Králové</v>
      </c>
      <c r="F17" s="39"/>
      <c r="G17" s="39"/>
      <c r="H17" s="39"/>
      <c r="I17" s="152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OBCHODNÍ PROJEKT HRADEC KRÁLOVÉ v.o.s.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ROUND((SUM(BE124:BE179)),2)</f>
        <v>0</v>
      </c>
      <c r="G35" s="39"/>
      <c r="H35" s="39"/>
      <c r="I35" s="166">
        <v>0.21</v>
      </c>
      <c r="J35" s="165">
        <f>ROUND(((SUM(BE124:BE179))*I35),2)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ROUND((SUM(BF124:BF179)),2)</f>
        <v>0</v>
      </c>
      <c r="G36" s="39"/>
      <c r="H36" s="39"/>
      <c r="I36" s="166">
        <v>0.15</v>
      </c>
      <c r="J36" s="165">
        <f>ROUND(((SUM(BF124:BF179))*I36),2)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ROUND((SUM(BG124:BG179)),2)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ROUND((SUM(BH124:BH179)),2)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ROUND((SUM(BI124:BI179)),2)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Dětský domov a školní jídelna Sedloňov - Stavební úpravy objektu - II. ETAPA SO01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152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03 - VZT-1.NP a 2.NP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21. 7. 2023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40.05" customHeight="1">
      <c r="A93" s="39"/>
      <c r="B93" s="40"/>
      <c r="C93" s="33" t="s">
        <v>24</v>
      </c>
      <c r="D93" s="41"/>
      <c r="E93" s="41"/>
      <c r="F93" s="28" t="str">
        <f>E17</f>
        <v>Královéhradecký Kraj, Hradec Králové</v>
      </c>
      <c r="G93" s="41"/>
      <c r="H93" s="41"/>
      <c r="I93" s="33" t="s">
        <v>30</v>
      </c>
      <c r="J93" s="37" t="str">
        <f>E23</f>
        <v>OBCHODNÍ PROJEKT HRADEC KRÁLOVÉ v.o.s.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156</v>
      </c>
      <c r="D96" s="187"/>
      <c r="E96" s="187"/>
      <c r="F96" s="187"/>
      <c r="G96" s="187"/>
      <c r="H96" s="187"/>
      <c r="I96" s="187"/>
      <c r="J96" s="188" t="s">
        <v>157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158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159</v>
      </c>
    </row>
    <row r="99" spans="1:31" s="9" customFormat="1" ht="24.95" customHeight="1">
      <c r="A99" s="9"/>
      <c r="B99" s="190"/>
      <c r="C99" s="191"/>
      <c r="D99" s="192" t="s">
        <v>1298</v>
      </c>
      <c r="E99" s="193"/>
      <c r="F99" s="193"/>
      <c r="G99" s="193"/>
      <c r="H99" s="193"/>
      <c r="I99" s="193"/>
      <c r="J99" s="194">
        <f>J125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0"/>
      <c r="C100" s="191"/>
      <c r="D100" s="192" t="s">
        <v>1299</v>
      </c>
      <c r="E100" s="193"/>
      <c r="F100" s="193"/>
      <c r="G100" s="193"/>
      <c r="H100" s="193"/>
      <c r="I100" s="193"/>
      <c r="J100" s="194">
        <f>J136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0"/>
      <c r="C101" s="191"/>
      <c r="D101" s="192" t="s">
        <v>1300</v>
      </c>
      <c r="E101" s="193"/>
      <c r="F101" s="193"/>
      <c r="G101" s="193"/>
      <c r="H101" s="193"/>
      <c r="I101" s="193"/>
      <c r="J101" s="194">
        <f>J168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0"/>
      <c r="C102" s="191"/>
      <c r="D102" s="192" t="s">
        <v>1301</v>
      </c>
      <c r="E102" s="193"/>
      <c r="F102" s="193"/>
      <c r="G102" s="193"/>
      <c r="H102" s="193"/>
      <c r="I102" s="193"/>
      <c r="J102" s="194">
        <f>J175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173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6.25" customHeight="1">
      <c r="A112" s="39"/>
      <c r="B112" s="40"/>
      <c r="C112" s="41"/>
      <c r="D112" s="41"/>
      <c r="E112" s="185" t="str">
        <f>E7</f>
        <v>Dětský domov a školní jídelna Sedloňov - Stavební úpravy objektu - II. ETAPA SO01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151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5" t="s">
        <v>152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153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03 - VZT-1.NP a 2.NP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 xml:space="preserve"> </v>
      </c>
      <c r="G118" s="41"/>
      <c r="H118" s="41"/>
      <c r="I118" s="33" t="s">
        <v>22</v>
      </c>
      <c r="J118" s="80" t="str">
        <f>IF(J14="","",J14)</f>
        <v>21. 7. 2023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40.05" customHeight="1">
      <c r="A120" s="39"/>
      <c r="B120" s="40"/>
      <c r="C120" s="33" t="s">
        <v>24</v>
      </c>
      <c r="D120" s="41"/>
      <c r="E120" s="41"/>
      <c r="F120" s="28" t="str">
        <f>E17</f>
        <v>Královéhradecký Kraj, Hradec Králové</v>
      </c>
      <c r="G120" s="41"/>
      <c r="H120" s="41"/>
      <c r="I120" s="33" t="s">
        <v>30</v>
      </c>
      <c r="J120" s="37" t="str">
        <f>E23</f>
        <v>OBCHODNÍ PROJEKT HRADEC KRÁLOVÉ v.o.s.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IF(E20="","",E20)</f>
        <v>Vyplň údaj</v>
      </c>
      <c r="G121" s="41"/>
      <c r="H121" s="41"/>
      <c r="I121" s="33" t="s">
        <v>33</v>
      </c>
      <c r="J121" s="37" t="str">
        <f>E26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1"/>
      <c r="B123" s="202"/>
      <c r="C123" s="203" t="s">
        <v>174</v>
      </c>
      <c r="D123" s="204" t="s">
        <v>62</v>
      </c>
      <c r="E123" s="204" t="s">
        <v>58</v>
      </c>
      <c r="F123" s="204" t="s">
        <v>59</v>
      </c>
      <c r="G123" s="204" t="s">
        <v>175</v>
      </c>
      <c r="H123" s="204" t="s">
        <v>176</v>
      </c>
      <c r="I123" s="204" t="s">
        <v>177</v>
      </c>
      <c r="J123" s="204" t="s">
        <v>157</v>
      </c>
      <c r="K123" s="205" t="s">
        <v>178</v>
      </c>
      <c r="L123" s="206"/>
      <c r="M123" s="101" t="s">
        <v>1</v>
      </c>
      <c r="N123" s="102" t="s">
        <v>41</v>
      </c>
      <c r="O123" s="102" t="s">
        <v>179</v>
      </c>
      <c r="P123" s="102" t="s">
        <v>180</v>
      </c>
      <c r="Q123" s="102" t="s">
        <v>181</v>
      </c>
      <c r="R123" s="102" t="s">
        <v>182</v>
      </c>
      <c r="S123" s="102" t="s">
        <v>183</v>
      </c>
      <c r="T123" s="103" t="s">
        <v>184</v>
      </c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</row>
    <row r="124" spans="1:63" s="2" customFormat="1" ht="22.8" customHeight="1">
      <c r="A124" s="39"/>
      <c r="B124" s="40"/>
      <c r="C124" s="108" t="s">
        <v>185</v>
      </c>
      <c r="D124" s="41"/>
      <c r="E124" s="41"/>
      <c r="F124" s="41"/>
      <c r="G124" s="41"/>
      <c r="H124" s="41"/>
      <c r="I124" s="41"/>
      <c r="J124" s="207">
        <f>BK124</f>
        <v>0</v>
      </c>
      <c r="K124" s="41"/>
      <c r="L124" s="45"/>
      <c r="M124" s="104"/>
      <c r="N124" s="208"/>
      <c r="O124" s="105"/>
      <c r="P124" s="209">
        <f>P125+P136+P168+P175</f>
        <v>0</v>
      </c>
      <c r="Q124" s="105"/>
      <c r="R124" s="209">
        <f>R125+R136+R168+R175</f>
        <v>0</v>
      </c>
      <c r="S124" s="105"/>
      <c r="T124" s="210">
        <f>T125+T136+T168+T175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76</v>
      </c>
      <c r="AU124" s="18" t="s">
        <v>159</v>
      </c>
      <c r="BK124" s="211">
        <f>BK125+BK136+BK168+BK175</f>
        <v>0</v>
      </c>
    </row>
    <row r="125" spans="1:63" s="12" customFormat="1" ht="25.9" customHeight="1">
      <c r="A125" s="12"/>
      <c r="B125" s="212"/>
      <c r="C125" s="213"/>
      <c r="D125" s="214" t="s">
        <v>76</v>
      </c>
      <c r="E125" s="215" t="s">
        <v>1302</v>
      </c>
      <c r="F125" s="215" t="s">
        <v>1303</v>
      </c>
      <c r="G125" s="213"/>
      <c r="H125" s="213"/>
      <c r="I125" s="216"/>
      <c r="J125" s="217">
        <f>BK125</f>
        <v>0</v>
      </c>
      <c r="K125" s="213"/>
      <c r="L125" s="218"/>
      <c r="M125" s="219"/>
      <c r="N125" s="220"/>
      <c r="O125" s="220"/>
      <c r="P125" s="221">
        <f>SUM(P126:P135)</f>
        <v>0</v>
      </c>
      <c r="Q125" s="220"/>
      <c r="R125" s="221">
        <f>SUM(R126:R135)</f>
        <v>0</v>
      </c>
      <c r="S125" s="220"/>
      <c r="T125" s="222">
        <f>SUM(T126:T135)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84</v>
      </c>
      <c r="AT125" s="224" t="s">
        <v>76</v>
      </c>
      <c r="AU125" s="224" t="s">
        <v>77</v>
      </c>
      <c r="AY125" s="223" t="s">
        <v>188</v>
      </c>
      <c r="BK125" s="225">
        <f>SUM(BK126:BK135)</f>
        <v>0</v>
      </c>
    </row>
    <row r="126" spans="1:65" s="2" customFormat="1" ht="66.75" customHeight="1">
      <c r="A126" s="39"/>
      <c r="B126" s="40"/>
      <c r="C126" s="228" t="s">
        <v>84</v>
      </c>
      <c r="D126" s="228" t="s">
        <v>190</v>
      </c>
      <c r="E126" s="229" t="s">
        <v>1304</v>
      </c>
      <c r="F126" s="230" t="s">
        <v>1305</v>
      </c>
      <c r="G126" s="231" t="s">
        <v>1306</v>
      </c>
      <c r="H126" s="232">
        <v>1</v>
      </c>
      <c r="I126" s="233"/>
      <c r="J126" s="234">
        <f>ROUND(I126*H126,2)</f>
        <v>0</v>
      </c>
      <c r="K126" s="230" t="s">
        <v>1</v>
      </c>
      <c r="L126" s="45"/>
      <c r="M126" s="235" t="s">
        <v>1</v>
      </c>
      <c r="N126" s="236" t="s">
        <v>42</v>
      </c>
      <c r="O126" s="92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9" t="s">
        <v>195</v>
      </c>
      <c r="AT126" s="239" t="s">
        <v>190</v>
      </c>
      <c r="AU126" s="239" t="s">
        <v>84</v>
      </c>
      <c r="AY126" s="18" t="s">
        <v>188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8" t="s">
        <v>84</v>
      </c>
      <c r="BK126" s="240">
        <f>ROUND(I126*H126,2)</f>
        <v>0</v>
      </c>
      <c r="BL126" s="18" t="s">
        <v>195</v>
      </c>
      <c r="BM126" s="239" t="s">
        <v>86</v>
      </c>
    </row>
    <row r="127" spans="1:65" s="2" customFormat="1" ht="44.25" customHeight="1">
      <c r="A127" s="39"/>
      <c r="B127" s="40"/>
      <c r="C127" s="228" t="s">
        <v>86</v>
      </c>
      <c r="D127" s="228" t="s">
        <v>190</v>
      </c>
      <c r="E127" s="229" t="s">
        <v>1307</v>
      </c>
      <c r="F127" s="230" t="s">
        <v>1308</v>
      </c>
      <c r="G127" s="231" t="s">
        <v>1309</v>
      </c>
      <c r="H127" s="232">
        <v>2</v>
      </c>
      <c r="I127" s="233"/>
      <c r="J127" s="234">
        <f>ROUND(I127*H127,2)</f>
        <v>0</v>
      </c>
      <c r="K127" s="230" t="s">
        <v>1</v>
      </c>
      <c r="L127" s="45"/>
      <c r="M127" s="235" t="s">
        <v>1</v>
      </c>
      <c r="N127" s="236" t="s">
        <v>42</v>
      </c>
      <c r="O127" s="92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9" t="s">
        <v>195</v>
      </c>
      <c r="AT127" s="239" t="s">
        <v>190</v>
      </c>
      <c r="AU127" s="239" t="s">
        <v>84</v>
      </c>
      <c r="AY127" s="18" t="s">
        <v>188</v>
      </c>
      <c r="BE127" s="240">
        <f>IF(N127="základní",J127,0)</f>
        <v>0</v>
      </c>
      <c r="BF127" s="240">
        <f>IF(N127="snížená",J127,0)</f>
        <v>0</v>
      </c>
      <c r="BG127" s="240">
        <f>IF(N127="zákl. přenesená",J127,0)</f>
        <v>0</v>
      </c>
      <c r="BH127" s="240">
        <f>IF(N127="sníž. přenesená",J127,0)</f>
        <v>0</v>
      </c>
      <c r="BI127" s="240">
        <f>IF(N127="nulová",J127,0)</f>
        <v>0</v>
      </c>
      <c r="BJ127" s="18" t="s">
        <v>84</v>
      </c>
      <c r="BK127" s="240">
        <f>ROUND(I127*H127,2)</f>
        <v>0</v>
      </c>
      <c r="BL127" s="18" t="s">
        <v>195</v>
      </c>
      <c r="BM127" s="239" t="s">
        <v>195</v>
      </c>
    </row>
    <row r="128" spans="1:65" s="2" customFormat="1" ht="44.25" customHeight="1">
      <c r="A128" s="39"/>
      <c r="B128" s="40"/>
      <c r="C128" s="228" t="s">
        <v>112</v>
      </c>
      <c r="D128" s="228" t="s">
        <v>190</v>
      </c>
      <c r="E128" s="229" t="s">
        <v>1310</v>
      </c>
      <c r="F128" s="230" t="s">
        <v>1311</v>
      </c>
      <c r="G128" s="231" t="s">
        <v>1309</v>
      </c>
      <c r="H128" s="232">
        <v>2</v>
      </c>
      <c r="I128" s="233"/>
      <c r="J128" s="234">
        <f>ROUND(I128*H128,2)</f>
        <v>0</v>
      </c>
      <c r="K128" s="230" t="s">
        <v>1</v>
      </c>
      <c r="L128" s="45"/>
      <c r="M128" s="235" t="s">
        <v>1</v>
      </c>
      <c r="N128" s="236" t="s">
        <v>42</v>
      </c>
      <c r="O128" s="92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9" t="s">
        <v>195</v>
      </c>
      <c r="AT128" s="239" t="s">
        <v>190</v>
      </c>
      <c r="AU128" s="239" t="s">
        <v>84</v>
      </c>
      <c r="AY128" s="18" t="s">
        <v>188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8" t="s">
        <v>84</v>
      </c>
      <c r="BK128" s="240">
        <f>ROUND(I128*H128,2)</f>
        <v>0</v>
      </c>
      <c r="BL128" s="18" t="s">
        <v>195</v>
      </c>
      <c r="BM128" s="239" t="s">
        <v>272</v>
      </c>
    </row>
    <row r="129" spans="1:65" s="2" customFormat="1" ht="24.15" customHeight="1">
      <c r="A129" s="39"/>
      <c r="B129" s="40"/>
      <c r="C129" s="228" t="s">
        <v>195</v>
      </c>
      <c r="D129" s="228" t="s">
        <v>190</v>
      </c>
      <c r="E129" s="229" t="s">
        <v>1312</v>
      </c>
      <c r="F129" s="230" t="s">
        <v>1313</v>
      </c>
      <c r="G129" s="231" t="s">
        <v>1309</v>
      </c>
      <c r="H129" s="232">
        <v>2</v>
      </c>
      <c r="I129" s="233"/>
      <c r="J129" s="234">
        <f>ROUND(I129*H129,2)</f>
        <v>0</v>
      </c>
      <c r="K129" s="230" t="s">
        <v>1</v>
      </c>
      <c r="L129" s="45"/>
      <c r="M129" s="235" t="s">
        <v>1</v>
      </c>
      <c r="N129" s="236" t="s">
        <v>42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195</v>
      </c>
      <c r="AT129" s="239" t="s">
        <v>190</v>
      </c>
      <c r="AU129" s="239" t="s">
        <v>84</v>
      </c>
      <c r="AY129" s="18" t="s">
        <v>188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84</v>
      </c>
      <c r="BK129" s="240">
        <f>ROUND(I129*H129,2)</f>
        <v>0</v>
      </c>
      <c r="BL129" s="18" t="s">
        <v>195</v>
      </c>
      <c r="BM129" s="239" t="s">
        <v>297</v>
      </c>
    </row>
    <row r="130" spans="1:65" s="2" customFormat="1" ht="37.8" customHeight="1">
      <c r="A130" s="39"/>
      <c r="B130" s="40"/>
      <c r="C130" s="228" t="s">
        <v>268</v>
      </c>
      <c r="D130" s="228" t="s">
        <v>190</v>
      </c>
      <c r="E130" s="229" t="s">
        <v>1314</v>
      </c>
      <c r="F130" s="230" t="s">
        <v>1315</v>
      </c>
      <c r="G130" s="231" t="s">
        <v>1309</v>
      </c>
      <c r="H130" s="232">
        <v>4</v>
      </c>
      <c r="I130" s="233"/>
      <c r="J130" s="234">
        <f>ROUND(I130*H130,2)</f>
        <v>0</v>
      </c>
      <c r="K130" s="230" t="s">
        <v>1</v>
      </c>
      <c r="L130" s="45"/>
      <c r="M130" s="235" t="s">
        <v>1</v>
      </c>
      <c r="N130" s="236" t="s">
        <v>42</v>
      </c>
      <c r="O130" s="92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195</v>
      </c>
      <c r="AT130" s="239" t="s">
        <v>190</v>
      </c>
      <c r="AU130" s="239" t="s">
        <v>84</v>
      </c>
      <c r="AY130" s="18" t="s">
        <v>188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84</v>
      </c>
      <c r="BK130" s="240">
        <f>ROUND(I130*H130,2)</f>
        <v>0</v>
      </c>
      <c r="BL130" s="18" t="s">
        <v>195</v>
      </c>
      <c r="BM130" s="239" t="s">
        <v>341</v>
      </c>
    </row>
    <row r="131" spans="1:65" s="2" customFormat="1" ht="37.8" customHeight="1">
      <c r="A131" s="39"/>
      <c r="B131" s="40"/>
      <c r="C131" s="228" t="s">
        <v>272</v>
      </c>
      <c r="D131" s="228" t="s">
        <v>190</v>
      </c>
      <c r="E131" s="229" t="s">
        <v>1316</v>
      </c>
      <c r="F131" s="230" t="s">
        <v>1317</v>
      </c>
      <c r="G131" s="231" t="s">
        <v>1309</v>
      </c>
      <c r="H131" s="232">
        <v>5</v>
      </c>
      <c r="I131" s="233"/>
      <c r="J131" s="234">
        <f>ROUND(I131*H131,2)</f>
        <v>0</v>
      </c>
      <c r="K131" s="230" t="s">
        <v>1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195</v>
      </c>
      <c r="AT131" s="239" t="s">
        <v>190</v>
      </c>
      <c r="AU131" s="239" t="s">
        <v>84</v>
      </c>
      <c r="AY131" s="18" t="s">
        <v>188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195</v>
      </c>
      <c r="BM131" s="239" t="s">
        <v>352</v>
      </c>
    </row>
    <row r="132" spans="1:65" s="2" customFormat="1" ht="66.75" customHeight="1">
      <c r="A132" s="39"/>
      <c r="B132" s="40"/>
      <c r="C132" s="228" t="s">
        <v>277</v>
      </c>
      <c r="D132" s="228" t="s">
        <v>190</v>
      </c>
      <c r="E132" s="229" t="s">
        <v>1318</v>
      </c>
      <c r="F132" s="230" t="s">
        <v>1319</v>
      </c>
      <c r="G132" s="231" t="s">
        <v>193</v>
      </c>
      <c r="H132" s="232">
        <v>100</v>
      </c>
      <c r="I132" s="233"/>
      <c r="J132" s="234">
        <f>ROUND(I132*H132,2)</f>
        <v>0</v>
      </c>
      <c r="K132" s="230" t="s">
        <v>1</v>
      </c>
      <c r="L132" s="45"/>
      <c r="M132" s="235" t="s">
        <v>1</v>
      </c>
      <c r="N132" s="236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195</v>
      </c>
      <c r="AT132" s="239" t="s">
        <v>190</v>
      </c>
      <c r="AU132" s="239" t="s">
        <v>84</v>
      </c>
      <c r="AY132" s="18" t="s">
        <v>188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195</v>
      </c>
      <c r="BM132" s="239" t="s">
        <v>362</v>
      </c>
    </row>
    <row r="133" spans="1:65" s="2" customFormat="1" ht="55.5" customHeight="1">
      <c r="A133" s="39"/>
      <c r="B133" s="40"/>
      <c r="C133" s="228" t="s">
        <v>297</v>
      </c>
      <c r="D133" s="228" t="s">
        <v>190</v>
      </c>
      <c r="E133" s="229" t="s">
        <v>1320</v>
      </c>
      <c r="F133" s="230" t="s">
        <v>1321</v>
      </c>
      <c r="G133" s="231" t="s">
        <v>193</v>
      </c>
      <c r="H133" s="232">
        <v>10</v>
      </c>
      <c r="I133" s="233"/>
      <c r="J133" s="234">
        <f>ROUND(I133*H133,2)</f>
        <v>0</v>
      </c>
      <c r="K133" s="230" t="s">
        <v>1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195</v>
      </c>
      <c r="AT133" s="239" t="s">
        <v>190</v>
      </c>
      <c r="AU133" s="239" t="s">
        <v>84</v>
      </c>
      <c r="AY133" s="18" t="s">
        <v>188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195</v>
      </c>
      <c r="BM133" s="239" t="s">
        <v>374</v>
      </c>
    </row>
    <row r="134" spans="1:65" s="2" customFormat="1" ht="66.75" customHeight="1">
      <c r="A134" s="39"/>
      <c r="B134" s="40"/>
      <c r="C134" s="228" t="s">
        <v>200</v>
      </c>
      <c r="D134" s="228" t="s">
        <v>190</v>
      </c>
      <c r="E134" s="229" t="s">
        <v>1322</v>
      </c>
      <c r="F134" s="230" t="s">
        <v>1323</v>
      </c>
      <c r="G134" s="231" t="s">
        <v>193</v>
      </c>
      <c r="H134" s="232">
        <v>74</v>
      </c>
      <c r="I134" s="233"/>
      <c r="J134" s="234">
        <f>ROUND(I134*H134,2)</f>
        <v>0</v>
      </c>
      <c r="K134" s="230" t="s">
        <v>1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195</v>
      </c>
      <c r="AT134" s="239" t="s">
        <v>190</v>
      </c>
      <c r="AU134" s="239" t="s">
        <v>84</v>
      </c>
      <c r="AY134" s="18" t="s">
        <v>188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195</v>
      </c>
      <c r="BM134" s="239" t="s">
        <v>383</v>
      </c>
    </row>
    <row r="135" spans="1:65" s="2" customFormat="1" ht="16.5" customHeight="1">
      <c r="A135" s="39"/>
      <c r="B135" s="40"/>
      <c r="C135" s="228" t="s">
        <v>341</v>
      </c>
      <c r="D135" s="228" t="s">
        <v>190</v>
      </c>
      <c r="E135" s="229" t="s">
        <v>1324</v>
      </c>
      <c r="F135" s="230" t="s">
        <v>1325</v>
      </c>
      <c r="G135" s="231" t="s">
        <v>1309</v>
      </c>
      <c r="H135" s="232">
        <v>6</v>
      </c>
      <c r="I135" s="233"/>
      <c r="J135" s="234">
        <f>ROUND(I135*H135,2)</f>
        <v>0</v>
      </c>
      <c r="K135" s="230" t="s">
        <v>1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195</v>
      </c>
      <c r="AT135" s="239" t="s">
        <v>190</v>
      </c>
      <c r="AU135" s="239" t="s">
        <v>84</v>
      </c>
      <c r="AY135" s="18" t="s">
        <v>188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195</v>
      </c>
      <c r="BM135" s="239" t="s">
        <v>394</v>
      </c>
    </row>
    <row r="136" spans="1:63" s="12" customFormat="1" ht="25.9" customHeight="1">
      <c r="A136" s="12"/>
      <c r="B136" s="212"/>
      <c r="C136" s="213"/>
      <c r="D136" s="214" t="s">
        <v>76</v>
      </c>
      <c r="E136" s="215" t="s">
        <v>1326</v>
      </c>
      <c r="F136" s="215" t="s">
        <v>1327</v>
      </c>
      <c r="G136" s="213"/>
      <c r="H136" s="213"/>
      <c r="I136" s="216"/>
      <c r="J136" s="217">
        <f>BK136</f>
        <v>0</v>
      </c>
      <c r="K136" s="213"/>
      <c r="L136" s="218"/>
      <c r="M136" s="219"/>
      <c r="N136" s="220"/>
      <c r="O136" s="220"/>
      <c r="P136" s="221">
        <f>SUM(P137:P167)</f>
        <v>0</v>
      </c>
      <c r="Q136" s="220"/>
      <c r="R136" s="221">
        <f>SUM(R137:R167)</f>
        <v>0</v>
      </c>
      <c r="S136" s="220"/>
      <c r="T136" s="222">
        <f>SUM(T137:T167)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84</v>
      </c>
      <c r="AT136" s="224" t="s">
        <v>76</v>
      </c>
      <c r="AU136" s="224" t="s">
        <v>77</v>
      </c>
      <c r="AY136" s="223" t="s">
        <v>188</v>
      </c>
      <c r="BK136" s="225">
        <f>SUM(BK137:BK167)</f>
        <v>0</v>
      </c>
    </row>
    <row r="137" spans="1:65" s="2" customFormat="1" ht="44.25" customHeight="1">
      <c r="A137" s="39"/>
      <c r="B137" s="40"/>
      <c r="C137" s="228" t="s">
        <v>347</v>
      </c>
      <c r="D137" s="228" t="s">
        <v>190</v>
      </c>
      <c r="E137" s="229" t="s">
        <v>1328</v>
      </c>
      <c r="F137" s="230" t="s">
        <v>1329</v>
      </c>
      <c r="G137" s="231" t="s">
        <v>1306</v>
      </c>
      <c r="H137" s="232">
        <v>2</v>
      </c>
      <c r="I137" s="233"/>
      <c r="J137" s="234">
        <f>ROUND(I137*H137,2)</f>
        <v>0</v>
      </c>
      <c r="K137" s="230" t="s">
        <v>1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195</v>
      </c>
      <c r="AT137" s="239" t="s">
        <v>190</v>
      </c>
      <c r="AU137" s="239" t="s">
        <v>84</v>
      </c>
      <c r="AY137" s="18" t="s">
        <v>188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195</v>
      </c>
      <c r="BM137" s="239" t="s">
        <v>407</v>
      </c>
    </row>
    <row r="138" spans="1:65" s="2" customFormat="1" ht="49.05" customHeight="1">
      <c r="A138" s="39"/>
      <c r="B138" s="40"/>
      <c r="C138" s="228" t="s">
        <v>352</v>
      </c>
      <c r="D138" s="228" t="s">
        <v>190</v>
      </c>
      <c r="E138" s="229" t="s">
        <v>1330</v>
      </c>
      <c r="F138" s="230" t="s">
        <v>1331</v>
      </c>
      <c r="G138" s="231" t="s">
        <v>1309</v>
      </c>
      <c r="H138" s="232">
        <v>1</v>
      </c>
      <c r="I138" s="233"/>
      <c r="J138" s="234">
        <f>ROUND(I138*H138,2)</f>
        <v>0</v>
      </c>
      <c r="K138" s="230" t="s">
        <v>1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195</v>
      </c>
      <c r="AT138" s="239" t="s">
        <v>190</v>
      </c>
      <c r="AU138" s="239" t="s">
        <v>84</v>
      </c>
      <c r="AY138" s="18" t="s">
        <v>188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195</v>
      </c>
      <c r="BM138" s="239" t="s">
        <v>432</v>
      </c>
    </row>
    <row r="139" spans="1:65" s="2" customFormat="1" ht="44.25" customHeight="1">
      <c r="A139" s="39"/>
      <c r="B139" s="40"/>
      <c r="C139" s="228" t="s">
        <v>357</v>
      </c>
      <c r="D139" s="228" t="s">
        <v>190</v>
      </c>
      <c r="E139" s="229" t="s">
        <v>1332</v>
      </c>
      <c r="F139" s="230" t="s">
        <v>1333</v>
      </c>
      <c r="G139" s="231" t="s">
        <v>1309</v>
      </c>
      <c r="H139" s="232">
        <v>3</v>
      </c>
      <c r="I139" s="233"/>
      <c r="J139" s="234">
        <f>ROUND(I139*H139,2)</f>
        <v>0</v>
      </c>
      <c r="K139" s="230" t="s">
        <v>1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195</v>
      </c>
      <c r="AT139" s="239" t="s">
        <v>190</v>
      </c>
      <c r="AU139" s="239" t="s">
        <v>84</v>
      </c>
      <c r="AY139" s="18" t="s">
        <v>188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195</v>
      </c>
      <c r="BM139" s="239" t="s">
        <v>442</v>
      </c>
    </row>
    <row r="140" spans="1:65" s="2" customFormat="1" ht="44.25" customHeight="1">
      <c r="A140" s="39"/>
      <c r="B140" s="40"/>
      <c r="C140" s="228" t="s">
        <v>362</v>
      </c>
      <c r="D140" s="228" t="s">
        <v>190</v>
      </c>
      <c r="E140" s="229" t="s">
        <v>1334</v>
      </c>
      <c r="F140" s="230" t="s">
        <v>1335</v>
      </c>
      <c r="G140" s="231" t="s">
        <v>1309</v>
      </c>
      <c r="H140" s="232">
        <v>1</v>
      </c>
      <c r="I140" s="233"/>
      <c r="J140" s="234">
        <f>ROUND(I140*H140,2)</f>
        <v>0</v>
      </c>
      <c r="K140" s="230" t="s">
        <v>1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195</v>
      </c>
      <c r="AT140" s="239" t="s">
        <v>190</v>
      </c>
      <c r="AU140" s="239" t="s">
        <v>84</v>
      </c>
      <c r="AY140" s="18" t="s">
        <v>188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195</v>
      </c>
      <c r="BM140" s="239" t="s">
        <v>457</v>
      </c>
    </row>
    <row r="141" spans="1:65" s="2" customFormat="1" ht="49.05" customHeight="1">
      <c r="A141" s="39"/>
      <c r="B141" s="40"/>
      <c r="C141" s="228" t="s">
        <v>8</v>
      </c>
      <c r="D141" s="228" t="s">
        <v>190</v>
      </c>
      <c r="E141" s="229" t="s">
        <v>1336</v>
      </c>
      <c r="F141" s="230" t="s">
        <v>1337</v>
      </c>
      <c r="G141" s="231" t="s">
        <v>1309</v>
      </c>
      <c r="H141" s="232">
        <v>2</v>
      </c>
      <c r="I141" s="233"/>
      <c r="J141" s="234">
        <f>ROUND(I141*H141,2)</f>
        <v>0</v>
      </c>
      <c r="K141" s="230" t="s">
        <v>1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195</v>
      </c>
      <c r="AT141" s="239" t="s">
        <v>190</v>
      </c>
      <c r="AU141" s="239" t="s">
        <v>84</v>
      </c>
      <c r="AY141" s="18" t="s">
        <v>188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195</v>
      </c>
      <c r="BM141" s="239" t="s">
        <v>501</v>
      </c>
    </row>
    <row r="142" spans="1:65" s="2" customFormat="1" ht="49.05" customHeight="1">
      <c r="A142" s="39"/>
      <c r="B142" s="40"/>
      <c r="C142" s="228" t="s">
        <v>374</v>
      </c>
      <c r="D142" s="228" t="s">
        <v>190</v>
      </c>
      <c r="E142" s="229" t="s">
        <v>1338</v>
      </c>
      <c r="F142" s="230" t="s">
        <v>1339</v>
      </c>
      <c r="G142" s="231" t="s">
        <v>1309</v>
      </c>
      <c r="H142" s="232">
        <v>0</v>
      </c>
      <c r="I142" s="233"/>
      <c r="J142" s="234">
        <f>ROUND(I142*H142,2)</f>
        <v>0</v>
      </c>
      <c r="K142" s="230" t="s">
        <v>1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195</v>
      </c>
      <c r="AT142" s="239" t="s">
        <v>190</v>
      </c>
      <c r="AU142" s="239" t="s">
        <v>84</v>
      </c>
      <c r="AY142" s="18" t="s">
        <v>188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195</v>
      </c>
      <c r="BM142" s="239" t="s">
        <v>688</v>
      </c>
    </row>
    <row r="143" spans="1:65" s="2" customFormat="1" ht="49.05" customHeight="1">
      <c r="A143" s="39"/>
      <c r="B143" s="40"/>
      <c r="C143" s="228" t="s">
        <v>379</v>
      </c>
      <c r="D143" s="228" t="s">
        <v>190</v>
      </c>
      <c r="E143" s="229" t="s">
        <v>1340</v>
      </c>
      <c r="F143" s="230" t="s">
        <v>1341</v>
      </c>
      <c r="G143" s="231" t="s">
        <v>1309</v>
      </c>
      <c r="H143" s="232">
        <v>3</v>
      </c>
      <c r="I143" s="233"/>
      <c r="J143" s="234">
        <f>ROUND(I143*H143,2)</f>
        <v>0</v>
      </c>
      <c r="K143" s="230" t="s">
        <v>1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195</v>
      </c>
      <c r="AT143" s="239" t="s">
        <v>190</v>
      </c>
      <c r="AU143" s="239" t="s">
        <v>84</v>
      </c>
      <c r="AY143" s="18" t="s">
        <v>188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195</v>
      </c>
      <c r="BM143" s="239" t="s">
        <v>699</v>
      </c>
    </row>
    <row r="144" spans="1:65" s="2" customFormat="1" ht="24.15" customHeight="1">
      <c r="A144" s="39"/>
      <c r="B144" s="40"/>
      <c r="C144" s="228" t="s">
        <v>383</v>
      </c>
      <c r="D144" s="228" t="s">
        <v>190</v>
      </c>
      <c r="E144" s="229" t="s">
        <v>1342</v>
      </c>
      <c r="F144" s="230" t="s">
        <v>1343</v>
      </c>
      <c r="G144" s="231" t="s">
        <v>1309</v>
      </c>
      <c r="H144" s="232">
        <v>0</v>
      </c>
      <c r="I144" s="233"/>
      <c r="J144" s="234">
        <f>ROUND(I144*H144,2)</f>
        <v>0</v>
      </c>
      <c r="K144" s="230" t="s">
        <v>1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195</v>
      </c>
      <c r="AT144" s="239" t="s">
        <v>190</v>
      </c>
      <c r="AU144" s="239" t="s">
        <v>84</v>
      </c>
      <c r="AY144" s="18" t="s">
        <v>188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195</v>
      </c>
      <c r="BM144" s="239" t="s">
        <v>711</v>
      </c>
    </row>
    <row r="145" spans="1:65" s="2" customFormat="1" ht="24.15" customHeight="1">
      <c r="A145" s="39"/>
      <c r="B145" s="40"/>
      <c r="C145" s="228" t="s">
        <v>388</v>
      </c>
      <c r="D145" s="228" t="s">
        <v>190</v>
      </c>
      <c r="E145" s="229" t="s">
        <v>1344</v>
      </c>
      <c r="F145" s="230" t="s">
        <v>1345</v>
      </c>
      <c r="G145" s="231" t="s">
        <v>1309</v>
      </c>
      <c r="H145" s="232">
        <v>1</v>
      </c>
      <c r="I145" s="233"/>
      <c r="J145" s="234">
        <f>ROUND(I145*H145,2)</f>
        <v>0</v>
      </c>
      <c r="K145" s="230" t="s">
        <v>1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195</v>
      </c>
      <c r="AT145" s="239" t="s">
        <v>190</v>
      </c>
      <c r="AU145" s="239" t="s">
        <v>84</v>
      </c>
      <c r="AY145" s="18" t="s">
        <v>188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195</v>
      </c>
      <c r="BM145" s="239" t="s">
        <v>719</v>
      </c>
    </row>
    <row r="146" spans="1:65" s="2" customFormat="1" ht="24.15" customHeight="1">
      <c r="A146" s="39"/>
      <c r="B146" s="40"/>
      <c r="C146" s="228" t="s">
        <v>394</v>
      </c>
      <c r="D146" s="228" t="s">
        <v>190</v>
      </c>
      <c r="E146" s="229" t="s">
        <v>1346</v>
      </c>
      <c r="F146" s="230" t="s">
        <v>1347</v>
      </c>
      <c r="G146" s="231" t="s">
        <v>1309</v>
      </c>
      <c r="H146" s="232">
        <v>0</v>
      </c>
      <c r="I146" s="233"/>
      <c r="J146" s="234">
        <f>ROUND(I146*H146,2)</f>
        <v>0</v>
      </c>
      <c r="K146" s="230" t="s">
        <v>1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195</v>
      </c>
      <c r="AT146" s="239" t="s">
        <v>190</v>
      </c>
      <c r="AU146" s="239" t="s">
        <v>84</v>
      </c>
      <c r="AY146" s="18" t="s">
        <v>188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195</v>
      </c>
      <c r="BM146" s="239" t="s">
        <v>728</v>
      </c>
    </row>
    <row r="147" spans="1:65" s="2" customFormat="1" ht="24.15" customHeight="1">
      <c r="A147" s="39"/>
      <c r="B147" s="40"/>
      <c r="C147" s="228" t="s">
        <v>7</v>
      </c>
      <c r="D147" s="228" t="s">
        <v>190</v>
      </c>
      <c r="E147" s="229" t="s">
        <v>1348</v>
      </c>
      <c r="F147" s="230" t="s">
        <v>1349</v>
      </c>
      <c r="G147" s="231" t="s">
        <v>1309</v>
      </c>
      <c r="H147" s="232">
        <v>1</v>
      </c>
      <c r="I147" s="233"/>
      <c r="J147" s="234">
        <f>ROUND(I147*H147,2)</f>
        <v>0</v>
      </c>
      <c r="K147" s="230" t="s">
        <v>1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195</v>
      </c>
      <c r="AT147" s="239" t="s">
        <v>190</v>
      </c>
      <c r="AU147" s="239" t="s">
        <v>84</v>
      </c>
      <c r="AY147" s="18" t="s">
        <v>188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195</v>
      </c>
      <c r="BM147" s="239" t="s">
        <v>749</v>
      </c>
    </row>
    <row r="148" spans="1:65" s="2" customFormat="1" ht="24.15" customHeight="1">
      <c r="A148" s="39"/>
      <c r="B148" s="40"/>
      <c r="C148" s="228" t="s">
        <v>407</v>
      </c>
      <c r="D148" s="228" t="s">
        <v>190</v>
      </c>
      <c r="E148" s="229" t="s">
        <v>1350</v>
      </c>
      <c r="F148" s="230" t="s">
        <v>1351</v>
      </c>
      <c r="G148" s="231" t="s">
        <v>1309</v>
      </c>
      <c r="H148" s="232">
        <v>1</v>
      </c>
      <c r="I148" s="233"/>
      <c r="J148" s="234">
        <f>ROUND(I148*H148,2)</f>
        <v>0</v>
      </c>
      <c r="K148" s="230" t="s">
        <v>1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195</v>
      </c>
      <c r="AT148" s="239" t="s">
        <v>190</v>
      </c>
      <c r="AU148" s="239" t="s">
        <v>84</v>
      </c>
      <c r="AY148" s="18" t="s">
        <v>188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195</v>
      </c>
      <c r="BM148" s="239" t="s">
        <v>778</v>
      </c>
    </row>
    <row r="149" spans="1:65" s="2" customFormat="1" ht="24.15" customHeight="1">
      <c r="A149" s="39"/>
      <c r="B149" s="40"/>
      <c r="C149" s="228" t="s">
        <v>423</v>
      </c>
      <c r="D149" s="228" t="s">
        <v>190</v>
      </c>
      <c r="E149" s="229" t="s">
        <v>1352</v>
      </c>
      <c r="F149" s="230" t="s">
        <v>1353</v>
      </c>
      <c r="G149" s="231" t="s">
        <v>1309</v>
      </c>
      <c r="H149" s="232">
        <v>1</v>
      </c>
      <c r="I149" s="233"/>
      <c r="J149" s="234">
        <f>ROUND(I149*H149,2)</f>
        <v>0</v>
      </c>
      <c r="K149" s="230" t="s">
        <v>1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195</v>
      </c>
      <c r="AT149" s="239" t="s">
        <v>190</v>
      </c>
      <c r="AU149" s="239" t="s">
        <v>84</v>
      </c>
      <c r="AY149" s="18" t="s">
        <v>188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195</v>
      </c>
      <c r="BM149" s="239" t="s">
        <v>788</v>
      </c>
    </row>
    <row r="150" spans="1:65" s="2" customFormat="1" ht="16.5" customHeight="1">
      <c r="A150" s="39"/>
      <c r="B150" s="40"/>
      <c r="C150" s="228" t="s">
        <v>432</v>
      </c>
      <c r="D150" s="228" t="s">
        <v>190</v>
      </c>
      <c r="E150" s="229" t="s">
        <v>1354</v>
      </c>
      <c r="F150" s="230" t="s">
        <v>1355</v>
      </c>
      <c r="G150" s="231" t="s">
        <v>1309</v>
      </c>
      <c r="H150" s="232">
        <v>2</v>
      </c>
      <c r="I150" s="233"/>
      <c r="J150" s="234">
        <f>ROUND(I150*H150,2)</f>
        <v>0</v>
      </c>
      <c r="K150" s="230" t="s">
        <v>1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195</v>
      </c>
      <c r="AT150" s="239" t="s">
        <v>190</v>
      </c>
      <c r="AU150" s="239" t="s">
        <v>84</v>
      </c>
      <c r="AY150" s="18" t="s">
        <v>188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195</v>
      </c>
      <c r="BM150" s="239" t="s">
        <v>801</v>
      </c>
    </row>
    <row r="151" spans="1:65" s="2" customFormat="1" ht="24.15" customHeight="1">
      <c r="A151" s="39"/>
      <c r="B151" s="40"/>
      <c r="C151" s="228" t="s">
        <v>437</v>
      </c>
      <c r="D151" s="228" t="s">
        <v>190</v>
      </c>
      <c r="E151" s="229" t="s">
        <v>1356</v>
      </c>
      <c r="F151" s="230" t="s">
        <v>1357</v>
      </c>
      <c r="G151" s="231" t="s">
        <v>1309</v>
      </c>
      <c r="H151" s="232">
        <v>2</v>
      </c>
      <c r="I151" s="233"/>
      <c r="J151" s="234">
        <f>ROUND(I151*H151,2)</f>
        <v>0</v>
      </c>
      <c r="K151" s="230" t="s">
        <v>1</v>
      </c>
      <c r="L151" s="45"/>
      <c r="M151" s="235" t="s">
        <v>1</v>
      </c>
      <c r="N151" s="236" t="s">
        <v>42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195</v>
      </c>
      <c r="AT151" s="239" t="s">
        <v>190</v>
      </c>
      <c r="AU151" s="239" t="s">
        <v>84</v>
      </c>
      <c r="AY151" s="18" t="s">
        <v>188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84</v>
      </c>
      <c r="BK151" s="240">
        <f>ROUND(I151*H151,2)</f>
        <v>0</v>
      </c>
      <c r="BL151" s="18" t="s">
        <v>195</v>
      </c>
      <c r="BM151" s="239" t="s">
        <v>811</v>
      </c>
    </row>
    <row r="152" spans="1:65" s="2" customFormat="1" ht="24.15" customHeight="1">
      <c r="A152" s="39"/>
      <c r="B152" s="40"/>
      <c r="C152" s="228" t="s">
        <v>442</v>
      </c>
      <c r="D152" s="228" t="s">
        <v>190</v>
      </c>
      <c r="E152" s="229" t="s">
        <v>1358</v>
      </c>
      <c r="F152" s="230" t="s">
        <v>1359</v>
      </c>
      <c r="G152" s="231" t="s">
        <v>1309</v>
      </c>
      <c r="H152" s="232">
        <v>4</v>
      </c>
      <c r="I152" s="233"/>
      <c r="J152" s="234">
        <f>ROUND(I152*H152,2)</f>
        <v>0</v>
      </c>
      <c r="K152" s="230" t="s">
        <v>1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195</v>
      </c>
      <c r="AT152" s="239" t="s">
        <v>190</v>
      </c>
      <c r="AU152" s="239" t="s">
        <v>84</v>
      </c>
      <c r="AY152" s="18" t="s">
        <v>188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195</v>
      </c>
      <c r="BM152" s="239" t="s">
        <v>819</v>
      </c>
    </row>
    <row r="153" spans="1:65" s="2" customFormat="1" ht="24.15" customHeight="1">
      <c r="A153" s="39"/>
      <c r="B153" s="40"/>
      <c r="C153" s="228" t="s">
        <v>450</v>
      </c>
      <c r="D153" s="228" t="s">
        <v>190</v>
      </c>
      <c r="E153" s="229" t="s">
        <v>1360</v>
      </c>
      <c r="F153" s="230" t="s">
        <v>1361</v>
      </c>
      <c r="G153" s="231" t="s">
        <v>1309</v>
      </c>
      <c r="H153" s="232">
        <v>4</v>
      </c>
      <c r="I153" s="233"/>
      <c r="J153" s="234">
        <f>ROUND(I153*H153,2)</f>
        <v>0</v>
      </c>
      <c r="K153" s="230" t="s">
        <v>1</v>
      </c>
      <c r="L153" s="45"/>
      <c r="M153" s="235" t="s">
        <v>1</v>
      </c>
      <c r="N153" s="236" t="s">
        <v>42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195</v>
      </c>
      <c r="AT153" s="239" t="s">
        <v>190</v>
      </c>
      <c r="AU153" s="239" t="s">
        <v>84</v>
      </c>
      <c r="AY153" s="18" t="s">
        <v>188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84</v>
      </c>
      <c r="BK153" s="240">
        <f>ROUND(I153*H153,2)</f>
        <v>0</v>
      </c>
      <c r="BL153" s="18" t="s">
        <v>195</v>
      </c>
      <c r="BM153" s="239" t="s">
        <v>831</v>
      </c>
    </row>
    <row r="154" spans="1:65" s="2" customFormat="1" ht="24.15" customHeight="1">
      <c r="A154" s="39"/>
      <c r="B154" s="40"/>
      <c r="C154" s="228" t="s">
        <v>457</v>
      </c>
      <c r="D154" s="228" t="s">
        <v>190</v>
      </c>
      <c r="E154" s="229" t="s">
        <v>1362</v>
      </c>
      <c r="F154" s="230" t="s">
        <v>1363</v>
      </c>
      <c r="G154" s="231" t="s">
        <v>1309</v>
      </c>
      <c r="H154" s="232">
        <v>2</v>
      </c>
      <c r="I154" s="233"/>
      <c r="J154" s="234">
        <f>ROUND(I154*H154,2)</f>
        <v>0</v>
      </c>
      <c r="K154" s="230" t="s">
        <v>1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195</v>
      </c>
      <c r="AT154" s="239" t="s">
        <v>190</v>
      </c>
      <c r="AU154" s="239" t="s">
        <v>84</v>
      </c>
      <c r="AY154" s="18" t="s">
        <v>188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195</v>
      </c>
      <c r="BM154" s="239" t="s">
        <v>859</v>
      </c>
    </row>
    <row r="155" spans="1:65" s="2" customFormat="1" ht="16.5" customHeight="1">
      <c r="A155" s="39"/>
      <c r="B155" s="40"/>
      <c r="C155" s="228" t="s">
        <v>479</v>
      </c>
      <c r="D155" s="228" t="s">
        <v>190</v>
      </c>
      <c r="E155" s="229" t="s">
        <v>1364</v>
      </c>
      <c r="F155" s="230" t="s">
        <v>1365</v>
      </c>
      <c r="G155" s="231" t="s">
        <v>1309</v>
      </c>
      <c r="H155" s="232">
        <v>4</v>
      </c>
      <c r="I155" s="233"/>
      <c r="J155" s="234">
        <f>ROUND(I155*H155,2)</f>
        <v>0</v>
      </c>
      <c r="K155" s="230" t="s">
        <v>1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195</v>
      </c>
      <c r="AT155" s="239" t="s">
        <v>190</v>
      </c>
      <c r="AU155" s="239" t="s">
        <v>84</v>
      </c>
      <c r="AY155" s="18" t="s">
        <v>188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195</v>
      </c>
      <c r="BM155" s="239" t="s">
        <v>867</v>
      </c>
    </row>
    <row r="156" spans="1:65" s="2" customFormat="1" ht="16.5" customHeight="1">
      <c r="A156" s="39"/>
      <c r="B156" s="40"/>
      <c r="C156" s="228" t="s">
        <v>501</v>
      </c>
      <c r="D156" s="228" t="s">
        <v>190</v>
      </c>
      <c r="E156" s="229" t="s">
        <v>1366</v>
      </c>
      <c r="F156" s="230" t="s">
        <v>1367</v>
      </c>
      <c r="G156" s="231" t="s">
        <v>1309</v>
      </c>
      <c r="H156" s="232">
        <v>6</v>
      </c>
      <c r="I156" s="233"/>
      <c r="J156" s="234">
        <f>ROUND(I156*H156,2)</f>
        <v>0</v>
      </c>
      <c r="K156" s="230" t="s">
        <v>1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195</v>
      </c>
      <c r="AT156" s="239" t="s">
        <v>190</v>
      </c>
      <c r="AU156" s="239" t="s">
        <v>84</v>
      </c>
      <c r="AY156" s="18" t="s">
        <v>188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195</v>
      </c>
      <c r="BM156" s="239" t="s">
        <v>875</v>
      </c>
    </row>
    <row r="157" spans="1:65" s="2" customFormat="1" ht="66.75" customHeight="1">
      <c r="A157" s="39"/>
      <c r="B157" s="40"/>
      <c r="C157" s="228" t="s">
        <v>684</v>
      </c>
      <c r="D157" s="228" t="s">
        <v>190</v>
      </c>
      <c r="E157" s="229" t="s">
        <v>1368</v>
      </c>
      <c r="F157" s="230" t="s">
        <v>1369</v>
      </c>
      <c r="G157" s="231" t="s">
        <v>193</v>
      </c>
      <c r="H157" s="232">
        <v>2</v>
      </c>
      <c r="I157" s="233"/>
      <c r="J157" s="234">
        <f>ROUND(I157*H157,2)</f>
        <v>0</v>
      </c>
      <c r="K157" s="230" t="s">
        <v>1</v>
      </c>
      <c r="L157" s="45"/>
      <c r="M157" s="235" t="s">
        <v>1</v>
      </c>
      <c r="N157" s="236" t="s">
        <v>42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195</v>
      </c>
      <c r="AT157" s="239" t="s">
        <v>190</v>
      </c>
      <c r="AU157" s="239" t="s">
        <v>84</v>
      </c>
      <c r="AY157" s="18" t="s">
        <v>188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84</v>
      </c>
      <c r="BK157" s="240">
        <f>ROUND(I157*H157,2)</f>
        <v>0</v>
      </c>
      <c r="BL157" s="18" t="s">
        <v>195</v>
      </c>
      <c r="BM157" s="239" t="s">
        <v>882</v>
      </c>
    </row>
    <row r="158" spans="1:65" s="2" customFormat="1" ht="76.35" customHeight="1">
      <c r="A158" s="39"/>
      <c r="B158" s="40"/>
      <c r="C158" s="228" t="s">
        <v>688</v>
      </c>
      <c r="D158" s="228" t="s">
        <v>190</v>
      </c>
      <c r="E158" s="229" t="s">
        <v>1370</v>
      </c>
      <c r="F158" s="230" t="s">
        <v>1371</v>
      </c>
      <c r="G158" s="231" t="s">
        <v>1372</v>
      </c>
      <c r="H158" s="232">
        <v>4</v>
      </c>
      <c r="I158" s="233"/>
      <c r="J158" s="234">
        <f>ROUND(I158*H158,2)</f>
        <v>0</v>
      </c>
      <c r="K158" s="230" t="s">
        <v>1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195</v>
      </c>
      <c r="AT158" s="239" t="s">
        <v>190</v>
      </c>
      <c r="AU158" s="239" t="s">
        <v>84</v>
      </c>
      <c r="AY158" s="18" t="s">
        <v>188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195</v>
      </c>
      <c r="BM158" s="239" t="s">
        <v>891</v>
      </c>
    </row>
    <row r="159" spans="1:65" s="2" customFormat="1" ht="76.35" customHeight="1">
      <c r="A159" s="39"/>
      <c r="B159" s="40"/>
      <c r="C159" s="228" t="s">
        <v>694</v>
      </c>
      <c r="D159" s="228" t="s">
        <v>190</v>
      </c>
      <c r="E159" s="229" t="s">
        <v>1373</v>
      </c>
      <c r="F159" s="230" t="s">
        <v>1374</v>
      </c>
      <c r="G159" s="231" t="s">
        <v>1372</v>
      </c>
      <c r="H159" s="232">
        <v>4</v>
      </c>
      <c r="I159" s="233"/>
      <c r="J159" s="234">
        <f>ROUND(I159*H159,2)</f>
        <v>0</v>
      </c>
      <c r="K159" s="230" t="s">
        <v>1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195</v>
      </c>
      <c r="AT159" s="239" t="s">
        <v>190</v>
      </c>
      <c r="AU159" s="239" t="s">
        <v>84</v>
      </c>
      <c r="AY159" s="18" t="s">
        <v>188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195</v>
      </c>
      <c r="BM159" s="239" t="s">
        <v>902</v>
      </c>
    </row>
    <row r="160" spans="1:65" s="2" customFormat="1" ht="76.35" customHeight="1">
      <c r="A160" s="39"/>
      <c r="B160" s="40"/>
      <c r="C160" s="228" t="s">
        <v>699</v>
      </c>
      <c r="D160" s="228" t="s">
        <v>190</v>
      </c>
      <c r="E160" s="229" t="s">
        <v>1375</v>
      </c>
      <c r="F160" s="230" t="s">
        <v>1376</v>
      </c>
      <c r="G160" s="231" t="s">
        <v>1372</v>
      </c>
      <c r="H160" s="232">
        <v>18</v>
      </c>
      <c r="I160" s="233"/>
      <c r="J160" s="234">
        <f>ROUND(I160*H160,2)</f>
        <v>0</v>
      </c>
      <c r="K160" s="230" t="s">
        <v>1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195</v>
      </c>
      <c r="AT160" s="239" t="s">
        <v>190</v>
      </c>
      <c r="AU160" s="239" t="s">
        <v>84</v>
      </c>
      <c r="AY160" s="18" t="s">
        <v>188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195</v>
      </c>
      <c r="BM160" s="239" t="s">
        <v>912</v>
      </c>
    </row>
    <row r="161" spans="1:65" s="2" customFormat="1" ht="76.35" customHeight="1">
      <c r="A161" s="39"/>
      <c r="B161" s="40"/>
      <c r="C161" s="228" t="s">
        <v>706</v>
      </c>
      <c r="D161" s="228" t="s">
        <v>190</v>
      </c>
      <c r="E161" s="229" t="s">
        <v>1377</v>
      </c>
      <c r="F161" s="230" t="s">
        <v>1378</v>
      </c>
      <c r="G161" s="231" t="s">
        <v>1372</v>
      </c>
      <c r="H161" s="232">
        <v>30</v>
      </c>
      <c r="I161" s="233"/>
      <c r="J161" s="234">
        <f>ROUND(I161*H161,2)</f>
        <v>0</v>
      </c>
      <c r="K161" s="230" t="s">
        <v>1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195</v>
      </c>
      <c r="AT161" s="239" t="s">
        <v>190</v>
      </c>
      <c r="AU161" s="239" t="s">
        <v>84</v>
      </c>
      <c r="AY161" s="18" t="s">
        <v>188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195</v>
      </c>
      <c r="BM161" s="239" t="s">
        <v>924</v>
      </c>
    </row>
    <row r="162" spans="1:65" s="2" customFormat="1" ht="76.35" customHeight="1">
      <c r="A162" s="39"/>
      <c r="B162" s="40"/>
      <c r="C162" s="228" t="s">
        <v>711</v>
      </c>
      <c r="D162" s="228" t="s">
        <v>190</v>
      </c>
      <c r="E162" s="229" t="s">
        <v>1379</v>
      </c>
      <c r="F162" s="230" t="s">
        <v>1380</v>
      </c>
      <c r="G162" s="231" t="s">
        <v>1372</v>
      </c>
      <c r="H162" s="232">
        <v>8</v>
      </c>
      <c r="I162" s="233"/>
      <c r="J162" s="234">
        <f>ROUND(I162*H162,2)</f>
        <v>0</v>
      </c>
      <c r="K162" s="230" t="s">
        <v>1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195</v>
      </c>
      <c r="AT162" s="239" t="s">
        <v>190</v>
      </c>
      <c r="AU162" s="239" t="s">
        <v>84</v>
      </c>
      <c r="AY162" s="18" t="s">
        <v>188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195</v>
      </c>
      <c r="BM162" s="239" t="s">
        <v>934</v>
      </c>
    </row>
    <row r="163" spans="1:65" s="2" customFormat="1" ht="37.8" customHeight="1">
      <c r="A163" s="39"/>
      <c r="B163" s="40"/>
      <c r="C163" s="228" t="s">
        <v>715</v>
      </c>
      <c r="D163" s="228" t="s">
        <v>190</v>
      </c>
      <c r="E163" s="229" t="s">
        <v>1381</v>
      </c>
      <c r="F163" s="230" t="s">
        <v>1382</v>
      </c>
      <c r="G163" s="231" t="s">
        <v>1372</v>
      </c>
      <c r="H163" s="232">
        <v>4</v>
      </c>
      <c r="I163" s="233"/>
      <c r="J163" s="234">
        <f>ROUND(I163*H163,2)</f>
        <v>0</v>
      </c>
      <c r="K163" s="230" t="s">
        <v>1</v>
      </c>
      <c r="L163" s="45"/>
      <c r="M163" s="235" t="s">
        <v>1</v>
      </c>
      <c r="N163" s="236" t="s">
        <v>42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195</v>
      </c>
      <c r="AT163" s="239" t="s">
        <v>190</v>
      </c>
      <c r="AU163" s="239" t="s">
        <v>84</v>
      </c>
      <c r="AY163" s="18" t="s">
        <v>188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195</v>
      </c>
      <c r="BM163" s="239" t="s">
        <v>946</v>
      </c>
    </row>
    <row r="164" spans="1:65" s="2" customFormat="1" ht="37.8" customHeight="1">
      <c r="A164" s="39"/>
      <c r="B164" s="40"/>
      <c r="C164" s="228" t="s">
        <v>719</v>
      </c>
      <c r="D164" s="228" t="s">
        <v>190</v>
      </c>
      <c r="E164" s="229" t="s">
        <v>1383</v>
      </c>
      <c r="F164" s="230" t="s">
        <v>1384</v>
      </c>
      <c r="G164" s="231" t="s">
        <v>1372</v>
      </c>
      <c r="H164" s="232">
        <v>10</v>
      </c>
      <c r="I164" s="233"/>
      <c r="J164" s="234">
        <f>ROUND(I164*H164,2)</f>
        <v>0</v>
      </c>
      <c r="K164" s="230" t="s">
        <v>1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195</v>
      </c>
      <c r="AT164" s="239" t="s">
        <v>190</v>
      </c>
      <c r="AU164" s="239" t="s">
        <v>84</v>
      </c>
      <c r="AY164" s="18" t="s">
        <v>188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195</v>
      </c>
      <c r="BM164" s="239" t="s">
        <v>957</v>
      </c>
    </row>
    <row r="165" spans="1:65" s="2" customFormat="1" ht="37.8" customHeight="1">
      <c r="A165" s="39"/>
      <c r="B165" s="40"/>
      <c r="C165" s="228" t="s">
        <v>723</v>
      </c>
      <c r="D165" s="228" t="s">
        <v>190</v>
      </c>
      <c r="E165" s="229" t="s">
        <v>1385</v>
      </c>
      <c r="F165" s="230" t="s">
        <v>1386</v>
      </c>
      <c r="G165" s="231" t="s">
        <v>1372</v>
      </c>
      <c r="H165" s="232">
        <v>2</v>
      </c>
      <c r="I165" s="233"/>
      <c r="J165" s="234">
        <f>ROUND(I165*H165,2)</f>
        <v>0</v>
      </c>
      <c r="K165" s="230" t="s">
        <v>1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195</v>
      </c>
      <c r="AT165" s="239" t="s">
        <v>190</v>
      </c>
      <c r="AU165" s="239" t="s">
        <v>84</v>
      </c>
      <c r="AY165" s="18" t="s">
        <v>188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195</v>
      </c>
      <c r="BM165" s="239" t="s">
        <v>970</v>
      </c>
    </row>
    <row r="166" spans="1:65" s="2" customFormat="1" ht="55.5" customHeight="1">
      <c r="A166" s="39"/>
      <c r="B166" s="40"/>
      <c r="C166" s="228" t="s">
        <v>728</v>
      </c>
      <c r="D166" s="228" t="s">
        <v>190</v>
      </c>
      <c r="E166" s="229" t="s">
        <v>1320</v>
      </c>
      <c r="F166" s="230" t="s">
        <v>1321</v>
      </c>
      <c r="G166" s="231" t="s">
        <v>193</v>
      </c>
      <c r="H166" s="232">
        <v>8</v>
      </c>
      <c r="I166" s="233"/>
      <c r="J166" s="234">
        <f>ROUND(I166*H166,2)</f>
        <v>0</v>
      </c>
      <c r="K166" s="230" t="s">
        <v>1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195</v>
      </c>
      <c r="AT166" s="239" t="s">
        <v>190</v>
      </c>
      <c r="AU166" s="239" t="s">
        <v>84</v>
      </c>
      <c r="AY166" s="18" t="s">
        <v>188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195</v>
      </c>
      <c r="BM166" s="239" t="s">
        <v>979</v>
      </c>
    </row>
    <row r="167" spans="1:65" s="2" customFormat="1" ht="66.75" customHeight="1">
      <c r="A167" s="39"/>
      <c r="B167" s="40"/>
      <c r="C167" s="228" t="s">
        <v>745</v>
      </c>
      <c r="D167" s="228" t="s">
        <v>190</v>
      </c>
      <c r="E167" s="229" t="s">
        <v>1387</v>
      </c>
      <c r="F167" s="230" t="s">
        <v>1388</v>
      </c>
      <c r="G167" s="231" t="s">
        <v>193</v>
      </c>
      <c r="H167" s="232">
        <v>2</v>
      </c>
      <c r="I167" s="233"/>
      <c r="J167" s="234">
        <f>ROUND(I167*H167,2)</f>
        <v>0</v>
      </c>
      <c r="K167" s="230" t="s">
        <v>1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195</v>
      </c>
      <c r="AT167" s="239" t="s">
        <v>190</v>
      </c>
      <c r="AU167" s="239" t="s">
        <v>84</v>
      </c>
      <c r="AY167" s="18" t="s">
        <v>188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195</v>
      </c>
      <c r="BM167" s="239" t="s">
        <v>989</v>
      </c>
    </row>
    <row r="168" spans="1:63" s="12" customFormat="1" ht="25.9" customHeight="1">
      <c r="A168" s="12"/>
      <c r="B168" s="212"/>
      <c r="C168" s="213"/>
      <c r="D168" s="214" t="s">
        <v>76</v>
      </c>
      <c r="E168" s="215" t="s">
        <v>1389</v>
      </c>
      <c r="F168" s="215" t="s">
        <v>1390</v>
      </c>
      <c r="G168" s="213"/>
      <c r="H168" s="213"/>
      <c r="I168" s="216"/>
      <c r="J168" s="217">
        <f>BK168</f>
        <v>0</v>
      </c>
      <c r="K168" s="213"/>
      <c r="L168" s="218"/>
      <c r="M168" s="219"/>
      <c r="N168" s="220"/>
      <c r="O168" s="220"/>
      <c r="P168" s="221">
        <f>SUM(P169:P174)</f>
        <v>0</v>
      </c>
      <c r="Q168" s="220"/>
      <c r="R168" s="221">
        <f>SUM(R169:R174)</f>
        <v>0</v>
      </c>
      <c r="S168" s="220"/>
      <c r="T168" s="222">
        <f>SUM(T169:T174)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3" t="s">
        <v>84</v>
      </c>
      <c r="AT168" s="224" t="s">
        <v>76</v>
      </c>
      <c r="AU168" s="224" t="s">
        <v>77</v>
      </c>
      <c r="AY168" s="223" t="s">
        <v>188</v>
      </c>
      <c r="BK168" s="225">
        <f>SUM(BK169:BK174)</f>
        <v>0</v>
      </c>
    </row>
    <row r="169" spans="1:65" s="2" customFormat="1" ht="24.15" customHeight="1">
      <c r="A169" s="39"/>
      <c r="B169" s="40"/>
      <c r="C169" s="228" t="s">
        <v>749</v>
      </c>
      <c r="D169" s="228" t="s">
        <v>190</v>
      </c>
      <c r="E169" s="229" t="s">
        <v>1391</v>
      </c>
      <c r="F169" s="230" t="s">
        <v>1392</v>
      </c>
      <c r="G169" s="231" t="s">
        <v>1309</v>
      </c>
      <c r="H169" s="232">
        <v>1</v>
      </c>
      <c r="I169" s="233"/>
      <c r="J169" s="234">
        <f>ROUND(I169*H169,2)</f>
        <v>0</v>
      </c>
      <c r="K169" s="230" t="s">
        <v>1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195</v>
      </c>
      <c r="AT169" s="239" t="s">
        <v>190</v>
      </c>
      <c r="AU169" s="239" t="s">
        <v>84</v>
      </c>
      <c r="AY169" s="18" t="s">
        <v>188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195</v>
      </c>
      <c r="BM169" s="239" t="s">
        <v>1000</v>
      </c>
    </row>
    <row r="170" spans="1:65" s="2" customFormat="1" ht="24.15" customHeight="1">
      <c r="A170" s="39"/>
      <c r="B170" s="40"/>
      <c r="C170" s="228" t="s">
        <v>753</v>
      </c>
      <c r="D170" s="228" t="s">
        <v>190</v>
      </c>
      <c r="E170" s="229" t="s">
        <v>1393</v>
      </c>
      <c r="F170" s="230" t="s">
        <v>1394</v>
      </c>
      <c r="G170" s="231" t="s">
        <v>1309</v>
      </c>
      <c r="H170" s="232">
        <v>2</v>
      </c>
      <c r="I170" s="233"/>
      <c r="J170" s="234">
        <f>ROUND(I170*H170,2)</f>
        <v>0</v>
      </c>
      <c r="K170" s="230" t="s">
        <v>1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195</v>
      </c>
      <c r="AT170" s="239" t="s">
        <v>190</v>
      </c>
      <c r="AU170" s="239" t="s">
        <v>84</v>
      </c>
      <c r="AY170" s="18" t="s">
        <v>188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195</v>
      </c>
      <c r="BM170" s="239" t="s">
        <v>1010</v>
      </c>
    </row>
    <row r="171" spans="1:65" s="2" customFormat="1" ht="66.75" customHeight="1">
      <c r="A171" s="39"/>
      <c r="B171" s="40"/>
      <c r="C171" s="228" t="s">
        <v>778</v>
      </c>
      <c r="D171" s="228" t="s">
        <v>190</v>
      </c>
      <c r="E171" s="229" t="s">
        <v>1368</v>
      </c>
      <c r="F171" s="230" t="s">
        <v>1369</v>
      </c>
      <c r="G171" s="231" t="s">
        <v>193</v>
      </c>
      <c r="H171" s="232">
        <v>1</v>
      </c>
      <c r="I171" s="233"/>
      <c r="J171" s="234">
        <f>ROUND(I171*H171,2)</f>
        <v>0</v>
      </c>
      <c r="K171" s="230" t="s">
        <v>1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195</v>
      </c>
      <c r="AT171" s="239" t="s">
        <v>190</v>
      </c>
      <c r="AU171" s="239" t="s">
        <v>84</v>
      </c>
      <c r="AY171" s="18" t="s">
        <v>188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195</v>
      </c>
      <c r="BM171" s="239" t="s">
        <v>1022</v>
      </c>
    </row>
    <row r="172" spans="1:65" s="2" customFormat="1" ht="76.35" customHeight="1">
      <c r="A172" s="39"/>
      <c r="B172" s="40"/>
      <c r="C172" s="228" t="s">
        <v>783</v>
      </c>
      <c r="D172" s="228" t="s">
        <v>190</v>
      </c>
      <c r="E172" s="229" t="s">
        <v>1373</v>
      </c>
      <c r="F172" s="230" t="s">
        <v>1374</v>
      </c>
      <c r="G172" s="231" t="s">
        <v>1372</v>
      </c>
      <c r="H172" s="232">
        <v>2</v>
      </c>
      <c r="I172" s="233"/>
      <c r="J172" s="234">
        <f>ROUND(I172*H172,2)</f>
        <v>0</v>
      </c>
      <c r="K172" s="230" t="s">
        <v>1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195</v>
      </c>
      <c r="AT172" s="239" t="s">
        <v>190</v>
      </c>
      <c r="AU172" s="239" t="s">
        <v>84</v>
      </c>
      <c r="AY172" s="18" t="s">
        <v>188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195</v>
      </c>
      <c r="BM172" s="239" t="s">
        <v>1033</v>
      </c>
    </row>
    <row r="173" spans="1:65" s="2" customFormat="1" ht="76.35" customHeight="1">
      <c r="A173" s="39"/>
      <c r="B173" s="40"/>
      <c r="C173" s="228" t="s">
        <v>788</v>
      </c>
      <c r="D173" s="228" t="s">
        <v>190</v>
      </c>
      <c r="E173" s="229" t="s">
        <v>1375</v>
      </c>
      <c r="F173" s="230" t="s">
        <v>1376</v>
      </c>
      <c r="G173" s="231" t="s">
        <v>1372</v>
      </c>
      <c r="H173" s="232">
        <v>24</v>
      </c>
      <c r="I173" s="233"/>
      <c r="J173" s="234">
        <f>ROUND(I173*H173,2)</f>
        <v>0</v>
      </c>
      <c r="K173" s="230" t="s">
        <v>1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195</v>
      </c>
      <c r="AT173" s="239" t="s">
        <v>190</v>
      </c>
      <c r="AU173" s="239" t="s">
        <v>84</v>
      </c>
      <c r="AY173" s="18" t="s">
        <v>188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195</v>
      </c>
      <c r="BM173" s="239" t="s">
        <v>1043</v>
      </c>
    </row>
    <row r="174" spans="1:65" s="2" customFormat="1" ht="55.5" customHeight="1">
      <c r="A174" s="39"/>
      <c r="B174" s="40"/>
      <c r="C174" s="228" t="s">
        <v>796</v>
      </c>
      <c r="D174" s="228" t="s">
        <v>190</v>
      </c>
      <c r="E174" s="229" t="s">
        <v>1320</v>
      </c>
      <c r="F174" s="230" t="s">
        <v>1321</v>
      </c>
      <c r="G174" s="231" t="s">
        <v>193</v>
      </c>
      <c r="H174" s="232">
        <v>4</v>
      </c>
      <c r="I174" s="233"/>
      <c r="J174" s="234">
        <f>ROUND(I174*H174,2)</f>
        <v>0</v>
      </c>
      <c r="K174" s="230" t="s">
        <v>1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195</v>
      </c>
      <c r="AT174" s="239" t="s">
        <v>190</v>
      </c>
      <c r="AU174" s="239" t="s">
        <v>84</v>
      </c>
      <c r="AY174" s="18" t="s">
        <v>188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195</v>
      </c>
      <c r="BM174" s="239" t="s">
        <v>1053</v>
      </c>
    </row>
    <row r="175" spans="1:63" s="12" customFormat="1" ht="25.9" customHeight="1">
      <c r="A175" s="12"/>
      <c r="B175" s="212"/>
      <c r="C175" s="213"/>
      <c r="D175" s="214" t="s">
        <v>76</v>
      </c>
      <c r="E175" s="215" t="s">
        <v>1395</v>
      </c>
      <c r="F175" s="215" t="s">
        <v>1396</v>
      </c>
      <c r="G175" s="213"/>
      <c r="H175" s="213"/>
      <c r="I175" s="216"/>
      <c r="J175" s="217">
        <f>BK175</f>
        <v>0</v>
      </c>
      <c r="K175" s="213"/>
      <c r="L175" s="218"/>
      <c r="M175" s="219"/>
      <c r="N175" s="220"/>
      <c r="O175" s="220"/>
      <c r="P175" s="221">
        <f>SUM(P176:P179)</f>
        <v>0</v>
      </c>
      <c r="Q175" s="220"/>
      <c r="R175" s="221">
        <f>SUM(R176:R179)</f>
        <v>0</v>
      </c>
      <c r="S175" s="220"/>
      <c r="T175" s="222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3" t="s">
        <v>84</v>
      </c>
      <c r="AT175" s="224" t="s">
        <v>76</v>
      </c>
      <c r="AU175" s="224" t="s">
        <v>77</v>
      </c>
      <c r="AY175" s="223" t="s">
        <v>188</v>
      </c>
      <c r="BK175" s="225">
        <f>SUM(BK176:BK179)</f>
        <v>0</v>
      </c>
    </row>
    <row r="176" spans="1:65" s="2" customFormat="1" ht="24.15" customHeight="1">
      <c r="A176" s="39"/>
      <c r="B176" s="40"/>
      <c r="C176" s="228" t="s">
        <v>801</v>
      </c>
      <c r="D176" s="228" t="s">
        <v>190</v>
      </c>
      <c r="E176" s="229" t="s">
        <v>1397</v>
      </c>
      <c r="F176" s="230" t="s">
        <v>1398</v>
      </c>
      <c r="G176" s="231" t="s">
        <v>1306</v>
      </c>
      <c r="H176" s="232">
        <v>1</v>
      </c>
      <c r="I176" s="233"/>
      <c r="J176" s="234">
        <f>ROUND(I176*H176,2)</f>
        <v>0</v>
      </c>
      <c r="K176" s="230" t="s">
        <v>1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195</v>
      </c>
      <c r="AT176" s="239" t="s">
        <v>190</v>
      </c>
      <c r="AU176" s="239" t="s">
        <v>84</v>
      </c>
      <c r="AY176" s="18" t="s">
        <v>188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195</v>
      </c>
      <c r="BM176" s="239" t="s">
        <v>1063</v>
      </c>
    </row>
    <row r="177" spans="1:65" s="2" customFormat="1" ht="24.15" customHeight="1">
      <c r="A177" s="39"/>
      <c r="B177" s="40"/>
      <c r="C177" s="228" t="s">
        <v>806</v>
      </c>
      <c r="D177" s="228" t="s">
        <v>190</v>
      </c>
      <c r="E177" s="229" t="s">
        <v>1399</v>
      </c>
      <c r="F177" s="230" t="s">
        <v>1400</v>
      </c>
      <c r="G177" s="231" t="s">
        <v>1306</v>
      </c>
      <c r="H177" s="232">
        <v>1</v>
      </c>
      <c r="I177" s="233"/>
      <c r="J177" s="234">
        <f>ROUND(I177*H177,2)</f>
        <v>0</v>
      </c>
      <c r="K177" s="230" t="s">
        <v>1</v>
      </c>
      <c r="L177" s="45"/>
      <c r="M177" s="235" t="s">
        <v>1</v>
      </c>
      <c r="N177" s="236" t="s">
        <v>42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195</v>
      </c>
      <c r="AT177" s="239" t="s">
        <v>190</v>
      </c>
      <c r="AU177" s="239" t="s">
        <v>84</v>
      </c>
      <c r="AY177" s="18" t="s">
        <v>188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84</v>
      </c>
      <c r="BK177" s="240">
        <f>ROUND(I177*H177,2)</f>
        <v>0</v>
      </c>
      <c r="BL177" s="18" t="s">
        <v>195</v>
      </c>
      <c r="BM177" s="239" t="s">
        <v>1075</v>
      </c>
    </row>
    <row r="178" spans="1:65" s="2" customFormat="1" ht="16.5" customHeight="1">
      <c r="A178" s="39"/>
      <c r="B178" s="40"/>
      <c r="C178" s="228" t="s">
        <v>811</v>
      </c>
      <c r="D178" s="228" t="s">
        <v>190</v>
      </c>
      <c r="E178" s="229" t="s">
        <v>1401</v>
      </c>
      <c r="F178" s="230" t="s">
        <v>1402</v>
      </c>
      <c r="G178" s="231" t="s">
        <v>1306</v>
      </c>
      <c r="H178" s="232">
        <v>1</v>
      </c>
      <c r="I178" s="233"/>
      <c r="J178" s="234">
        <f>ROUND(I178*H178,2)</f>
        <v>0</v>
      </c>
      <c r="K178" s="230" t="s">
        <v>1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195</v>
      </c>
      <c r="AT178" s="239" t="s">
        <v>190</v>
      </c>
      <c r="AU178" s="239" t="s">
        <v>84</v>
      </c>
      <c r="AY178" s="18" t="s">
        <v>188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195</v>
      </c>
      <c r="BM178" s="239" t="s">
        <v>1085</v>
      </c>
    </row>
    <row r="179" spans="1:65" s="2" customFormat="1" ht="16.5" customHeight="1">
      <c r="A179" s="39"/>
      <c r="B179" s="40"/>
      <c r="C179" s="228" t="s">
        <v>815</v>
      </c>
      <c r="D179" s="228" t="s">
        <v>190</v>
      </c>
      <c r="E179" s="229" t="s">
        <v>1403</v>
      </c>
      <c r="F179" s="230" t="s">
        <v>1404</v>
      </c>
      <c r="G179" s="231" t="s">
        <v>558</v>
      </c>
      <c r="H179" s="232">
        <v>1</v>
      </c>
      <c r="I179" s="233"/>
      <c r="J179" s="234">
        <f>ROUND(I179*H179,2)</f>
        <v>0</v>
      </c>
      <c r="K179" s="230" t="s">
        <v>1</v>
      </c>
      <c r="L179" s="45"/>
      <c r="M179" s="305" t="s">
        <v>1</v>
      </c>
      <c r="N179" s="306" t="s">
        <v>42</v>
      </c>
      <c r="O179" s="307"/>
      <c r="P179" s="308">
        <f>O179*H179</f>
        <v>0</v>
      </c>
      <c r="Q179" s="308">
        <v>0</v>
      </c>
      <c r="R179" s="308">
        <f>Q179*H179</f>
        <v>0</v>
      </c>
      <c r="S179" s="308">
        <v>0</v>
      </c>
      <c r="T179" s="30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195</v>
      </c>
      <c r="AT179" s="239" t="s">
        <v>190</v>
      </c>
      <c r="AU179" s="239" t="s">
        <v>84</v>
      </c>
      <c r="AY179" s="18" t="s">
        <v>188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84</v>
      </c>
      <c r="BK179" s="240">
        <f>ROUND(I179*H179,2)</f>
        <v>0</v>
      </c>
      <c r="BL179" s="18" t="s">
        <v>195</v>
      </c>
      <c r="BM179" s="239" t="s">
        <v>1405</v>
      </c>
    </row>
    <row r="180" spans="1:31" s="2" customFormat="1" ht="6.95" customHeight="1">
      <c r="A180" s="39"/>
      <c r="B180" s="67"/>
      <c r="C180" s="68"/>
      <c r="D180" s="68"/>
      <c r="E180" s="68"/>
      <c r="F180" s="68"/>
      <c r="G180" s="68"/>
      <c r="H180" s="68"/>
      <c r="I180" s="68"/>
      <c r="J180" s="68"/>
      <c r="K180" s="68"/>
      <c r="L180" s="45"/>
      <c r="M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</row>
  </sheetData>
  <sheetProtection password="CC35" sheet="1" objects="1" scenarios="1" formatColumns="0" formatRows="0" autoFilter="0"/>
  <autoFilter ref="C123:K17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150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Dětský domov a školní jídelna Sedloňov - Stavební úpravy objektu - II. ETAPA SO01</v>
      </c>
      <c r="F7" s="152"/>
      <c r="G7" s="152"/>
      <c r="H7" s="152"/>
      <c r="L7" s="21"/>
    </row>
    <row r="8" spans="2:12" s="1" customFormat="1" ht="12" customHeight="1">
      <c r="B8" s="21"/>
      <c r="D8" s="152" t="s">
        <v>151</v>
      </c>
      <c r="L8" s="21"/>
    </row>
    <row r="9" spans="1:31" s="2" customFormat="1" ht="16.5" customHeight="1">
      <c r="A9" s="39"/>
      <c r="B9" s="45"/>
      <c r="C9" s="39"/>
      <c r="D9" s="39"/>
      <c r="E9" s="153" t="s">
        <v>152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153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1406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21. 7. 2023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1407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1408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1409</v>
      </c>
      <c r="F23" s="39"/>
      <c r="G23" s="39"/>
      <c r="H23" s="39"/>
      <c r="I23" s="152" t="s">
        <v>27</v>
      </c>
      <c r="J23" s="142" t="s">
        <v>1410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1411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ROUND(J129,2)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ROUND((SUM(BE129:BE198)),2)</f>
        <v>0</v>
      </c>
      <c r="G35" s="39"/>
      <c r="H35" s="39"/>
      <c r="I35" s="166">
        <v>0.21</v>
      </c>
      <c r="J35" s="165">
        <f>ROUND(((SUM(BE129:BE198))*I35),2)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ROUND((SUM(BF129:BF198)),2)</f>
        <v>0</v>
      </c>
      <c r="G36" s="39"/>
      <c r="H36" s="39"/>
      <c r="I36" s="166">
        <v>0.15</v>
      </c>
      <c r="J36" s="165">
        <f>ROUND(((SUM(BF129:BF198))*I36),2)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ROUND((SUM(BG129:BG198)),2)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ROUND((SUM(BH129:BH198)),2)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ROUND((SUM(BI129:BI198)),2)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Dětský domov a školní jídelna Sedloňov - Stavební úpravy objektu - II. ETAPA SO01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152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04 - Ústřední vytápění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Sedloňov</v>
      </c>
      <c r="G91" s="41"/>
      <c r="H91" s="41"/>
      <c r="I91" s="33" t="s">
        <v>22</v>
      </c>
      <c r="J91" s="80" t="str">
        <f>IF(J14="","",J14)</f>
        <v>21. 7. 2023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Jiří Vik Tepelná technika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JVik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156</v>
      </c>
      <c r="D96" s="187"/>
      <c r="E96" s="187"/>
      <c r="F96" s="187"/>
      <c r="G96" s="187"/>
      <c r="H96" s="187"/>
      <c r="I96" s="187"/>
      <c r="J96" s="188" t="s">
        <v>157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158</v>
      </c>
      <c r="D98" s="41"/>
      <c r="E98" s="41"/>
      <c r="F98" s="41"/>
      <c r="G98" s="41"/>
      <c r="H98" s="41"/>
      <c r="I98" s="41"/>
      <c r="J98" s="111">
        <f>J129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159</v>
      </c>
    </row>
    <row r="99" spans="1:31" s="9" customFormat="1" ht="24.95" customHeight="1">
      <c r="A99" s="9"/>
      <c r="B99" s="190"/>
      <c r="C99" s="191"/>
      <c r="D99" s="192" t="s">
        <v>160</v>
      </c>
      <c r="E99" s="193"/>
      <c r="F99" s="193"/>
      <c r="G99" s="193"/>
      <c r="H99" s="193"/>
      <c r="I99" s="193"/>
      <c r="J99" s="194">
        <f>J130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163</v>
      </c>
      <c r="E100" s="198"/>
      <c r="F100" s="198"/>
      <c r="G100" s="198"/>
      <c r="H100" s="198"/>
      <c r="I100" s="198"/>
      <c r="J100" s="199">
        <f>J131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0"/>
      <c r="C101" s="191"/>
      <c r="D101" s="192" t="s">
        <v>165</v>
      </c>
      <c r="E101" s="193"/>
      <c r="F101" s="193"/>
      <c r="G101" s="193"/>
      <c r="H101" s="193"/>
      <c r="I101" s="193"/>
      <c r="J101" s="194">
        <f>J134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6"/>
      <c r="C102" s="134"/>
      <c r="D102" s="197" t="s">
        <v>1412</v>
      </c>
      <c r="E102" s="198"/>
      <c r="F102" s="198"/>
      <c r="G102" s="198"/>
      <c r="H102" s="198"/>
      <c r="I102" s="198"/>
      <c r="J102" s="199">
        <f>J135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1413</v>
      </c>
      <c r="E103" s="198"/>
      <c r="F103" s="198"/>
      <c r="G103" s="198"/>
      <c r="H103" s="198"/>
      <c r="I103" s="198"/>
      <c r="J103" s="199">
        <f>J143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1414</v>
      </c>
      <c r="E104" s="198"/>
      <c r="F104" s="198"/>
      <c r="G104" s="198"/>
      <c r="H104" s="198"/>
      <c r="I104" s="198"/>
      <c r="J104" s="199">
        <f>J154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171</v>
      </c>
      <c r="E105" s="198"/>
      <c r="F105" s="198"/>
      <c r="G105" s="198"/>
      <c r="H105" s="198"/>
      <c r="I105" s="198"/>
      <c r="J105" s="199">
        <f>J186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0"/>
      <c r="C106" s="191"/>
      <c r="D106" s="192" t="s">
        <v>531</v>
      </c>
      <c r="E106" s="193"/>
      <c r="F106" s="193"/>
      <c r="G106" s="193"/>
      <c r="H106" s="193"/>
      <c r="I106" s="193"/>
      <c r="J106" s="194">
        <f>J191</f>
        <v>0</v>
      </c>
      <c r="K106" s="191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90"/>
      <c r="C107" s="191"/>
      <c r="D107" s="192" t="s">
        <v>1415</v>
      </c>
      <c r="E107" s="193"/>
      <c r="F107" s="193"/>
      <c r="G107" s="193"/>
      <c r="H107" s="193"/>
      <c r="I107" s="193"/>
      <c r="J107" s="194">
        <f>J194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173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6.25" customHeight="1">
      <c r="A117" s="39"/>
      <c r="B117" s="40"/>
      <c r="C117" s="41"/>
      <c r="D117" s="41"/>
      <c r="E117" s="185" t="str">
        <f>E7</f>
        <v>Dětský domov a školní jídelna Sedloňov - Stavební úpravy objektu - II. ETAPA SO01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2:12" s="1" customFormat="1" ht="12" customHeight="1">
      <c r="B118" s="22"/>
      <c r="C118" s="33" t="s">
        <v>151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2" customFormat="1" ht="16.5" customHeight="1">
      <c r="A119" s="39"/>
      <c r="B119" s="40"/>
      <c r="C119" s="41"/>
      <c r="D119" s="41"/>
      <c r="E119" s="185" t="s">
        <v>152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153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E11</f>
        <v>04 - Ústřední vytápění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F14</f>
        <v>Sedloňov</v>
      </c>
      <c r="G123" s="41"/>
      <c r="H123" s="41"/>
      <c r="I123" s="33" t="s">
        <v>22</v>
      </c>
      <c r="J123" s="80" t="str">
        <f>IF(J14="","",J14)</f>
        <v>21. 7. 2023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5.65" customHeight="1">
      <c r="A125" s="39"/>
      <c r="B125" s="40"/>
      <c r="C125" s="33" t="s">
        <v>24</v>
      </c>
      <c r="D125" s="41"/>
      <c r="E125" s="41"/>
      <c r="F125" s="28" t="str">
        <f>E17</f>
        <v>Královéhradecký kraj</v>
      </c>
      <c r="G125" s="41"/>
      <c r="H125" s="41"/>
      <c r="I125" s="33" t="s">
        <v>30</v>
      </c>
      <c r="J125" s="37" t="str">
        <f>E23</f>
        <v>Jiří Vik Tepelná technika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IF(E20="","",E20)</f>
        <v>Vyplň údaj</v>
      </c>
      <c r="G126" s="41"/>
      <c r="H126" s="41"/>
      <c r="I126" s="33" t="s">
        <v>33</v>
      </c>
      <c r="J126" s="37" t="str">
        <f>E26</f>
        <v>JVik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1"/>
      <c r="B128" s="202"/>
      <c r="C128" s="203" t="s">
        <v>174</v>
      </c>
      <c r="D128" s="204" t="s">
        <v>62</v>
      </c>
      <c r="E128" s="204" t="s">
        <v>58</v>
      </c>
      <c r="F128" s="204" t="s">
        <v>59</v>
      </c>
      <c r="G128" s="204" t="s">
        <v>175</v>
      </c>
      <c r="H128" s="204" t="s">
        <v>176</v>
      </c>
      <c r="I128" s="204" t="s">
        <v>177</v>
      </c>
      <c r="J128" s="204" t="s">
        <v>157</v>
      </c>
      <c r="K128" s="205" t="s">
        <v>178</v>
      </c>
      <c r="L128" s="206"/>
      <c r="M128" s="101" t="s">
        <v>1</v>
      </c>
      <c r="N128" s="102" t="s">
        <v>41</v>
      </c>
      <c r="O128" s="102" t="s">
        <v>179</v>
      </c>
      <c r="P128" s="102" t="s">
        <v>180</v>
      </c>
      <c r="Q128" s="102" t="s">
        <v>181</v>
      </c>
      <c r="R128" s="102" t="s">
        <v>182</v>
      </c>
      <c r="S128" s="102" t="s">
        <v>183</v>
      </c>
      <c r="T128" s="103" t="s">
        <v>184</v>
      </c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</row>
    <row r="129" spans="1:63" s="2" customFormat="1" ht="22.8" customHeight="1">
      <c r="A129" s="39"/>
      <c r="B129" s="40"/>
      <c r="C129" s="108" t="s">
        <v>185</v>
      </c>
      <c r="D129" s="41"/>
      <c r="E129" s="41"/>
      <c r="F129" s="41"/>
      <c r="G129" s="41"/>
      <c r="H129" s="41"/>
      <c r="I129" s="41"/>
      <c r="J129" s="207">
        <f>BK129</f>
        <v>0</v>
      </c>
      <c r="K129" s="41"/>
      <c r="L129" s="45"/>
      <c r="M129" s="104"/>
      <c r="N129" s="208"/>
      <c r="O129" s="105"/>
      <c r="P129" s="209">
        <f>P130+P134+P191+P194</f>
        <v>0</v>
      </c>
      <c r="Q129" s="105"/>
      <c r="R129" s="209">
        <f>R130+R134+R191+R194</f>
        <v>2.25192</v>
      </c>
      <c r="S129" s="105"/>
      <c r="T129" s="210">
        <f>T130+T134+T191+T194</f>
        <v>6.3041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76</v>
      </c>
      <c r="AU129" s="18" t="s">
        <v>159</v>
      </c>
      <c r="BK129" s="211">
        <f>BK130+BK134+BK191+BK194</f>
        <v>0</v>
      </c>
    </row>
    <row r="130" spans="1:63" s="12" customFormat="1" ht="25.9" customHeight="1">
      <c r="A130" s="12"/>
      <c r="B130" s="212"/>
      <c r="C130" s="213"/>
      <c r="D130" s="214" t="s">
        <v>76</v>
      </c>
      <c r="E130" s="215" t="s">
        <v>186</v>
      </c>
      <c r="F130" s="215" t="s">
        <v>187</v>
      </c>
      <c r="G130" s="213"/>
      <c r="H130" s="213"/>
      <c r="I130" s="216"/>
      <c r="J130" s="217">
        <f>BK130</f>
        <v>0</v>
      </c>
      <c r="K130" s="213"/>
      <c r="L130" s="218"/>
      <c r="M130" s="219"/>
      <c r="N130" s="220"/>
      <c r="O130" s="220"/>
      <c r="P130" s="221">
        <f>P131</f>
        <v>0</v>
      </c>
      <c r="Q130" s="220"/>
      <c r="R130" s="221">
        <f>R131</f>
        <v>0</v>
      </c>
      <c r="S130" s="220"/>
      <c r="T130" s="222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84</v>
      </c>
      <c r="AT130" s="224" t="s">
        <v>76</v>
      </c>
      <c r="AU130" s="224" t="s">
        <v>77</v>
      </c>
      <c r="AY130" s="223" t="s">
        <v>188</v>
      </c>
      <c r="BK130" s="225">
        <f>BK131</f>
        <v>0</v>
      </c>
    </row>
    <row r="131" spans="1:63" s="12" customFormat="1" ht="22.8" customHeight="1">
      <c r="A131" s="12"/>
      <c r="B131" s="212"/>
      <c r="C131" s="213"/>
      <c r="D131" s="214" t="s">
        <v>76</v>
      </c>
      <c r="E131" s="226" t="s">
        <v>372</v>
      </c>
      <c r="F131" s="226" t="s">
        <v>373</v>
      </c>
      <c r="G131" s="213"/>
      <c r="H131" s="213"/>
      <c r="I131" s="216"/>
      <c r="J131" s="227">
        <f>BK131</f>
        <v>0</v>
      </c>
      <c r="K131" s="213"/>
      <c r="L131" s="218"/>
      <c r="M131" s="219"/>
      <c r="N131" s="220"/>
      <c r="O131" s="220"/>
      <c r="P131" s="221">
        <f>SUM(P132:P133)</f>
        <v>0</v>
      </c>
      <c r="Q131" s="220"/>
      <c r="R131" s="221">
        <f>SUM(R132:R133)</f>
        <v>0</v>
      </c>
      <c r="S131" s="220"/>
      <c r="T131" s="222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84</v>
      </c>
      <c r="AT131" s="224" t="s">
        <v>76</v>
      </c>
      <c r="AU131" s="224" t="s">
        <v>84</v>
      </c>
      <c r="AY131" s="223" t="s">
        <v>188</v>
      </c>
      <c r="BK131" s="225">
        <f>SUM(BK132:BK133)</f>
        <v>0</v>
      </c>
    </row>
    <row r="132" spans="1:65" s="2" customFormat="1" ht="24.15" customHeight="1">
      <c r="A132" s="39"/>
      <c r="B132" s="40"/>
      <c r="C132" s="228" t="s">
        <v>84</v>
      </c>
      <c r="D132" s="228" t="s">
        <v>190</v>
      </c>
      <c r="E132" s="229" t="s">
        <v>380</v>
      </c>
      <c r="F132" s="230" t="s">
        <v>381</v>
      </c>
      <c r="G132" s="231" t="s">
        <v>377</v>
      </c>
      <c r="H132" s="232">
        <v>10</v>
      </c>
      <c r="I132" s="233"/>
      <c r="J132" s="234">
        <f>ROUND(I132*H132,2)</f>
        <v>0</v>
      </c>
      <c r="K132" s="230" t="s">
        <v>1</v>
      </c>
      <c r="L132" s="45"/>
      <c r="M132" s="235" t="s">
        <v>1</v>
      </c>
      <c r="N132" s="236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195</v>
      </c>
      <c r="AT132" s="239" t="s">
        <v>190</v>
      </c>
      <c r="AU132" s="239" t="s">
        <v>86</v>
      </c>
      <c r="AY132" s="18" t="s">
        <v>188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195</v>
      </c>
      <c r="BM132" s="239" t="s">
        <v>1416</v>
      </c>
    </row>
    <row r="133" spans="1:65" s="2" customFormat="1" ht="24.15" customHeight="1">
      <c r="A133" s="39"/>
      <c r="B133" s="40"/>
      <c r="C133" s="228" t="s">
        <v>86</v>
      </c>
      <c r="D133" s="228" t="s">
        <v>190</v>
      </c>
      <c r="E133" s="229" t="s">
        <v>384</v>
      </c>
      <c r="F133" s="230" t="s">
        <v>385</v>
      </c>
      <c r="G133" s="231" t="s">
        <v>377</v>
      </c>
      <c r="H133" s="232">
        <v>100</v>
      </c>
      <c r="I133" s="233"/>
      <c r="J133" s="234">
        <f>ROUND(I133*H133,2)</f>
        <v>0</v>
      </c>
      <c r="K133" s="230" t="s">
        <v>1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195</v>
      </c>
      <c r="AT133" s="239" t="s">
        <v>190</v>
      </c>
      <c r="AU133" s="239" t="s">
        <v>86</v>
      </c>
      <c r="AY133" s="18" t="s">
        <v>188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195</v>
      </c>
      <c r="BM133" s="239" t="s">
        <v>1417</v>
      </c>
    </row>
    <row r="134" spans="1:63" s="12" customFormat="1" ht="25.9" customHeight="1">
      <c r="A134" s="12"/>
      <c r="B134" s="212"/>
      <c r="C134" s="213"/>
      <c r="D134" s="214" t="s">
        <v>76</v>
      </c>
      <c r="E134" s="215" t="s">
        <v>398</v>
      </c>
      <c r="F134" s="215" t="s">
        <v>399</v>
      </c>
      <c r="G134" s="213"/>
      <c r="H134" s="213"/>
      <c r="I134" s="216"/>
      <c r="J134" s="217">
        <f>BK134</f>
        <v>0</v>
      </c>
      <c r="K134" s="213"/>
      <c r="L134" s="218"/>
      <c r="M134" s="219"/>
      <c r="N134" s="220"/>
      <c r="O134" s="220"/>
      <c r="P134" s="221">
        <f>P135+P143+P154+P186</f>
        <v>0</v>
      </c>
      <c r="Q134" s="220"/>
      <c r="R134" s="221">
        <f>R135+R143+R154+R186</f>
        <v>2.25192</v>
      </c>
      <c r="S134" s="220"/>
      <c r="T134" s="222">
        <f>T135+T143+T154+T186</f>
        <v>6.3041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86</v>
      </c>
      <c r="AT134" s="224" t="s">
        <v>76</v>
      </c>
      <c r="AU134" s="224" t="s">
        <v>77</v>
      </c>
      <c r="AY134" s="223" t="s">
        <v>188</v>
      </c>
      <c r="BK134" s="225">
        <f>BK135+BK143+BK154+BK186</f>
        <v>0</v>
      </c>
    </row>
    <row r="135" spans="1:63" s="12" customFormat="1" ht="22.8" customHeight="1">
      <c r="A135" s="12"/>
      <c r="B135" s="212"/>
      <c r="C135" s="213"/>
      <c r="D135" s="214" t="s">
        <v>76</v>
      </c>
      <c r="E135" s="226" t="s">
        <v>1418</v>
      </c>
      <c r="F135" s="226" t="s">
        <v>1419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SUM(P136:P142)</f>
        <v>0</v>
      </c>
      <c r="Q135" s="220"/>
      <c r="R135" s="221">
        <f>SUM(R136:R142)</f>
        <v>0.13802</v>
      </c>
      <c r="S135" s="220"/>
      <c r="T135" s="222">
        <f>SUM(T136:T142)</f>
        <v>0.07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86</v>
      </c>
      <c r="AT135" s="224" t="s">
        <v>76</v>
      </c>
      <c r="AU135" s="224" t="s">
        <v>84</v>
      </c>
      <c r="AY135" s="223" t="s">
        <v>188</v>
      </c>
      <c r="BK135" s="225">
        <f>SUM(BK136:BK142)</f>
        <v>0</v>
      </c>
    </row>
    <row r="136" spans="1:65" s="2" customFormat="1" ht="21.75" customHeight="1">
      <c r="A136" s="39"/>
      <c r="B136" s="40"/>
      <c r="C136" s="228" t="s">
        <v>112</v>
      </c>
      <c r="D136" s="228" t="s">
        <v>190</v>
      </c>
      <c r="E136" s="229" t="s">
        <v>1420</v>
      </c>
      <c r="F136" s="230" t="s">
        <v>1421</v>
      </c>
      <c r="G136" s="231" t="s">
        <v>604</v>
      </c>
      <c r="H136" s="232">
        <v>70</v>
      </c>
      <c r="I136" s="233"/>
      <c r="J136" s="234">
        <f>ROUND(I136*H136,2)</f>
        <v>0</v>
      </c>
      <c r="K136" s="230" t="s">
        <v>1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2E-05</v>
      </c>
      <c r="R136" s="237">
        <f>Q136*H136</f>
        <v>0.0014000000000000002</v>
      </c>
      <c r="S136" s="237">
        <v>0.001</v>
      </c>
      <c r="T136" s="238">
        <f>S136*H136</f>
        <v>0.07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374</v>
      </c>
      <c r="AT136" s="239" t="s">
        <v>190</v>
      </c>
      <c r="AU136" s="239" t="s">
        <v>86</v>
      </c>
      <c r="AY136" s="18" t="s">
        <v>188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374</v>
      </c>
      <c r="BM136" s="239" t="s">
        <v>1422</v>
      </c>
    </row>
    <row r="137" spans="1:65" s="2" customFormat="1" ht="24.15" customHeight="1">
      <c r="A137" s="39"/>
      <c r="B137" s="40"/>
      <c r="C137" s="228" t="s">
        <v>195</v>
      </c>
      <c r="D137" s="228" t="s">
        <v>190</v>
      </c>
      <c r="E137" s="229" t="s">
        <v>1423</v>
      </c>
      <c r="F137" s="230" t="s">
        <v>1424</v>
      </c>
      <c r="G137" s="231" t="s">
        <v>604</v>
      </c>
      <c r="H137" s="232">
        <v>264</v>
      </c>
      <c r="I137" s="233"/>
      <c r="J137" s="234">
        <f>ROUND(I137*H137,2)</f>
        <v>0</v>
      </c>
      <c r="K137" s="230" t="s">
        <v>1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0.00046</v>
      </c>
      <c r="R137" s="237">
        <f>Q137*H137</f>
        <v>0.12144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374</v>
      </c>
      <c r="AT137" s="239" t="s">
        <v>190</v>
      </c>
      <c r="AU137" s="239" t="s">
        <v>86</v>
      </c>
      <c r="AY137" s="18" t="s">
        <v>188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374</v>
      </c>
      <c r="BM137" s="239" t="s">
        <v>1425</v>
      </c>
    </row>
    <row r="138" spans="1:65" s="2" customFormat="1" ht="24.15" customHeight="1">
      <c r="A138" s="39"/>
      <c r="B138" s="40"/>
      <c r="C138" s="228" t="s">
        <v>268</v>
      </c>
      <c r="D138" s="228" t="s">
        <v>190</v>
      </c>
      <c r="E138" s="229" t="s">
        <v>1426</v>
      </c>
      <c r="F138" s="230" t="s">
        <v>1427</v>
      </c>
      <c r="G138" s="231" t="s">
        <v>360</v>
      </c>
      <c r="H138" s="232">
        <v>118</v>
      </c>
      <c r="I138" s="233"/>
      <c r="J138" s="234">
        <f>ROUND(I138*H138,2)</f>
        <v>0</v>
      </c>
      <c r="K138" s="230" t="s">
        <v>1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1E-05</v>
      </c>
      <c r="R138" s="237">
        <f>Q138*H138</f>
        <v>0.00118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374</v>
      </c>
      <c r="AT138" s="239" t="s">
        <v>190</v>
      </c>
      <c r="AU138" s="239" t="s">
        <v>86</v>
      </c>
      <c r="AY138" s="18" t="s">
        <v>188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374</v>
      </c>
      <c r="BM138" s="239" t="s">
        <v>1428</v>
      </c>
    </row>
    <row r="139" spans="1:65" s="2" customFormat="1" ht="16.5" customHeight="1">
      <c r="A139" s="39"/>
      <c r="B139" s="40"/>
      <c r="C139" s="228" t="s">
        <v>272</v>
      </c>
      <c r="D139" s="228" t="s">
        <v>190</v>
      </c>
      <c r="E139" s="229" t="s">
        <v>1429</v>
      </c>
      <c r="F139" s="230" t="s">
        <v>1430</v>
      </c>
      <c r="G139" s="231" t="s">
        <v>604</v>
      </c>
      <c r="H139" s="232">
        <v>264</v>
      </c>
      <c r="I139" s="233"/>
      <c r="J139" s="234">
        <f>ROUND(I139*H139,2)</f>
        <v>0</v>
      </c>
      <c r="K139" s="230" t="s">
        <v>1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374</v>
      </c>
      <c r="AT139" s="239" t="s">
        <v>190</v>
      </c>
      <c r="AU139" s="239" t="s">
        <v>86</v>
      </c>
      <c r="AY139" s="18" t="s">
        <v>188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374</v>
      </c>
      <c r="BM139" s="239" t="s">
        <v>1431</v>
      </c>
    </row>
    <row r="140" spans="1:65" s="2" customFormat="1" ht="33" customHeight="1">
      <c r="A140" s="39"/>
      <c r="B140" s="40"/>
      <c r="C140" s="228" t="s">
        <v>277</v>
      </c>
      <c r="D140" s="228" t="s">
        <v>190</v>
      </c>
      <c r="E140" s="229" t="s">
        <v>1432</v>
      </c>
      <c r="F140" s="230" t="s">
        <v>1433</v>
      </c>
      <c r="G140" s="231" t="s">
        <v>604</v>
      </c>
      <c r="H140" s="232">
        <v>200</v>
      </c>
      <c r="I140" s="233"/>
      <c r="J140" s="234">
        <f>ROUND(I140*H140,2)</f>
        <v>0</v>
      </c>
      <c r="K140" s="230" t="s">
        <v>1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7E-05</v>
      </c>
      <c r="R140" s="237">
        <f>Q140*H140</f>
        <v>0.013999999999999999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374</v>
      </c>
      <c r="AT140" s="239" t="s">
        <v>190</v>
      </c>
      <c r="AU140" s="239" t="s">
        <v>86</v>
      </c>
      <c r="AY140" s="18" t="s">
        <v>188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374</v>
      </c>
      <c r="BM140" s="239" t="s">
        <v>1434</v>
      </c>
    </row>
    <row r="141" spans="1:65" s="2" customFormat="1" ht="24.15" customHeight="1">
      <c r="A141" s="39"/>
      <c r="B141" s="40"/>
      <c r="C141" s="228" t="s">
        <v>297</v>
      </c>
      <c r="D141" s="228" t="s">
        <v>190</v>
      </c>
      <c r="E141" s="229" t="s">
        <v>1435</v>
      </c>
      <c r="F141" s="230" t="s">
        <v>1436</v>
      </c>
      <c r="G141" s="231" t="s">
        <v>377</v>
      </c>
      <c r="H141" s="232">
        <v>0.138</v>
      </c>
      <c r="I141" s="233"/>
      <c r="J141" s="234">
        <f>ROUND(I141*H141,2)</f>
        <v>0</v>
      </c>
      <c r="K141" s="230" t="s">
        <v>1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374</v>
      </c>
      <c r="AT141" s="239" t="s">
        <v>190</v>
      </c>
      <c r="AU141" s="239" t="s">
        <v>86</v>
      </c>
      <c r="AY141" s="18" t="s">
        <v>188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374</v>
      </c>
      <c r="BM141" s="239" t="s">
        <v>1437</v>
      </c>
    </row>
    <row r="142" spans="1:65" s="2" customFormat="1" ht="24.15" customHeight="1">
      <c r="A142" s="39"/>
      <c r="B142" s="40"/>
      <c r="C142" s="228" t="s">
        <v>200</v>
      </c>
      <c r="D142" s="228" t="s">
        <v>190</v>
      </c>
      <c r="E142" s="229" t="s">
        <v>1438</v>
      </c>
      <c r="F142" s="230" t="s">
        <v>1439</v>
      </c>
      <c r="G142" s="231" t="s">
        <v>377</v>
      </c>
      <c r="H142" s="232">
        <v>0.138</v>
      </c>
      <c r="I142" s="233"/>
      <c r="J142" s="234">
        <f>ROUND(I142*H142,2)</f>
        <v>0</v>
      </c>
      <c r="K142" s="230" t="s">
        <v>1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374</v>
      </c>
      <c r="AT142" s="239" t="s">
        <v>190</v>
      </c>
      <c r="AU142" s="239" t="s">
        <v>86</v>
      </c>
      <c r="AY142" s="18" t="s">
        <v>188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374</v>
      </c>
      <c r="BM142" s="239" t="s">
        <v>1440</v>
      </c>
    </row>
    <row r="143" spans="1:63" s="12" customFormat="1" ht="22.8" customHeight="1">
      <c r="A143" s="12"/>
      <c r="B143" s="212"/>
      <c r="C143" s="213"/>
      <c r="D143" s="214" t="s">
        <v>76</v>
      </c>
      <c r="E143" s="226" t="s">
        <v>1441</v>
      </c>
      <c r="F143" s="226" t="s">
        <v>1442</v>
      </c>
      <c r="G143" s="213"/>
      <c r="H143" s="213"/>
      <c r="I143" s="216"/>
      <c r="J143" s="227">
        <f>BK143</f>
        <v>0</v>
      </c>
      <c r="K143" s="213"/>
      <c r="L143" s="218"/>
      <c r="M143" s="219"/>
      <c r="N143" s="220"/>
      <c r="O143" s="220"/>
      <c r="P143" s="221">
        <f>SUM(P144:P153)</f>
        <v>0</v>
      </c>
      <c r="Q143" s="220"/>
      <c r="R143" s="221">
        <f>SUM(R144:R153)</f>
        <v>0.07931</v>
      </c>
      <c r="S143" s="220"/>
      <c r="T143" s="222">
        <f>SUM(T144:T153)</f>
        <v>0.0513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86</v>
      </c>
      <c r="AT143" s="224" t="s">
        <v>76</v>
      </c>
      <c r="AU143" s="224" t="s">
        <v>84</v>
      </c>
      <c r="AY143" s="223" t="s">
        <v>188</v>
      </c>
      <c r="BK143" s="225">
        <f>SUM(BK144:BK153)</f>
        <v>0</v>
      </c>
    </row>
    <row r="144" spans="1:65" s="2" customFormat="1" ht="24.15" customHeight="1">
      <c r="A144" s="39"/>
      <c r="B144" s="40"/>
      <c r="C144" s="228" t="s">
        <v>341</v>
      </c>
      <c r="D144" s="228" t="s">
        <v>190</v>
      </c>
      <c r="E144" s="229" t="s">
        <v>1443</v>
      </c>
      <c r="F144" s="230" t="s">
        <v>1444</v>
      </c>
      <c r="G144" s="231" t="s">
        <v>360</v>
      </c>
      <c r="H144" s="232">
        <v>114</v>
      </c>
      <c r="I144" s="233"/>
      <c r="J144" s="234">
        <f>ROUND(I144*H144,2)</f>
        <v>0</v>
      </c>
      <c r="K144" s="230" t="s">
        <v>1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9E-05</v>
      </c>
      <c r="R144" s="237">
        <f>Q144*H144</f>
        <v>0.01026</v>
      </c>
      <c r="S144" s="237">
        <v>0.00045</v>
      </c>
      <c r="T144" s="238">
        <f>S144*H144</f>
        <v>0.0513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374</v>
      </c>
      <c r="AT144" s="239" t="s">
        <v>190</v>
      </c>
      <c r="AU144" s="239" t="s">
        <v>86</v>
      </c>
      <c r="AY144" s="18" t="s">
        <v>188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374</v>
      </c>
      <c r="BM144" s="239" t="s">
        <v>1445</v>
      </c>
    </row>
    <row r="145" spans="1:65" s="2" customFormat="1" ht="21.75" customHeight="1">
      <c r="A145" s="39"/>
      <c r="B145" s="40"/>
      <c r="C145" s="228" t="s">
        <v>347</v>
      </c>
      <c r="D145" s="228" t="s">
        <v>190</v>
      </c>
      <c r="E145" s="229" t="s">
        <v>1446</v>
      </c>
      <c r="F145" s="230" t="s">
        <v>1447</v>
      </c>
      <c r="G145" s="231" t="s">
        <v>360</v>
      </c>
      <c r="H145" s="232">
        <v>30</v>
      </c>
      <c r="I145" s="233"/>
      <c r="J145" s="234">
        <f>ROUND(I145*H145,2)</f>
        <v>0</v>
      </c>
      <c r="K145" s="230" t="s">
        <v>1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9E-05</v>
      </c>
      <c r="R145" s="237">
        <f>Q145*H145</f>
        <v>0.0027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374</v>
      </c>
      <c r="AT145" s="239" t="s">
        <v>190</v>
      </c>
      <c r="AU145" s="239" t="s">
        <v>86</v>
      </c>
      <c r="AY145" s="18" t="s">
        <v>188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374</v>
      </c>
      <c r="BM145" s="239" t="s">
        <v>1448</v>
      </c>
    </row>
    <row r="146" spans="1:65" s="2" customFormat="1" ht="16.5" customHeight="1">
      <c r="A146" s="39"/>
      <c r="B146" s="40"/>
      <c r="C146" s="228" t="s">
        <v>352</v>
      </c>
      <c r="D146" s="228" t="s">
        <v>190</v>
      </c>
      <c r="E146" s="229" t="s">
        <v>1449</v>
      </c>
      <c r="F146" s="230" t="s">
        <v>1450</v>
      </c>
      <c r="G146" s="231" t="s">
        <v>360</v>
      </c>
      <c r="H146" s="232">
        <v>118</v>
      </c>
      <c r="I146" s="233"/>
      <c r="J146" s="234">
        <f>ROUND(I146*H146,2)</f>
        <v>0</v>
      </c>
      <c r="K146" s="230" t="s">
        <v>1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8E-05</v>
      </c>
      <c r="R146" s="237">
        <f>Q146*H146</f>
        <v>0.00944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374</v>
      </c>
      <c r="AT146" s="239" t="s">
        <v>190</v>
      </c>
      <c r="AU146" s="239" t="s">
        <v>86</v>
      </c>
      <c r="AY146" s="18" t="s">
        <v>188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374</v>
      </c>
      <c r="BM146" s="239" t="s">
        <v>1451</v>
      </c>
    </row>
    <row r="147" spans="1:65" s="2" customFormat="1" ht="33" customHeight="1">
      <c r="A147" s="39"/>
      <c r="B147" s="40"/>
      <c r="C147" s="228" t="s">
        <v>357</v>
      </c>
      <c r="D147" s="228" t="s">
        <v>190</v>
      </c>
      <c r="E147" s="229" t="s">
        <v>1452</v>
      </c>
      <c r="F147" s="230" t="s">
        <v>1453</v>
      </c>
      <c r="G147" s="231" t="s">
        <v>360</v>
      </c>
      <c r="H147" s="232">
        <v>15</v>
      </c>
      <c r="I147" s="233"/>
      <c r="J147" s="234">
        <f>ROUND(I147*H147,2)</f>
        <v>0</v>
      </c>
      <c r="K147" s="230" t="s">
        <v>1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0.00027</v>
      </c>
      <c r="R147" s="237">
        <f>Q147*H147</f>
        <v>0.00405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374</v>
      </c>
      <c r="AT147" s="239" t="s">
        <v>190</v>
      </c>
      <c r="AU147" s="239" t="s">
        <v>86</v>
      </c>
      <c r="AY147" s="18" t="s">
        <v>188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374</v>
      </c>
      <c r="BM147" s="239" t="s">
        <v>1454</v>
      </c>
    </row>
    <row r="148" spans="1:65" s="2" customFormat="1" ht="24.15" customHeight="1">
      <c r="A148" s="39"/>
      <c r="B148" s="40"/>
      <c r="C148" s="228" t="s">
        <v>362</v>
      </c>
      <c r="D148" s="228" t="s">
        <v>190</v>
      </c>
      <c r="E148" s="229" t="s">
        <v>1455</v>
      </c>
      <c r="F148" s="230" t="s">
        <v>1456</v>
      </c>
      <c r="G148" s="231" t="s">
        <v>360</v>
      </c>
      <c r="H148" s="232">
        <v>59</v>
      </c>
      <c r="I148" s="233"/>
      <c r="J148" s="234">
        <f>ROUND(I148*H148,2)</f>
        <v>0</v>
      </c>
      <c r="K148" s="230" t="s">
        <v>1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0.00014</v>
      </c>
      <c r="R148" s="237">
        <f>Q148*H148</f>
        <v>0.00826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374</v>
      </c>
      <c r="AT148" s="239" t="s">
        <v>190</v>
      </c>
      <c r="AU148" s="239" t="s">
        <v>86</v>
      </c>
      <c r="AY148" s="18" t="s">
        <v>188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374</v>
      </c>
      <c r="BM148" s="239" t="s">
        <v>1457</v>
      </c>
    </row>
    <row r="149" spans="1:65" s="2" customFormat="1" ht="24.15" customHeight="1">
      <c r="A149" s="39"/>
      <c r="B149" s="40"/>
      <c r="C149" s="228" t="s">
        <v>8</v>
      </c>
      <c r="D149" s="228" t="s">
        <v>190</v>
      </c>
      <c r="E149" s="229" t="s">
        <v>1458</v>
      </c>
      <c r="F149" s="230" t="s">
        <v>1459</v>
      </c>
      <c r="G149" s="231" t="s">
        <v>360</v>
      </c>
      <c r="H149" s="232">
        <v>53</v>
      </c>
      <c r="I149" s="233"/>
      <c r="J149" s="234">
        <f>ROUND(I149*H149,2)</f>
        <v>0</v>
      </c>
      <c r="K149" s="230" t="s">
        <v>1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0.0007</v>
      </c>
      <c r="R149" s="237">
        <f>Q149*H149</f>
        <v>0.0371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374</v>
      </c>
      <c r="AT149" s="239" t="s">
        <v>190</v>
      </c>
      <c r="AU149" s="239" t="s">
        <v>86</v>
      </c>
      <c r="AY149" s="18" t="s">
        <v>188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374</v>
      </c>
      <c r="BM149" s="239" t="s">
        <v>1460</v>
      </c>
    </row>
    <row r="150" spans="1:65" s="2" customFormat="1" ht="24.15" customHeight="1">
      <c r="A150" s="39"/>
      <c r="B150" s="40"/>
      <c r="C150" s="228" t="s">
        <v>374</v>
      </c>
      <c r="D150" s="228" t="s">
        <v>190</v>
      </c>
      <c r="E150" s="229" t="s">
        <v>1461</v>
      </c>
      <c r="F150" s="230" t="s">
        <v>1462</v>
      </c>
      <c r="G150" s="231" t="s">
        <v>360</v>
      </c>
      <c r="H150" s="232">
        <v>6</v>
      </c>
      <c r="I150" s="233"/>
      <c r="J150" s="234">
        <f>ROUND(I150*H150,2)</f>
        <v>0</v>
      </c>
      <c r="K150" s="230" t="s">
        <v>1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0.0007</v>
      </c>
      <c r="R150" s="237">
        <f>Q150*H150</f>
        <v>0.0042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374</v>
      </c>
      <c r="AT150" s="239" t="s">
        <v>190</v>
      </c>
      <c r="AU150" s="239" t="s">
        <v>86</v>
      </c>
      <c r="AY150" s="18" t="s">
        <v>188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374</v>
      </c>
      <c r="BM150" s="239" t="s">
        <v>1463</v>
      </c>
    </row>
    <row r="151" spans="1:65" s="2" customFormat="1" ht="24.15" customHeight="1">
      <c r="A151" s="39"/>
      <c r="B151" s="40"/>
      <c r="C151" s="228" t="s">
        <v>379</v>
      </c>
      <c r="D151" s="228" t="s">
        <v>190</v>
      </c>
      <c r="E151" s="229" t="s">
        <v>1464</v>
      </c>
      <c r="F151" s="230" t="s">
        <v>1465</v>
      </c>
      <c r="G151" s="231" t="s">
        <v>360</v>
      </c>
      <c r="H151" s="232">
        <v>15</v>
      </c>
      <c r="I151" s="233"/>
      <c r="J151" s="234">
        <f>ROUND(I151*H151,2)</f>
        <v>0</v>
      </c>
      <c r="K151" s="230" t="s">
        <v>1</v>
      </c>
      <c r="L151" s="45"/>
      <c r="M151" s="235" t="s">
        <v>1</v>
      </c>
      <c r="N151" s="236" t="s">
        <v>42</v>
      </c>
      <c r="O151" s="92"/>
      <c r="P151" s="237">
        <f>O151*H151</f>
        <v>0</v>
      </c>
      <c r="Q151" s="237">
        <v>0.00022</v>
      </c>
      <c r="R151" s="237">
        <f>Q151*H151</f>
        <v>0.0033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374</v>
      </c>
      <c r="AT151" s="239" t="s">
        <v>190</v>
      </c>
      <c r="AU151" s="239" t="s">
        <v>86</v>
      </c>
      <c r="AY151" s="18" t="s">
        <v>188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84</v>
      </c>
      <c r="BK151" s="240">
        <f>ROUND(I151*H151,2)</f>
        <v>0</v>
      </c>
      <c r="BL151" s="18" t="s">
        <v>374</v>
      </c>
      <c r="BM151" s="239" t="s">
        <v>1466</v>
      </c>
    </row>
    <row r="152" spans="1:65" s="2" customFormat="1" ht="21.75" customHeight="1">
      <c r="A152" s="39"/>
      <c r="B152" s="40"/>
      <c r="C152" s="228" t="s">
        <v>383</v>
      </c>
      <c r="D152" s="228" t="s">
        <v>190</v>
      </c>
      <c r="E152" s="229" t="s">
        <v>1467</v>
      </c>
      <c r="F152" s="230" t="s">
        <v>1468</v>
      </c>
      <c r="G152" s="231" t="s">
        <v>377</v>
      </c>
      <c r="H152" s="232">
        <v>0.079</v>
      </c>
      <c r="I152" s="233"/>
      <c r="J152" s="234">
        <f>ROUND(I152*H152,2)</f>
        <v>0</v>
      </c>
      <c r="K152" s="230" t="s">
        <v>1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374</v>
      </c>
      <c r="AT152" s="239" t="s">
        <v>190</v>
      </c>
      <c r="AU152" s="239" t="s">
        <v>86</v>
      </c>
      <c r="AY152" s="18" t="s">
        <v>188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374</v>
      </c>
      <c r="BM152" s="239" t="s">
        <v>1469</v>
      </c>
    </row>
    <row r="153" spans="1:65" s="2" customFormat="1" ht="24.15" customHeight="1">
      <c r="A153" s="39"/>
      <c r="B153" s="40"/>
      <c r="C153" s="228" t="s">
        <v>388</v>
      </c>
      <c r="D153" s="228" t="s">
        <v>190</v>
      </c>
      <c r="E153" s="229" t="s">
        <v>1470</v>
      </c>
      <c r="F153" s="230" t="s">
        <v>1471</v>
      </c>
      <c r="G153" s="231" t="s">
        <v>377</v>
      </c>
      <c r="H153" s="232">
        <v>0.079</v>
      </c>
      <c r="I153" s="233"/>
      <c r="J153" s="234">
        <f>ROUND(I153*H153,2)</f>
        <v>0</v>
      </c>
      <c r="K153" s="230" t="s">
        <v>1</v>
      </c>
      <c r="L153" s="45"/>
      <c r="M153" s="235" t="s">
        <v>1</v>
      </c>
      <c r="N153" s="236" t="s">
        <v>42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374</v>
      </c>
      <c r="AT153" s="239" t="s">
        <v>190</v>
      </c>
      <c r="AU153" s="239" t="s">
        <v>86</v>
      </c>
      <c r="AY153" s="18" t="s">
        <v>188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84</v>
      </c>
      <c r="BK153" s="240">
        <f>ROUND(I153*H153,2)</f>
        <v>0</v>
      </c>
      <c r="BL153" s="18" t="s">
        <v>374</v>
      </c>
      <c r="BM153" s="239" t="s">
        <v>1472</v>
      </c>
    </row>
    <row r="154" spans="1:63" s="12" customFormat="1" ht="22.8" customHeight="1">
      <c r="A154" s="12"/>
      <c r="B154" s="212"/>
      <c r="C154" s="213"/>
      <c r="D154" s="214" t="s">
        <v>76</v>
      </c>
      <c r="E154" s="226" t="s">
        <v>1473</v>
      </c>
      <c r="F154" s="226" t="s">
        <v>1474</v>
      </c>
      <c r="G154" s="213"/>
      <c r="H154" s="213"/>
      <c r="I154" s="216"/>
      <c r="J154" s="227">
        <f>BK154</f>
        <v>0</v>
      </c>
      <c r="K154" s="213"/>
      <c r="L154" s="218"/>
      <c r="M154" s="219"/>
      <c r="N154" s="220"/>
      <c r="O154" s="220"/>
      <c r="P154" s="221">
        <f>SUM(P155:P185)</f>
        <v>0</v>
      </c>
      <c r="Q154" s="220"/>
      <c r="R154" s="221">
        <f>SUM(R155:R185)</f>
        <v>2.03135</v>
      </c>
      <c r="S154" s="220"/>
      <c r="T154" s="222">
        <f>SUM(T155:T185)</f>
        <v>6.1828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3" t="s">
        <v>86</v>
      </c>
      <c r="AT154" s="224" t="s">
        <v>76</v>
      </c>
      <c r="AU154" s="224" t="s">
        <v>84</v>
      </c>
      <c r="AY154" s="223" t="s">
        <v>188</v>
      </c>
      <c r="BK154" s="225">
        <f>SUM(BK155:BK185)</f>
        <v>0</v>
      </c>
    </row>
    <row r="155" spans="1:65" s="2" customFormat="1" ht="24.15" customHeight="1">
      <c r="A155" s="39"/>
      <c r="B155" s="40"/>
      <c r="C155" s="228" t="s">
        <v>394</v>
      </c>
      <c r="D155" s="228" t="s">
        <v>190</v>
      </c>
      <c r="E155" s="229" t="s">
        <v>1475</v>
      </c>
      <c r="F155" s="230" t="s">
        <v>1476</v>
      </c>
      <c r="G155" s="231" t="s">
        <v>360</v>
      </c>
      <c r="H155" s="232">
        <v>59</v>
      </c>
      <c r="I155" s="233"/>
      <c r="J155" s="234">
        <f>ROUND(I155*H155,2)</f>
        <v>0</v>
      </c>
      <c r="K155" s="230" t="s">
        <v>1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374</v>
      </c>
      <c r="AT155" s="239" t="s">
        <v>190</v>
      </c>
      <c r="AU155" s="239" t="s">
        <v>86</v>
      </c>
      <c r="AY155" s="18" t="s">
        <v>188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374</v>
      </c>
      <c r="BM155" s="239" t="s">
        <v>1477</v>
      </c>
    </row>
    <row r="156" spans="1:65" s="2" customFormat="1" ht="16.5" customHeight="1">
      <c r="A156" s="39"/>
      <c r="B156" s="40"/>
      <c r="C156" s="228" t="s">
        <v>7</v>
      </c>
      <c r="D156" s="228" t="s">
        <v>190</v>
      </c>
      <c r="E156" s="229" t="s">
        <v>1478</v>
      </c>
      <c r="F156" s="230" t="s">
        <v>1479</v>
      </c>
      <c r="G156" s="231" t="s">
        <v>193</v>
      </c>
      <c r="H156" s="232">
        <v>256</v>
      </c>
      <c r="I156" s="233"/>
      <c r="J156" s="234">
        <f>ROUND(I156*H156,2)</f>
        <v>0</v>
      </c>
      <c r="K156" s="230" t="s">
        <v>1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0.0238</v>
      </c>
      <c r="T156" s="238">
        <f>S156*H156</f>
        <v>6.0928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374</v>
      </c>
      <c r="AT156" s="239" t="s">
        <v>190</v>
      </c>
      <c r="AU156" s="239" t="s">
        <v>86</v>
      </c>
      <c r="AY156" s="18" t="s">
        <v>188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374</v>
      </c>
      <c r="BM156" s="239" t="s">
        <v>1480</v>
      </c>
    </row>
    <row r="157" spans="1:65" s="2" customFormat="1" ht="33" customHeight="1">
      <c r="A157" s="39"/>
      <c r="B157" s="40"/>
      <c r="C157" s="228" t="s">
        <v>407</v>
      </c>
      <c r="D157" s="228" t="s">
        <v>190</v>
      </c>
      <c r="E157" s="229" t="s">
        <v>1481</v>
      </c>
      <c r="F157" s="230" t="s">
        <v>1482</v>
      </c>
      <c r="G157" s="231" t="s">
        <v>360</v>
      </c>
      <c r="H157" s="232">
        <v>1</v>
      </c>
      <c r="I157" s="233"/>
      <c r="J157" s="234">
        <f>ROUND(I157*H157,2)</f>
        <v>0</v>
      </c>
      <c r="K157" s="230" t="s">
        <v>1</v>
      </c>
      <c r="L157" s="45"/>
      <c r="M157" s="235" t="s">
        <v>1</v>
      </c>
      <c r="N157" s="236" t="s">
        <v>42</v>
      </c>
      <c r="O157" s="92"/>
      <c r="P157" s="237">
        <f>O157*H157</f>
        <v>0</v>
      </c>
      <c r="Q157" s="237">
        <v>0.0181</v>
      </c>
      <c r="R157" s="237">
        <f>Q157*H157</f>
        <v>0.0181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374</v>
      </c>
      <c r="AT157" s="239" t="s">
        <v>190</v>
      </c>
      <c r="AU157" s="239" t="s">
        <v>86</v>
      </c>
      <c r="AY157" s="18" t="s">
        <v>188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84</v>
      </c>
      <c r="BK157" s="240">
        <f>ROUND(I157*H157,2)</f>
        <v>0</v>
      </c>
      <c r="BL157" s="18" t="s">
        <v>374</v>
      </c>
      <c r="BM157" s="239" t="s">
        <v>1483</v>
      </c>
    </row>
    <row r="158" spans="1:65" s="2" customFormat="1" ht="37.8" customHeight="1">
      <c r="A158" s="39"/>
      <c r="B158" s="40"/>
      <c r="C158" s="228" t="s">
        <v>423</v>
      </c>
      <c r="D158" s="228" t="s">
        <v>190</v>
      </c>
      <c r="E158" s="229" t="s">
        <v>1484</v>
      </c>
      <c r="F158" s="230" t="s">
        <v>1485</v>
      </c>
      <c r="G158" s="231" t="s">
        <v>360</v>
      </c>
      <c r="H158" s="232">
        <v>8</v>
      </c>
      <c r="I158" s="233"/>
      <c r="J158" s="234">
        <f>ROUND(I158*H158,2)</f>
        <v>0</v>
      </c>
      <c r="K158" s="230" t="s">
        <v>1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0.02075</v>
      </c>
      <c r="R158" s="237">
        <f>Q158*H158</f>
        <v>0.166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374</v>
      </c>
      <c r="AT158" s="239" t="s">
        <v>190</v>
      </c>
      <c r="AU158" s="239" t="s">
        <v>86</v>
      </c>
      <c r="AY158" s="18" t="s">
        <v>188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374</v>
      </c>
      <c r="BM158" s="239" t="s">
        <v>1486</v>
      </c>
    </row>
    <row r="159" spans="1:65" s="2" customFormat="1" ht="37.8" customHeight="1">
      <c r="A159" s="39"/>
      <c r="B159" s="40"/>
      <c r="C159" s="228" t="s">
        <v>432</v>
      </c>
      <c r="D159" s="228" t="s">
        <v>190</v>
      </c>
      <c r="E159" s="229" t="s">
        <v>1487</v>
      </c>
      <c r="F159" s="230" t="s">
        <v>1488</v>
      </c>
      <c r="G159" s="231" t="s">
        <v>360</v>
      </c>
      <c r="H159" s="232">
        <v>6</v>
      </c>
      <c r="I159" s="233"/>
      <c r="J159" s="234">
        <f>ROUND(I159*H159,2)</f>
        <v>0</v>
      </c>
      <c r="K159" s="230" t="s">
        <v>1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0.0234</v>
      </c>
      <c r="R159" s="237">
        <f>Q159*H159</f>
        <v>0.1404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374</v>
      </c>
      <c r="AT159" s="239" t="s">
        <v>190</v>
      </c>
      <c r="AU159" s="239" t="s">
        <v>86</v>
      </c>
      <c r="AY159" s="18" t="s">
        <v>188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374</v>
      </c>
      <c r="BM159" s="239" t="s">
        <v>1489</v>
      </c>
    </row>
    <row r="160" spans="1:65" s="2" customFormat="1" ht="37.8" customHeight="1">
      <c r="A160" s="39"/>
      <c r="B160" s="40"/>
      <c r="C160" s="228" t="s">
        <v>437</v>
      </c>
      <c r="D160" s="228" t="s">
        <v>190</v>
      </c>
      <c r="E160" s="229" t="s">
        <v>1490</v>
      </c>
      <c r="F160" s="230" t="s">
        <v>1491</v>
      </c>
      <c r="G160" s="231" t="s">
        <v>360</v>
      </c>
      <c r="H160" s="232">
        <v>1</v>
      </c>
      <c r="I160" s="233"/>
      <c r="J160" s="234">
        <f>ROUND(I160*H160,2)</f>
        <v>0</v>
      </c>
      <c r="K160" s="230" t="s">
        <v>1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0.02605</v>
      </c>
      <c r="R160" s="237">
        <f>Q160*H160</f>
        <v>0.02605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374</v>
      </c>
      <c r="AT160" s="239" t="s">
        <v>190</v>
      </c>
      <c r="AU160" s="239" t="s">
        <v>86</v>
      </c>
      <c r="AY160" s="18" t="s">
        <v>188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374</v>
      </c>
      <c r="BM160" s="239" t="s">
        <v>1492</v>
      </c>
    </row>
    <row r="161" spans="1:65" s="2" customFormat="1" ht="37.8" customHeight="1">
      <c r="A161" s="39"/>
      <c r="B161" s="40"/>
      <c r="C161" s="228" t="s">
        <v>442</v>
      </c>
      <c r="D161" s="228" t="s">
        <v>190</v>
      </c>
      <c r="E161" s="229" t="s">
        <v>1493</v>
      </c>
      <c r="F161" s="230" t="s">
        <v>1494</v>
      </c>
      <c r="G161" s="231" t="s">
        <v>360</v>
      </c>
      <c r="H161" s="232">
        <v>8</v>
      </c>
      <c r="I161" s="233"/>
      <c r="J161" s="234">
        <f>ROUND(I161*H161,2)</f>
        <v>0</v>
      </c>
      <c r="K161" s="230" t="s">
        <v>1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0.03428</v>
      </c>
      <c r="R161" s="237">
        <f>Q161*H161</f>
        <v>0.27424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374</v>
      </c>
      <c r="AT161" s="239" t="s">
        <v>190</v>
      </c>
      <c r="AU161" s="239" t="s">
        <v>86</v>
      </c>
      <c r="AY161" s="18" t="s">
        <v>188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374</v>
      </c>
      <c r="BM161" s="239" t="s">
        <v>1495</v>
      </c>
    </row>
    <row r="162" spans="1:65" s="2" customFormat="1" ht="37.8" customHeight="1">
      <c r="A162" s="39"/>
      <c r="B162" s="40"/>
      <c r="C162" s="228" t="s">
        <v>450</v>
      </c>
      <c r="D162" s="228" t="s">
        <v>190</v>
      </c>
      <c r="E162" s="229" t="s">
        <v>1496</v>
      </c>
      <c r="F162" s="230" t="s">
        <v>1497</v>
      </c>
      <c r="G162" s="231" t="s">
        <v>360</v>
      </c>
      <c r="H162" s="232">
        <v>2</v>
      </c>
      <c r="I162" s="233"/>
      <c r="J162" s="234">
        <f>ROUND(I162*H162,2)</f>
        <v>0</v>
      </c>
      <c r="K162" s="230" t="s">
        <v>1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0.03829</v>
      </c>
      <c r="R162" s="237">
        <f>Q162*H162</f>
        <v>0.07658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374</v>
      </c>
      <c r="AT162" s="239" t="s">
        <v>190</v>
      </c>
      <c r="AU162" s="239" t="s">
        <v>86</v>
      </c>
      <c r="AY162" s="18" t="s">
        <v>188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374</v>
      </c>
      <c r="BM162" s="239" t="s">
        <v>1498</v>
      </c>
    </row>
    <row r="163" spans="1:65" s="2" customFormat="1" ht="37.8" customHeight="1">
      <c r="A163" s="39"/>
      <c r="B163" s="40"/>
      <c r="C163" s="228" t="s">
        <v>457</v>
      </c>
      <c r="D163" s="228" t="s">
        <v>190</v>
      </c>
      <c r="E163" s="229" t="s">
        <v>1499</v>
      </c>
      <c r="F163" s="230" t="s">
        <v>1500</v>
      </c>
      <c r="G163" s="231" t="s">
        <v>360</v>
      </c>
      <c r="H163" s="232">
        <v>9</v>
      </c>
      <c r="I163" s="233"/>
      <c r="J163" s="234">
        <f>ROUND(I163*H163,2)</f>
        <v>0</v>
      </c>
      <c r="K163" s="230" t="s">
        <v>1</v>
      </c>
      <c r="L163" s="45"/>
      <c r="M163" s="235" t="s">
        <v>1</v>
      </c>
      <c r="N163" s="236" t="s">
        <v>42</v>
      </c>
      <c r="O163" s="92"/>
      <c r="P163" s="237">
        <f>O163*H163</f>
        <v>0</v>
      </c>
      <c r="Q163" s="237">
        <v>0.0423</v>
      </c>
      <c r="R163" s="237">
        <f>Q163*H163</f>
        <v>0.3807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374</v>
      </c>
      <c r="AT163" s="239" t="s">
        <v>190</v>
      </c>
      <c r="AU163" s="239" t="s">
        <v>86</v>
      </c>
      <c r="AY163" s="18" t="s">
        <v>188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374</v>
      </c>
      <c r="BM163" s="239" t="s">
        <v>1501</v>
      </c>
    </row>
    <row r="164" spans="1:65" s="2" customFormat="1" ht="37.8" customHeight="1">
      <c r="A164" s="39"/>
      <c r="B164" s="40"/>
      <c r="C164" s="228" t="s">
        <v>479</v>
      </c>
      <c r="D164" s="228" t="s">
        <v>190</v>
      </c>
      <c r="E164" s="229" t="s">
        <v>1502</v>
      </c>
      <c r="F164" s="230" t="s">
        <v>1503</v>
      </c>
      <c r="G164" s="231" t="s">
        <v>360</v>
      </c>
      <c r="H164" s="232">
        <v>2</v>
      </c>
      <c r="I164" s="233"/>
      <c r="J164" s="234">
        <f>ROUND(I164*H164,2)</f>
        <v>0</v>
      </c>
      <c r="K164" s="230" t="s">
        <v>1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0.0462</v>
      </c>
      <c r="R164" s="237">
        <f>Q164*H164</f>
        <v>0.0924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374</v>
      </c>
      <c r="AT164" s="239" t="s">
        <v>190</v>
      </c>
      <c r="AU164" s="239" t="s">
        <v>86</v>
      </c>
      <c r="AY164" s="18" t="s">
        <v>188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374</v>
      </c>
      <c r="BM164" s="239" t="s">
        <v>1504</v>
      </c>
    </row>
    <row r="165" spans="1:65" s="2" customFormat="1" ht="37.8" customHeight="1">
      <c r="A165" s="39"/>
      <c r="B165" s="40"/>
      <c r="C165" s="228" t="s">
        <v>501</v>
      </c>
      <c r="D165" s="228" t="s">
        <v>190</v>
      </c>
      <c r="E165" s="229" t="s">
        <v>1505</v>
      </c>
      <c r="F165" s="230" t="s">
        <v>1506</v>
      </c>
      <c r="G165" s="231" t="s">
        <v>360</v>
      </c>
      <c r="H165" s="232">
        <v>2</v>
      </c>
      <c r="I165" s="233"/>
      <c r="J165" s="234">
        <f>ROUND(I165*H165,2)</f>
        <v>0</v>
      </c>
      <c r="K165" s="230" t="s">
        <v>1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0.05032</v>
      </c>
      <c r="R165" s="237">
        <f>Q165*H165</f>
        <v>0.10064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374</v>
      </c>
      <c r="AT165" s="239" t="s">
        <v>190</v>
      </c>
      <c r="AU165" s="239" t="s">
        <v>86</v>
      </c>
      <c r="AY165" s="18" t="s">
        <v>188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374</v>
      </c>
      <c r="BM165" s="239" t="s">
        <v>1507</v>
      </c>
    </row>
    <row r="166" spans="1:65" s="2" customFormat="1" ht="37.8" customHeight="1">
      <c r="A166" s="39"/>
      <c r="B166" s="40"/>
      <c r="C166" s="228" t="s">
        <v>684</v>
      </c>
      <c r="D166" s="228" t="s">
        <v>190</v>
      </c>
      <c r="E166" s="229" t="s">
        <v>1508</v>
      </c>
      <c r="F166" s="230" t="s">
        <v>1509</v>
      </c>
      <c r="G166" s="231" t="s">
        <v>360</v>
      </c>
      <c r="H166" s="232">
        <v>1</v>
      </c>
      <c r="I166" s="233"/>
      <c r="J166" s="234">
        <f>ROUND(I166*H166,2)</f>
        <v>0</v>
      </c>
      <c r="K166" s="230" t="s">
        <v>1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0.06636</v>
      </c>
      <c r="R166" s="237">
        <f>Q166*H166</f>
        <v>0.06636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374</v>
      </c>
      <c r="AT166" s="239" t="s">
        <v>190</v>
      </c>
      <c r="AU166" s="239" t="s">
        <v>86</v>
      </c>
      <c r="AY166" s="18" t="s">
        <v>188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374</v>
      </c>
      <c r="BM166" s="239" t="s">
        <v>1510</v>
      </c>
    </row>
    <row r="167" spans="1:65" s="2" customFormat="1" ht="37.8" customHeight="1">
      <c r="A167" s="39"/>
      <c r="B167" s="40"/>
      <c r="C167" s="228" t="s">
        <v>688</v>
      </c>
      <c r="D167" s="228" t="s">
        <v>190</v>
      </c>
      <c r="E167" s="229" t="s">
        <v>1511</v>
      </c>
      <c r="F167" s="230" t="s">
        <v>1512</v>
      </c>
      <c r="G167" s="231" t="s">
        <v>360</v>
      </c>
      <c r="H167" s="232">
        <v>1</v>
      </c>
      <c r="I167" s="233"/>
      <c r="J167" s="234">
        <f>ROUND(I167*H167,2)</f>
        <v>0</v>
      </c>
      <c r="K167" s="230" t="s">
        <v>1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0.07548</v>
      </c>
      <c r="R167" s="237">
        <f>Q167*H167</f>
        <v>0.07548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374</v>
      </c>
      <c r="AT167" s="239" t="s">
        <v>190</v>
      </c>
      <c r="AU167" s="239" t="s">
        <v>86</v>
      </c>
      <c r="AY167" s="18" t="s">
        <v>188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374</v>
      </c>
      <c r="BM167" s="239" t="s">
        <v>1513</v>
      </c>
    </row>
    <row r="168" spans="1:65" s="2" customFormat="1" ht="37.8" customHeight="1">
      <c r="A168" s="39"/>
      <c r="B168" s="40"/>
      <c r="C168" s="228" t="s">
        <v>694</v>
      </c>
      <c r="D168" s="228" t="s">
        <v>190</v>
      </c>
      <c r="E168" s="229" t="s">
        <v>1514</v>
      </c>
      <c r="F168" s="230" t="s">
        <v>1515</v>
      </c>
      <c r="G168" s="231" t="s">
        <v>360</v>
      </c>
      <c r="H168" s="232">
        <v>2</v>
      </c>
      <c r="I168" s="233"/>
      <c r="J168" s="234">
        <f>ROUND(I168*H168,2)</f>
        <v>0</v>
      </c>
      <c r="K168" s="230" t="s">
        <v>1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0.0301</v>
      </c>
      <c r="R168" s="237">
        <f>Q168*H168</f>
        <v>0.0602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374</v>
      </c>
      <c r="AT168" s="239" t="s">
        <v>190</v>
      </c>
      <c r="AU168" s="239" t="s">
        <v>86</v>
      </c>
      <c r="AY168" s="18" t="s">
        <v>188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374</v>
      </c>
      <c r="BM168" s="239" t="s">
        <v>1516</v>
      </c>
    </row>
    <row r="169" spans="1:65" s="2" customFormat="1" ht="37.8" customHeight="1">
      <c r="A169" s="39"/>
      <c r="B169" s="40"/>
      <c r="C169" s="228" t="s">
        <v>699</v>
      </c>
      <c r="D169" s="228" t="s">
        <v>190</v>
      </c>
      <c r="E169" s="229" t="s">
        <v>1517</v>
      </c>
      <c r="F169" s="230" t="s">
        <v>1518</v>
      </c>
      <c r="G169" s="231" t="s">
        <v>360</v>
      </c>
      <c r="H169" s="232">
        <v>10</v>
      </c>
      <c r="I169" s="233"/>
      <c r="J169" s="234">
        <f>ROUND(I169*H169,2)</f>
        <v>0</v>
      </c>
      <c r="K169" s="230" t="s">
        <v>1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0.04126</v>
      </c>
      <c r="R169" s="237">
        <f>Q169*H169</f>
        <v>0.41259999999999997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374</v>
      </c>
      <c r="AT169" s="239" t="s">
        <v>190</v>
      </c>
      <c r="AU169" s="239" t="s">
        <v>86</v>
      </c>
      <c r="AY169" s="18" t="s">
        <v>188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374</v>
      </c>
      <c r="BM169" s="239" t="s">
        <v>1519</v>
      </c>
    </row>
    <row r="170" spans="1:65" s="2" customFormat="1" ht="24.15" customHeight="1">
      <c r="A170" s="39"/>
      <c r="B170" s="40"/>
      <c r="C170" s="228" t="s">
        <v>706</v>
      </c>
      <c r="D170" s="228" t="s">
        <v>190</v>
      </c>
      <c r="E170" s="229" t="s">
        <v>1520</v>
      </c>
      <c r="F170" s="230" t="s">
        <v>1521</v>
      </c>
      <c r="G170" s="231" t="s">
        <v>360</v>
      </c>
      <c r="H170" s="232">
        <v>16</v>
      </c>
      <c r="I170" s="233"/>
      <c r="J170" s="234">
        <f>ROUND(I170*H170,2)</f>
        <v>0</v>
      </c>
      <c r="K170" s="230" t="s">
        <v>1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374</v>
      </c>
      <c r="AT170" s="239" t="s">
        <v>190</v>
      </c>
      <c r="AU170" s="239" t="s">
        <v>86</v>
      </c>
      <c r="AY170" s="18" t="s">
        <v>188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374</v>
      </c>
      <c r="BM170" s="239" t="s">
        <v>1522</v>
      </c>
    </row>
    <row r="171" spans="1:65" s="2" customFormat="1" ht="24.15" customHeight="1">
      <c r="A171" s="39"/>
      <c r="B171" s="40"/>
      <c r="C171" s="228" t="s">
        <v>711</v>
      </c>
      <c r="D171" s="228" t="s">
        <v>190</v>
      </c>
      <c r="E171" s="229" t="s">
        <v>1523</v>
      </c>
      <c r="F171" s="230" t="s">
        <v>1524</v>
      </c>
      <c r="G171" s="231" t="s">
        <v>360</v>
      </c>
      <c r="H171" s="232">
        <v>37</v>
      </c>
      <c r="I171" s="233"/>
      <c r="J171" s="234">
        <f>ROUND(I171*H171,2)</f>
        <v>0</v>
      </c>
      <c r="K171" s="230" t="s">
        <v>1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374</v>
      </c>
      <c r="AT171" s="239" t="s">
        <v>190</v>
      </c>
      <c r="AU171" s="239" t="s">
        <v>86</v>
      </c>
      <c r="AY171" s="18" t="s">
        <v>188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374</v>
      </c>
      <c r="BM171" s="239" t="s">
        <v>1525</v>
      </c>
    </row>
    <row r="172" spans="1:65" s="2" customFormat="1" ht="24.15" customHeight="1">
      <c r="A172" s="39"/>
      <c r="B172" s="40"/>
      <c r="C172" s="228" t="s">
        <v>715</v>
      </c>
      <c r="D172" s="228" t="s">
        <v>190</v>
      </c>
      <c r="E172" s="229" t="s">
        <v>1526</v>
      </c>
      <c r="F172" s="230" t="s">
        <v>1527</v>
      </c>
      <c r="G172" s="231" t="s">
        <v>360</v>
      </c>
      <c r="H172" s="232">
        <v>4</v>
      </c>
      <c r="I172" s="233"/>
      <c r="J172" s="234">
        <f>ROUND(I172*H172,2)</f>
        <v>0</v>
      </c>
      <c r="K172" s="230" t="s">
        <v>1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0.0156</v>
      </c>
      <c r="R172" s="237">
        <f>Q172*H172</f>
        <v>0.0624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374</v>
      </c>
      <c r="AT172" s="239" t="s">
        <v>190</v>
      </c>
      <c r="AU172" s="239" t="s">
        <v>86</v>
      </c>
      <c r="AY172" s="18" t="s">
        <v>188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374</v>
      </c>
      <c r="BM172" s="239" t="s">
        <v>1528</v>
      </c>
    </row>
    <row r="173" spans="1:65" s="2" customFormat="1" ht="24.15" customHeight="1">
      <c r="A173" s="39"/>
      <c r="B173" s="40"/>
      <c r="C173" s="228" t="s">
        <v>719</v>
      </c>
      <c r="D173" s="228" t="s">
        <v>190</v>
      </c>
      <c r="E173" s="229" t="s">
        <v>1529</v>
      </c>
      <c r="F173" s="230" t="s">
        <v>1530</v>
      </c>
      <c r="G173" s="231" t="s">
        <v>360</v>
      </c>
      <c r="H173" s="232">
        <v>2</v>
      </c>
      <c r="I173" s="233"/>
      <c r="J173" s="234">
        <f>ROUND(I173*H173,2)</f>
        <v>0</v>
      </c>
      <c r="K173" s="230" t="s">
        <v>1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0.0309</v>
      </c>
      <c r="R173" s="237">
        <f>Q173*H173</f>
        <v>0.0618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374</v>
      </c>
      <c r="AT173" s="239" t="s">
        <v>190</v>
      </c>
      <c r="AU173" s="239" t="s">
        <v>86</v>
      </c>
      <c r="AY173" s="18" t="s">
        <v>188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374</v>
      </c>
      <c r="BM173" s="239" t="s">
        <v>1531</v>
      </c>
    </row>
    <row r="174" spans="1:65" s="2" customFormat="1" ht="24.15" customHeight="1">
      <c r="A174" s="39"/>
      <c r="B174" s="40"/>
      <c r="C174" s="228" t="s">
        <v>723</v>
      </c>
      <c r="D174" s="228" t="s">
        <v>190</v>
      </c>
      <c r="E174" s="229" t="s">
        <v>1532</v>
      </c>
      <c r="F174" s="230" t="s">
        <v>1533</v>
      </c>
      <c r="G174" s="231" t="s">
        <v>360</v>
      </c>
      <c r="H174" s="232">
        <v>4</v>
      </c>
      <c r="I174" s="233"/>
      <c r="J174" s="234">
        <f>ROUND(I174*H174,2)</f>
        <v>0</v>
      </c>
      <c r="K174" s="230" t="s">
        <v>1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374</v>
      </c>
      <c r="AT174" s="239" t="s">
        <v>190</v>
      </c>
      <c r="AU174" s="239" t="s">
        <v>86</v>
      </c>
      <c r="AY174" s="18" t="s">
        <v>188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374</v>
      </c>
      <c r="BM174" s="239" t="s">
        <v>1534</v>
      </c>
    </row>
    <row r="175" spans="1:65" s="2" customFormat="1" ht="24.15" customHeight="1">
      <c r="A175" s="39"/>
      <c r="B175" s="40"/>
      <c r="C175" s="228" t="s">
        <v>728</v>
      </c>
      <c r="D175" s="228" t="s">
        <v>190</v>
      </c>
      <c r="E175" s="229" t="s">
        <v>1535</v>
      </c>
      <c r="F175" s="230" t="s">
        <v>1536</v>
      </c>
      <c r="G175" s="231" t="s">
        <v>360</v>
      </c>
      <c r="H175" s="232">
        <v>2</v>
      </c>
      <c r="I175" s="233"/>
      <c r="J175" s="234">
        <f>ROUND(I175*H175,2)</f>
        <v>0</v>
      </c>
      <c r="K175" s="230" t="s">
        <v>1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374</v>
      </c>
      <c r="AT175" s="239" t="s">
        <v>190</v>
      </c>
      <c r="AU175" s="239" t="s">
        <v>86</v>
      </c>
      <c r="AY175" s="18" t="s">
        <v>188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374</v>
      </c>
      <c r="BM175" s="239" t="s">
        <v>1537</v>
      </c>
    </row>
    <row r="176" spans="1:65" s="2" customFormat="1" ht="16.5" customHeight="1">
      <c r="A176" s="39"/>
      <c r="B176" s="40"/>
      <c r="C176" s="228" t="s">
        <v>745</v>
      </c>
      <c r="D176" s="228" t="s">
        <v>190</v>
      </c>
      <c r="E176" s="229" t="s">
        <v>1538</v>
      </c>
      <c r="F176" s="230" t="s">
        <v>1539</v>
      </c>
      <c r="G176" s="231" t="s">
        <v>360</v>
      </c>
      <c r="H176" s="232">
        <v>30</v>
      </c>
      <c r="I176" s="233"/>
      <c r="J176" s="234">
        <f>ROUND(I176*H176,2)</f>
        <v>0</v>
      </c>
      <c r="K176" s="230" t="s">
        <v>1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0.00027</v>
      </c>
      <c r="R176" s="237">
        <f>Q176*H176</f>
        <v>0.0081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374</v>
      </c>
      <c r="AT176" s="239" t="s">
        <v>190</v>
      </c>
      <c r="AU176" s="239" t="s">
        <v>86</v>
      </c>
      <c r="AY176" s="18" t="s">
        <v>188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374</v>
      </c>
      <c r="BM176" s="239" t="s">
        <v>1540</v>
      </c>
    </row>
    <row r="177" spans="1:65" s="2" customFormat="1" ht="16.5" customHeight="1">
      <c r="A177" s="39"/>
      <c r="B177" s="40"/>
      <c r="C177" s="228" t="s">
        <v>749</v>
      </c>
      <c r="D177" s="228" t="s">
        <v>190</v>
      </c>
      <c r="E177" s="229" t="s">
        <v>1541</v>
      </c>
      <c r="F177" s="230" t="s">
        <v>1542</v>
      </c>
      <c r="G177" s="231" t="s">
        <v>360</v>
      </c>
      <c r="H177" s="232">
        <v>30</v>
      </c>
      <c r="I177" s="233"/>
      <c r="J177" s="234">
        <f>ROUND(I177*H177,2)</f>
        <v>0</v>
      </c>
      <c r="K177" s="230" t="s">
        <v>1</v>
      </c>
      <c r="L177" s="45"/>
      <c r="M177" s="235" t="s">
        <v>1</v>
      </c>
      <c r="N177" s="236" t="s">
        <v>42</v>
      </c>
      <c r="O177" s="92"/>
      <c r="P177" s="237">
        <f>O177*H177</f>
        <v>0</v>
      </c>
      <c r="Q177" s="237">
        <v>0.00027</v>
      </c>
      <c r="R177" s="237">
        <f>Q177*H177</f>
        <v>0.0081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374</v>
      </c>
      <c r="AT177" s="239" t="s">
        <v>190</v>
      </c>
      <c r="AU177" s="239" t="s">
        <v>86</v>
      </c>
      <c r="AY177" s="18" t="s">
        <v>188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84</v>
      </c>
      <c r="BK177" s="240">
        <f>ROUND(I177*H177,2)</f>
        <v>0</v>
      </c>
      <c r="BL177" s="18" t="s">
        <v>374</v>
      </c>
      <c r="BM177" s="239" t="s">
        <v>1543</v>
      </c>
    </row>
    <row r="178" spans="1:65" s="2" customFormat="1" ht="21.75" customHeight="1">
      <c r="A178" s="39"/>
      <c r="B178" s="40"/>
      <c r="C178" s="228" t="s">
        <v>753</v>
      </c>
      <c r="D178" s="228" t="s">
        <v>190</v>
      </c>
      <c r="E178" s="229" t="s">
        <v>1544</v>
      </c>
      <c r="F178" s="230" t="s">
        <v>1545</v>
      </c>
      <c r="G178" s="231" t="s">
        <v>193</v>
      </c>
      <c r="H178" s="232">
        <v>20</v>
      </c>
      <c r="I178" s="233"/>
      <c r="J178" s="234">
        <f>ROUND(I178*H178,2)</f>
        <v>0</v>
      </c>
      <c r="K178" s="230" t="s">
        <v>1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374</v>
      </c>
      <c r="AT178" s="239" t="s">
        <v>190</v>
      </c>
      <c r="AU178" s="239" t="s">
        <v>86</v>
      </c>
      <c r="AY178" s="18" t="s">
        <v>188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374</v>
      </c>
      <c r="BM178" s="239" t="s">
        <v>1546</v>
      </c>
    </row>
    <row r="179" spans="1:65" s="2" customFormat="1" ht="21.75" customHeight="1">
      <c r="A179" s="39"/>
      <c r="B179" s="40"/>
      <c r="C179" s="228" t="s">
        <v>778</v>
      </c>
      <c r="D179" s="228" t="s">
        <v>190</v>
      </c>
      <c r="E179" s="229" t="s">
        <v>1547</v>
      </c>
      <c r="F179" s="230" t="s">
        <v>1548</v>
      </c>
      <c r="G179" s="231" t="s">
        <v>193</v>
      </c>
      <c r="H179" s="232">
        <v>20</v>
      </c>
      <c r="I179" s="233"/>
      <c r="J179" s="234">
        <f>ROUND(I179*H179,2)</f>
        <v>0</v>
      </c>
      <c r="K179" s="230" t="s">
        <v>1</v>
      </c>
      <c r="L179" s="45"/>
      <c r="M179" s="235" t="s">
        <v>1</v>
      </c>
      <c r="N179" s="236" t="s">
        <v>42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374</v>
      </c>
      <c r="AT179" s="239" t="s">
        <v>190</v>
      </c>
      <c r="AU179" s="239" t="s">
        <v>86</v>
      </c>
      <c r="AY179" s="18" t="s">
        <v>188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84</v>
      </c>
      <c r="BK179" s="240">
        <f>ROUND(I179*H179,2)</f>
        <v>0</v>
      </c>
      <c r="BL179" s="18" t="s">
        <v>374</v>
      </c>
      <c r="BM179" s="239" t="s">
        <v>1549</v>
      </c>
    </row>
    <row r="180" spans="1:65" s="2" customFormat="1" ht="16.5" customHeight="1">
      <c r="A180" s="39"/>
      <c r="B180" s="40"/>
      <c r="C180" s="228" t="s">
        <v>783</v>
      </c>
      <c r="D180" s="228" t="s">
        <v>190</v>
      </c>
      <c r="E180" s="229" t="s">
        <v>1550</v>
      </c>
      <c r="F180" s="230" t="s">
        <v>1551</v>
      </c>
      <c r="G180" s="231" t="s">
        <v>360</v>
      </c>
      <c r="H180" s="232">
        <v>59</v>
      </c>
      <c r="I180" s="233"/>
      <c r="J180" s="234">
        <f>ROUND(I180*H180,2)</f>
        <v>0</v>
      </c>
      <c r="K180" s="230" t="s">
        <v>1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374</v>
      </c>
      <c r="AT180" s="239" t="s">
        <v>190</v>
      </c>
      <c r="AU180" s="239" t="s">
        <v>86</v>
      </c>
      <c r="AY180" s="18" t="s">
        <v>188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374</v>
      </c>
      <c r="BM180" s="239" t="s">
        <v>1552</v>
      </c>
    </row>
    <row r="181" spans="1:65" s="2" customFormat="1" ht="16.5" customHeight="1">
      <c r="A181" s="39"/>
      <c r="B181" s="40"/>
      <c r="C181" s="228" t="s">
        <v>788</v>
      </c>
      <c r="D181" s="228" t="s">
        <v>190</v>
      </c>
      <c r="E181" s="229" t="s">
        <v>1553</v>
      </c>
      <c r="F181" s="230" t="s">
        <v>1554</v>
      </c>
      <c r="G181" s="231" t="s">
        <v>193</v>
      </c>
      <c r="H181" s="232">
        <v>1000</v>
      </c>
      <c r="I181" s="233"/>
      <c r="J181" s="234">
        <f>ROUND(I181*H181,2)</f>
        <v>0</v>
      </c>
      <c r="K181" s="230" t="s">
        <v>1</v>
      </c>
      <c r="L181" s="45"/>
      <c r="M181" s="235" t="s">
        <v>1</v>
      </c>
      <c r="N181" s="236" t="s">
        <v>42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374</v>
      </c>
      <c r="AT181" s="239" t="s">
        <v>190</v>
      </c>
      <c r="AU181" s="239" t="s">
        <v>86</v>
      </c>
      <c r="AY181" s="18" t="s">
        <v>188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84</v>
      </c>
      <c r="BK181" s="240">
        <f>ROUND(I181*H181,2)</f>
        <v>0</v>
      </c>
      <c r="BL181" s="18" t="s">
        <v>374</v>
      </c>
      <c r="BM181" s="239" t="s">
        <v>1555</v>
      </c>
    </row>
    <row r="182" spans="1:65" s="2" customFormat="1" ht="24.15" customHeight="1">
      <c r="A182" s="39"/>
      <c r="B182" s="40"/>
      <c r="C182" s="228" t="s">
        <v>796</v>
      </c>
      <c r="D182" s="228" t="s">
        <v>190</v>
      </c>
      <c r="E182" s="229" t="s">
        <v>1556</v>
      </c>
      <c r="F182" s="230" t="s">
        <v>1557</v>
      </c>
      <c r="G182" s="231" t="s">
        <v>360</v>
      </c>
      <c r="H182" s="232">
        <v>120</v>
      </c>
      <c r="I182" s="233"/>
      <c r="J182" s="234">
        <f>ROUND(I182*H182,2)</f>
        <v>0</v>
      </c>
      <c r="K182" s="230" t="s">
        <v>1</v>
      </c>
      <c r="L182" s="45"/>
      <c r="M182" s="235" t="s">
        <v>1</v>
      </c>
      <c r="N182" s="236" t="s">
        <v>42</v>
      </c>
      <c r="O182" s="92"/>
      <c r="P182" s="237">
        <f>O182*H182</f>
        <v>0</v>
      </c>
      <c r="Q182" s="237">
        <v>1E-05</v>
      </c>
      <c r="R182" s="237">
        <f>Q182*H182</f>
        <v>0.0012000000000000001</v>
      </c>
      <c r="S182" s="237">
        <v>0.00075</v>
      </c>
      <c r="T182" s="238">
        <f>S182*H182</f>
        <v>0.09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374</v>
      </c>
      <c r="AT182" s="239" t="s">
        <v>190</v>
      </c>
      <c r="AU182" s="239" t="s">
        <v>86</v>
      </c>
      <c r="AY182" s="18" t="s">
        <v>188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84</v>
      </c>
      <c r="BK182" s="240">
        <f>ROUND(I182*H182,2)</f>
        <v>0</v>
      </c>
      <c r="BL182" s="18" t="s">
        <v>374</v>
      </c>
      <c r="BM182" s="239" t="s">
        <v>1558</v>
      </c>
    </row>
    <row r="183" spans="1:65" s="2" customFormat="1" ht="16.5" customHeight="1">
      <c r="A183" s="39"/>
      <c r="B183" s="40"/>
      <c r="C183" s="228" t="s">
        <v>801</v>
      </c>
      <c r="D183" s="228" t="s">
        <v>190</v>
      </c>
      <c r="E183" s="229" t="s">
        <v>1559</v>
      </c>
      <c r="F183" s="230" t="s">
        <v>1560</v>
      </c>
      <c r="G183" s="231" t="s">
        <v>193</v>
      </c>
      <c r="H183" s="232">
        <v>1000</v>
      </c>
      <c r="I183" s="233"/>
      <c r="J183" s="234">
        <f>ROUND(I183*H183,2)</f>
        <v>0</v>
      </c>
      <c r="K183" s="230" t="s">
        <v>1</v>
      </c>
      <c r="L183" s="45"/>
      <c r="M183" s="235" t="s">
        <v>1</v>
      </c>
      <c r="N183" s="236" t="s">
        <v>42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374</v>
      </c>
      <c r="AT183" s="239" t="s">
        <v>190</v>
      </c>
      <c r="AU183" s="239" t="s">
        <v>86</v>
      </c>
      <c r="AY183" s="18" t="s">
        <v>188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84</v>
      </c>
      <c r="BK183" s="240">
        <f>ROUND(I183*H183,2)</f>
        <v>0</v>
      </c>
      <c r="BL183" s="18" t="s">
        <v>374</v>
      </c>
      <c r="BM183" s="239" t="s">
        <v>1561</v>
      </c>
    </row>
    <row r="184" spans="1:65" s="2" customFormat="1" ht="24.15" customHeight="1">
      <c r="A184" s="39"/>
      <c r="B184" s="40"/>
      <c r="C184" s="228" t="s">
        <v>806</v>
      </c>
      <c r="D184" s="228" t="s">
        <v>190</v>
      </c>
      <c r="E184" s="229" t="s">
        <v>1562</v>
      </c>
      <c r="F184" s="230" t="s">
        <v>1563</v>
      </c>
      <c r="G184" s="231" t="s">
        <v>377</v>
      </c>
      <c r="H184" s="232">
        <v>2.031</v>
      </c>
      <c r="I184" s="233"/>
      <c r="J184" s="234">
        <f>ROUND(I184*H184,2)</f>
        <v>0</v>
      </c>
      <c r="K184" s="230" t="s">
        <v>1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374</v>
      </c>
      <c r="AT184" s="239" t="s">
        <v>190</v>
      </c>
      <c r="AU184" s="239" t="s">
        <v>86</v>
      </c>
      <c r="AY184" s="18" t="s">
        <v>188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374</v>
      </c>
      <c r="BM184" s="239" t="s">
        <v>1564</v>
      </c>
    </row>
    <row r="185" spans="1:65" s="2" customFormat="1" ht="24.15" customHeight="1">
      <c r="A185" s="39"/>
      <c r="B185" s="40"/>
      <c r="C185" s="228" t="s">
        <v>811</v>
      </c>
      <c r="D185" s="228" t="s">
        <v>190</v>
      </c>
      <c r="E185" s="229" t="s">
        <v>1565</v>
      </c>
      <c r="F185" s="230" t="s">
        <v>1566</v>
      </c>
      <c r="G185" s="231" t="s">
        <v>377</v>
      </c>
      <c r="H185" s="232">
        <v>2.031</v>
      </c>
      <c r="I185" s="233"/>
      <c r="J185" s="234">
        <f>ROUND(I185*H185,2)</f>
        <v>0</v>
      </c>
      <c r="K185" s="230" t="s">
        <v>1</v>
      </c>
      <c r="L185" s="45"/>
      <c r="M185" s="235" t="s">
        <v>1</v>
      </c>
      <c r="N185" s="236" t="s">
        <v>42</v>
      </c>
      <c r="O185" s="92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374</v>
      </c>
      <c r="AT185" s="239" t="s">
        <v>190</v>
      </c>
      <c r="AU185" s="239" t="s">
        <v>86</v>
      </c>
      <c r="AY185" s="18" t="s">
        <v>188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84</v>
      </c>
      <c r="BK185" s="240">
        <f>ROUND(I185*H185,2)</f>
        <v>0</v>
      </c>
      <c r="BL185" s="18" t="s">
        <v>374</v>
      </c>
      <c r="BM185" s="239" t="s">
        <v>1567</v>
      </c>
    </row>
    <row r="186" spans="1:63" s="12" customFormat="1" ht="22.8" customHeight="1">
      <c r="A186" s="12"/>
      <c r="B186" s="212"/>
      <c r="C186" s="213"/>
      <c r="D186" s="214" t="s">
        <v>76</v>
      </c>
      <c r="E186" s="226" t="s">
        <v>477</v>
      </c>
      <c r="F186" s="226" t="s">
        <v>478</v>
      </c>
      <c r="G186" s="213"/>
      <c r="H186" s="213"/>
      <c r="I186" s="216"/>
      <c r="J186" s="227">
        <f>BK186</f>
        <v>0</v>
      </c>
      <c r="K186" s="213"/>
      <c r="L186" s="218"/>
      <c r="M186" s="219"/>
      <c r="N186" s="220"/>
      <c r="O186" s="220"/>
      <c r="P186" s="221">
        <f>SUM(P187:P190)</f>
        <v>0</v>
      </c>
      <c r="Q186" s="220"/>
      <c r="R186" s="221">
        <f>SUM(R187:R190)</f>
        <v>0.0032400000000000003</v>
      </c>
      <c r="S186" s="220"/>
      <c r="T186" s="222">
        <f>SUM(T187:T190)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3" t="s">
        <v>86</v>
      </c>
      <c r="AT186" s="224" t="s">
        <v>76</v>
      </c>
      <c r="AU186" s="224" t="s">
        <v>84</v>
      </c>
      <c r="AY186" s="223" t="s">
        <v>188</v>
      </c>
      <c r="BK186" s="225">
        <f>SUM(BK187:BK190)</f>
        <v>0</v>
      </c>
    </row>
    <row r="187" spans="1:65" s="2" customFormat="1" ht="24.15" customHeight="1">
      <c r="A187" s="39"/>
      <c r="B187" s="40"/>
      <c r="C187" s="228" t="s">
        <v>815</v>
      </c>
      <c r="D187" s="228" t="s">
        <v>190</v>
      </c>
      <c r="E187" s="229" t="s">
        <v>1568</v>
      </c>
      <c r="F187" s="230" t="s">
        <v>1569</v>
      </c>
      <c r="G187" s="231" t="s">
        <v>193</v>
      </c>
      <c r="H187" s="232">
        <v>6</v>
      </c>
      <c r="I187" s="233"/>
      <c r="J187" s="234">
        <f>ROUND(I187*H187,2)</f>
        <v>0</v>
      </c>
      <c r="K187" s="230" t="s">
        <v>1</v>
      </c>
      <c r="L187" s="45"/>
      <c r="M187" s="235" t="s">
        <v>1</v>
      </c>
      <c r="N187" s="236" t="s">
        <v>42</v>
      </c>
      <c r="O187" s="92"/>
      <c r="P187" s="237">
        <f>O187*H187</f>
        <v>0</v>
      </c>
      <c r="Q187" s="237">
        <v>0.00014</v>
      </c>
      <c r="R187" s="237">
        <f>Q187*H187</f>
        <v>0.0008399999999999999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374</v>
      </c>
      <c r="AT187" s="239" t="s">
        <v>190</v>
      </c>
      <c r="AU187" s="239" t="s">
        <v>86</v>
      </c>
      <c r="AY187" s="18" t="s">
        <v>188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84</v>
      </c>
      <c r="BK187" s="240">
        <f>ROUND(I187*H187,2)</f>
        <v>0</v>
      </c>
      <c r="BL187" s="18" t="s">
        <v>374</v>
      </c>
      <c r="BM187" s="239" t="s">
        <v>1570</v>
      </c>
    </row>
    <row r="188" spans="1:65" s="2" customFormat="1" ht="24.15" customHeight="1">
      <c r="A188" s="39"/>
      <c r="B188" s="40"/>
      <c r="C188" s="228" t="s">
        <v>819</v>
      </c>
      <c r="D188" s="228" t="s">
        <v>190</v>
      </c>
      <c r="E188" s="229" t="s">
        <v>1571</v>
      </c>
      <c r="F188" s="230" t="s">
        <v>1572</v>
      </c>
      <c r="G188" s="231" t="s">
        <v>193</v>
      </c>
      <c r="H188" s="232">
        <v>6</v>
      </c>
      <c r="I188" s="233"/>
      <c r="J188" s="234">
        <f>ROUND(I188*H188,2)</f>
        <v>0</v>
      </c>
      <c r="K188" s="230" t="s">
        <v>1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0.00012</v>
      </c>
      <c r="R188" s="237">
        <f>Q188*H188</f>
        <v>0.00072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374</v>
      </c>
      <c r="AT188" s="239" t="s">
        <v>190</v>
      </c>
      <c r="AU188" s="239" t="s">
        <v>86</v>
      </c>
      <c r="AY188" s="18" t="s">
        <v>188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374</v>
      </c>
      <c r="BM188" s="239" t="s">
        <v>1573</v>
      </c>
    </row>
    <row r="189" spans="1:65" s="2" customFormat="1" ht="24.15" customHeight="1">
      <c r="A189" s="39"/>
      <c r="B189" s="40"/>
      <c r="C189" s="228" t="s">
        <v>825</v>
      </c>
      <c r="D189" s="228" t="s">
        <v>190</v>
      </c>
      <c r="E189" s="229" t="s">
        <v>1574</v>
      </c>
      <c r="F189" s="230" t="s">
        <v>1575</v>
      </c>
      <c r="G189" s="231" t="s">
        <v>193</v>
      </c>
      <c r="H189" s="232">
        <v>6</v>
      </c>
      <c r="I189" s="233"/>
      <c r="J189" s="234">
        <f>ROUND(I189*H189,2)</f>
        <v>0</v>
      </c>
      <c r="K189" s="230" t="s">
        <v>1</v>
      </c>
      <c r="L189" s="45"/>
      <c r="M189" s="235" t="s">
        <v>1</v>
      </c>
      <c r="N189" s="236" t="s">
        <v>42</v>
      </c>
      <c r="O189" s="92"/>
      <c r="P189" s="237">
        <f>O189*H189</f>
        <v>0</v>
      </c>
      <c r="Q189" s="237">
        <v>0.00013</v>
      </c>
      <c r="R189" s="237">
        <f>Q189*H189</f>
        <v>0.0007799999999999999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374</v>
      </c>
      <c r="AT189" s="239" t="s">
        <v>190</v>
      </c>
      <c r="AU189" s="239" t="s">
        <v>86</v>
      </c>
      <c r="AY189" s="18" t="s">
        <v>188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84</v>
      </c>
      <c r="BK189" s="240">
        <f>ROUND(I189*H189,2)</f>
        <v>0</v>
      </c>
      <c r="BL189" s="18" t="s">
        <v>374</v>
      </c>
      <c r="BM189" s="239" t="s">
        <v>1576</v>
      </c>
    </row>
    <row r="190" spans="1:65" s="2" customFormat="1" ht="24.15" customHeight="1">
      <c r="A190" s="39"/>
      <c r="B190" s="40"/>
      <c r="C190" s="228" t="s">
        <v>831</v>
      </c>
      <c r="D190" s="228" t="s">
        <v>190</v>
      </c>
      <c r="E190" s="229" t="s">
        <v>1577</v>
      </c>
      <c r="F190" s="230" t="s">
        <v>1578</v>
      </c>
      <c r="G190" s="231" t="s">
        <v>604</v>
      </c>
      <c r="H190" s="232">
        <v>45</v>
      </c>
      <c r="I190" s="233"/>
      <c r="J190" s="234">
        <f>ROUND(I190*H190,2)</f>
        <v>0</v>
      </c>
      <c r="K190" s="230" t="s">
        <v>1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2E-05</v>
      </c>
      <c r="R190" s="237">
        <f>Q190*H190</f>
        <v>0.0009000000000000001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374</v>
      </c>
      <c r="AT190" s="239" t="s">
        <v>190</v>
      </c>
      <c r="AU190" s="239" t="s">
        <v>86</v>
      </c>
      <c r="AY190" s="18" t="s">
        <v>188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374</v>
      </c>
      <c r="BM190" s="239" t="s">
        <v>1579</v>
      </c>
    </row>
    <row r="191" spans="1:63" s="12" customFormat="1" ht="25.9" customHeight="1">
      <c r="A191" s="12"/>
      <c r="B191" s="212"/>
      <c r="C191" s="213"/>
      <c r="D191" s="214" t="s">
        <v>76</v>
      </c>
      <c r="E191" s="215" t="s">
        <v>1283</v>
      </c>
      <c r="F191" s="215" t="s">
        <v>1284</v>
      </c>
      <c r="G191" s="213"/>
      <c r="H191" s="213"/>
      <c r="I191" s="216"/>
      <c r="J191" s="217">
        <f>BK191</f>
        <v>0</v>
      </c>
      <c r="K191" s="213"/>
      <c r="L191" s="218"/>
      <c r="M191" s="219"/>
      <c r="N191" s="220"/>
      <c r="O191" s="220"/>
      <c r="P191" s="221">
        <f>SUM(P192:P193)</f>
        <v>0</v>
      </c>
      <c r="Q191" s="220"/>
      <c r="R191" s="221">
        <f>SUM(R192:R193)</f>
        <v>0</v>
      </c>
      <c r="S191" s="220"/>
      <c r="T191" s="222">
        <f>SUM(T192:T193)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3" t="s">
        <v>195</v>
      </c>
      <c r="AT191" s="224" t="s">
        <v>76</v>
      </c>
      <c r="AU191" s="224" t="s">
        <v>77</v>
      </c>
      <c r="AY191" s="223" t="s">
        <v>188</v>
      </c>
      <c r="BK191" s="225">
        <f>SUM(BK192:BK193)</f>
        <v>0</v>
      </c>
    </row>
    <row r="192" spans="1:65" s="2" customFormat="1" ht="16.5" customHeight="1">
      <c r="A192" s="39"/>
      <c r="B192" s="40"/>
      <c r="C192" s="228" t="s">
        <v>855</v>
      </c>
      <c r="D192" s="228" t="s">
        <v>190</v>
      </c>
      <c r="E192" s="229" t="s">
        <v>1580</v>
      </c>
      <c r="F192" s="230" t="s">
        <v>1581</v>
      </c>
      <c r="G192" s="231" t="s">
        <v>1288</v>
      </c>
      <c r="H192" s="232">
        <v>450</v>
      </c>
      <c r="I192" s="233"/>
      <c r="J192" s="234">
        <f>ROUND(I192*H192,2)</f>
        <v>0</v>
      </c>
      <c r="K192" s="230" t="s">
        <v>1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1289</v>
      </c>
      <c r="AT192" s="239" t="s">
        <v>190</v>
      </c>
      <c r="AU192" s="239" t="s">
        <v>84</v>
      </c>
      <c r="AY192" s="18" t="s">
        <v>188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1289</v>
      </c>
      <c r="BM192" s="239" t="s">
        <v>1582</v>
      </c>
    </row>
    <row r="193" spans="1:65" s="2" customFormat="1" ht="21.75" customHeight="1">
      <c r="A193" s="39"/>
      <c r="B193" s="40"/>
      <c r="C193" s="228" t="s">
        <v>859</v>
      </c>
      <c r="D193" s="228" t="s">
        <v>190</v>
      </c>
      <c r="E193" s="229" t="s">
        <v>1583</v>
      </c>
      <c r="F193" s="230" t="s">
        <v>1584</v>
      </c>
      <c r="G193" s="231" t="s">
        <v>1288</v>
      </c>
      <c r="H193" s="232">
        <v>80</v>
      </c>
      <c r="I193" s="233"/>
      <c r="J193" s="234">
        <f>ROUND(I193*H193,2)</f>
        <v>0</v>
      </c>
      <c r="K193" s="230" t="s">
        <v>1</v>
      </c>
      <c r="L193" s="45"/>
      <c r="M193" s="235" t="s">
        <v>1</v>
      </c>
      <c r="N193" s="236" t="s">
        <v>42</v>
      </c>
      <c r="O193" s="9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1289</v>
      </c>
      <c r="AT193" s="239" t="s">
        <v>190</v>
      </c>
      <c r="AU193" s="239" t="s">
        <v>84</v>
      </c>
      <c r="AY193" s="18" t="s">
        <v>188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84</v>
      </c>
      <c r="BK193" s="240">
        <f>ROUND(I193*H193,2)</f>
        <v>0</v>
      </c>
      <c r="BL193" s="18" t="s">
        <v>1289</v>
      </c>
      <c r="BM193" s="239" t="s">
        <v>1585</v>
      </c>
    </row>
    <row r="194" spans="1:63" s="12" customFormat="1" ht="25.9" customHeight="1">
      <c r="A194" s="12"/>
      <c r="B194" s="212"/>
      <c r="C194" s="213"/>
      <c r="D194" s="214" t="s">
        <v>76</v>
      </c>
      <c r="E194" s="215" t="s">
        <v>147</v>
      </c>
      <c r="F194" s="215" t="s">
        <v>148</v>
      </c>
      <c r="G194" s="213"/>
      <c r="H194" s="213"/>
      <c r="I194" s="216"/>
      <c r="J194" s="217">
        <f>BK194</f>
        <v>0</v>
      </c>
      <c r="K194" s="213"/>
      <c r="L194" s="218"/>
      <c r="M194" s="219"/>
      <c r="N194" s="220"/>
      <c r="O194" s="220"/>
      <c r="P194" s="221">
        <f>SUM(P195:P198)</f>
        <v>0</v>
      </c>
      <c r="Q194" s="220"/>
      <c r="R194" s="221">
        <f>SUM(R195:R198)</f>
        <v>0</v>
      </c>
      <c r="S194" s="220"/>
      <c r="T194" s="222">
        <f>SUM(T195:T198)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3" t="s">
        <v>268</v>
      </c>
      <c r="AT194" s="224" t="s">
        <v>76</v>
      </c>
      <c r="AU194" s="224" t="s">
        <v>77</v>
      </c>
      <c r="AY194" s="223" t="s">
        <v>188</v>
      </c>
      <c r="BK194" s="225">
        <f>SUM(BK195:BK198)</f>
        <v>0</v>
      </c>
    </row>
    <row r="195" spans="1:65" s="2" customFormat="1" ht="16.5" customHeight="1">
      <c r="A195" s="39"/>
      <c r="B195" s="40"/>
      <c r="C195" s="228" t="s">
        <v>863</v>
      </c>
      <c r="D195" s="228" t="s">
        <v>190</v>
      </c>
      <c r="E195" s="229" t="s">
        <v>1586</v>
      </c>
      <c r="F195" s="230" t="s">
        <v>1587</v>
      </c>
      <c r="G195" s="231" t="s">
        <v>1309</v>
      </c>
      <c r="H195" s="232">
        <v>1</v>
      </c>
      <c r="I195" s="233"/>
      <c r="J195" s="234">
        <f>ROUND(I195*H195,2)</f>
        <v>0</v>
      </c>
      <c r="K195" s="230" t="s">
        <v>1</v>
      </c>
      <c r="L195" s="45"/>
      <c r="M195" s="235" t="s">
        <v>1</v>
      </c>
      <c r="N195" s="236" t="s">
        <v>42</v>
      </c>
      <c r="O195" s="9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1588</v>
      </c>
      <c r="AT195" s="239" t="s">
        <v>190</v>
      </c>
      <c r="AU195" s="239" t="s">
        <v>84</v>
      </c>
      <c r="AY195" s="18" t="s">
        <v>188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84</v>
      </c>
      <c r="BK195" s="240">
        <f>ROUND(I195*H195,2)</f>
        <v>0</v>
      </c>
      <c r="BL195" s="18" t="s">
        <v>1588</v>
      </c>
      <c r="BM195" s="239" t="s">
        <v>1589</v>
      </c>
    </row>
    <row r="196" spans="1:65" s="2" customFormat="1" ht="16.5" customHeight="1">
      <c r="A196" s="39"/>
      <c r="B196" s="40"/>
      <c r="C196" s="228" t="s">
        <v>867</v>
      </c>
      <c r="D196" s="228" t="s">
        <v>190</v>
      </c>
      <c r="E196" s="229" t="s">
        <v>1590</v>
      </c>
      <c r="F196" s="230" t="s">
        <v>1591</v>
      </c>
      <c r="G196" s="231" t="s">
        <v>1309</v>
      </c>
      <c r="H196" s="232">
        <v>1</v>
      </c>
      <c r="I196" s="233"/>
      <c r="J196" s="234">
        <f>ROUND(I196*H196,2)</f>
        <v>0</v>
      </c>
      <c r="K196" s="230" t="s">
        <v>1</v>
      </c>
      <c r="L196" s="45"/>
      <c r="M196" s="235" t="s">
        <v>1</v>
      </c>
      <c r="N196" s="236" t="s">
        <v>42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1588</v>
      </c>
      <c r="AT196" s="239" t="s">
        <v>190</v>
      </c>
      <c r="AU196" s="239" t="s">
        <v>84</v>
      </c>
      <c r="AY196" s="18" t="s">
        <v>188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84</v>
      </c>
      <c r="BK196" s="240">
        <f>ROUND(I196*H196,2)</f>
        <v>0</v>
      </c>
      <c r="BL196" s="18" t="s">
        <v>1588</v>
      </c>
      <c r="BM196" s="239" t="s">
        <v>1592</v>
      </c>
    </row>
    <row r="197" spans="1:65" s="2" customFormat="1" ht="16.5" customHeight="1">
      <c r="A197" s="39"/>
      <c r="B197" s="40"/>
      <c r="C197" s="228" t="s">
        <v>871</v>
      </c>
      <c r="D197" s="228" t="s">
        <v>190</v>
      </c>
      <c r="E197" s="229" t="s">
        <v>1593</v>
      </c>
      <c r="F197" s="230" t="s">
        <v>1594</v>
      </c>
      <c r="G197" s="231" t="s">
        <v>1309</v>
      </c>
      <c r="H197" s="232">
        <v>1</v>
      </c>
      <c r="I197" s="233"/>
      <c r="J197" s="234">
        <f>ROUND(I197*H197,2)</f>
        <v>0</v>
      </c>
      <c r="K197" s="230" t="s">
        <v>1</v>
      </c>
      <c r="L197" s="45"/>
      <c r="M197" s="235" t="s">
        <v>1</v>
      </c>
      <c r="N197" s="236" t="s">
        <v>42</v>
      </c>
      <c r="O197" s="92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1588</v>
      </c>
      <c r="AT197" s="239" t="s">
        <v>190</v>
      </c>
      <c r="AU197" s="239" t="s">
        <v>84</v>
      </c>
      <c r="AY197" s="18" t="s">
        <v>188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84</v>
      </c>
      <c r="BK197" s="240">
        <f>ROUND(I197*H197,2)</f>
        <v>0</v>
      </c>
      <c r="BL197" s="18" t="s">
        <v>1588</v>
      </c>
      <c r="BM197" s="239" t="s">
        <v>1595</v>
      </c>
    </row>
    <row r="198" spans="1:65" s="2" customFormat="1" ht="16.5" customHeight="1">
      <c r="A198" s="39"/>
      <c r="B198" s="40"/>
      <c r="C198" s="228" t="s">
        <v>875</v>
      </c>
      <c r="D198" s="228" t="s">
        <v>190</v>
      </c>
      <c r="E198" s="229" t="s">
        <v>1596</v>
      </c>
      <c r="F198" s="230" t="s">
        <v>1404</v>
      </c>
      <c r="G198" s="231" t="s">
        <v>558</v>
      </c>
      <c r="H198" s="232">
        <v>1</v>
      </c>
      <c r="I198" s="233"/>
      <c r="J198" s="234">
        <f>ROUND(I198*H198,2)</f>
        <v>0</v>
      </c>
      <c r="K198" s="230" t="s">
        <v>1</v>
      </c>
      <c r="L198" s="45"/>
      <c r="M198" s="305" t="s">
        <v>1</v>
      </c>
      <c r="N198" s="306" t="s">
        <v>42</v>
      </c>
      <c r="O198" s="307"/>
      <c r="P198" s="308">
        <f>O198*H198</f>
        <v>0</v>
      </c>
      <c r="Q198" s="308">
        <v>0</v>
      </c>
      <c r="R198" s="308">
        <f>Q198*H198</f>
        <v>0</v>
      </c>
      <c r="S198" s="308">
        <v>0</v>
      </c>
      <c r="T198" s="30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195</v>
      </c>
      <c r="AT198" s="239" t="s">
        <v>190</v>
      </c>
      <c r="AU198" s="239" t="s">
        <v>84</v>
      </c>
      <c r="AY198" s="18" t="s">
        <v>188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195</v>
      </c>
      <c r="BM198" s="239" t="s">
        <v>1597</v>
      </c>
    </row>
    <row r="199" spans="1:31" s="2" customFormat="1" ht="6.95" customHeight="1">
      <c r="A199" s="39"/>
      <c r="B199" s="67"/>
      <c r="C199" s="68"/>
      <c r="D199" s="68"/>
      <c r="E199" s="68"/>
      <c r="F199" s="68"/>
      <c r="G199" s="68"/>
      <c r="H199" s="68"/>
      <c r="I199" s="68"/>
      <c r="J199" s="68"/>
      <c r="K199" s="68"/>
      <c r="L199" s="45"/>
      <c r="M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</row>
  </sheetData>
  <sheetProtection password="CC35" sheet="1" objects="1" scenarios="1" formatColumns="0" formatRows="0" autoFilter="0"/>
  <autoFilter ref="C128:K19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150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Dětský domov a školní jídelna Sedloňov - Stavební úpravy objektu - II. ETAPA SO01</v>
      </c>
      <c r="F7" s="152"/>
      <c r="G7" s="152"/>
      <c r="H7" s="152"/>
      <c r="L7" s="21"/>
    </row>
    <row r="8" spans="2:12" s="1" customFormat="1" ht="12" customHeight="1">
      <c r="B8" s="21"/>
      <c r="D8" s="152" t="s">
        <v>151</v>
      </c>
      <c r="L8" s="21"/>
    </row>
    <row r="9" spans="1:31" s="2" customFormat="1" ht="16.5" customHeight="1">
      <c r="A9" s="39"/>
      <c r="B9" s="45"/>
      <c r="C9" s="39"/>
      <c r="D9" s="39"/>
      <c r="E9" s="153" t="s">
        <v>152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153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1598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34</v>
      </c>
      <c r="G14" s="39"/>
      <c r="H14" s="39"/>
      <c r="I14" s="152" t="s">
        <v>22</v>
      </c>
      <c r="J14" s="155" t="str">
        <f>'Rekapitulace stavby'!AN8</f>
        <v>21. 7. 2023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>Královéhradecký Kraj, Hradec Králové</v>
      </c>
      <c r="F17" s="39"/>
      <c r="G17" s="39"/>
      <c r="H17" s="39"/>
      <c r="I17" s="152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OBCHODNÍ PROJEKT HRADEC KRÁLOVÉ v.o.s.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ROUND((SUM(BE125:BE175)),2)</f>
        <v>0</v>
      </c>
      <c r="G35" s="39"/>
      <c r="H35" s="39"/>
      <c r="I35" s="166">
        <v>0.21</v>
      </c>
      <c r="J35" s="165">
        <f>ROUND(((SUM(BE125:BE175))*I35),2)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ROUND((SUM(BF125:BF175)),2)</f>
        <v>0</v>
      </c>
      <c r="G36" s="39"/>
      <c r="H36" s="39"/>
      <c r="I36" s="166">
        <v>0.15</v>
      </c>
      <c r="J36" s="165">
        <f>ROUND(((SUM(BF125:BF175))*I36),2)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ROUND((SUM(BG125:BG175)),2)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ROUND((SUM(BH125:BH175)),2)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ROUND((SUM(BI125:BI175)),2)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Dětský domov a školní jídelna Sedloňov - Stavební úpravy objektu - II. ETAPA SO01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152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05 - ZTI VENKOVNI KANALIZACE2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21. 7. 2023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40.05" customHeight="1">
      <c r="A93" s="39"/>
      <c r="B93" s="40"/>
      <c r="C93" s="33" t="s">
        <v>24</v>
      </c>
      <c r="D93" s="41"/>
      <c r="E93" s="41"/>
      <c r="F93" s="28" t="str">
        <f>E17</f>
        <v>Královéhradecký Kraj, Hradec Králové</v>
      </c>
      <c r="G93" s="41"/>
      <c r="H93" s="41"/>
      <c r="I93" s="33" t="s">
        <v>30</v>
      </c>
      <c r="J93" s="37" t="str">
        <f>E23</f>
        <v>OBCHODNÍ PROJEKT HRADEC KRÁLOVÉ v.o.s.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156</v>
      </c>
      <c r="D96" s="187"/>
      <c r="E96" s="187"/>
      <c r="F96" s="187"/>
      <c r="G96" s="187"/>
      <c r="H96" s="187"/>
      <c r="I96" s="187"/>
      <c r="J96" s="188" t="s">
        <v>157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158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159</v>
      </c>
    </row>
    <row r="99" spans="1:31" s="9" customFormat="1" ht="24.95" customHeight="1">
      <c r="A99" s="9"/>
      <c r="B99" s="190"/>
      <c r="C99" s="191"/>
      <c r="D99" s="192" t="s">
        <v>1599</v>
      </c>
      <c r="E99" s="193"/>
      <c r="F99" s="193"/>
      <c r="G99" s="193"/>
      <c r="H99" s="193"/>
      <c r="I99" s="193"/>
      <c r="J99" s="194">
        <f>J126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0"/>
      <c r="C100" s="191"/>
      <c r="D100" s="192" t="s">
        <v>1600</v>
      </c>
      <c r="E100" s="193"/>
      <c r="F100" s="193"/>
      <c r="G100" s="193"/>
      <c r="H100" s="193"/>
      <c r="I100" s="193"/>
      <c r="J100" s="194">
        <f>J151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0"/>
      <c r="C101" s="191"/>
      <c r="D101" s="192" t="s">
        <v>1601</v>
      </c>
      <c r="E101" s="193"/>
      <c r="F101" s="193"/>
      <c r="G101" s="193"/>
      <c r="H101" s="193"/>
      <c r="I101" s="193"/>
      <c r="J101" s="194">
        <f>J162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0"/>
      <c r="C102" s="191"/>
      <c r="D102" s="192" t="s">
        <v>1602</v>
      </c>
      <c r="E102" s="193"/>
      <c r="F102" s="193"/>
      <c r="G102" s="193"/>
      <c r="H102" s="193"/>
      <c r="I102" s="193"/>
      <c r="J102" s="194">
        <f>J169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0"/>
      <c r="C103" s="191"/>
      <c r="D103" s="192" t="s">
        <v>1603</v>
      </c>
      <c r="E103" s="193"/>
      <c r="F103" s="193"/>
      <c r="G103" s="193"/>
      <c r="H103" s="193"/>
      <c r="I103" s="193"/>
      <c r="J103" s="194">
        <f>J171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173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6.25" customHeight="1">
      <c r="A113" s="39"/>
      <c r="B113" s="40"/>
      <c r="C113" s="41"/>
      <c r="D113" s="41"/>
      <c r="E113" s="185" t="str">
        <f>E7</f>
        <v>Dětský domov a školní jídelna Sedloňov - Stavební úpravy objektu - II. ETAPA SO01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151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5" t="s">
        <v>152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153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05 - ZTI VENKOVNI KANALIZACE2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F14</f>
        <v xml:space="preserve"> </v>
      </c>
      <c r="G119" s="41"/>
      <c r="H119" s="41"/>
      <c r="I119" s="33" t="s">
        <v>22</v>
      </c>
      <c r="J119" s="80" t="str">
        <f>IF(J14="","",J14)</f>
        <v>21. 7. 2023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40.05" customHeight="1">
      <c r="A121" s="39"/>
      <c r="B121" s="40"/>
      <c r="C121" s="33" t="s">
        <v>24</v>
      </c>
      <c r="D121" s="41"/>
      <c r="E121" s="41"/>
      <c r="F121" s="28" t="str">
        <f>E17</f>
        <v>Královéhradecký Kraj, Hradec Králové</v>
      </c>
      <c r="G121" s="41"/>
      <c r="H121" s="41"/>
      <c r="I121" s="33" t="s">
        <v>30</v>
      </c>
      <c r="J121" s="37" t="str">
        <f>E23</f>
        <v>OBCHODNÍ PROJEKT HRADEC KRÁLOVÉ v.o.s.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IF(E20="","",E20)</f>
        <v>Vyplň údaj</v>
      </c>
      <c r="G122" s="41"/>
      <c r="H122" s="41"/>
      <c r="I122" s="33" t="s">
        <v>33</v>
      </c>
      <c r="J122" s="37" t="str">
        <f>E26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1"/>
      <c r="B124" s="202"/>
      <c r="C124" s="203" t="s">
        <v>174</v>
      </c>
      <c r="D124" s="204" t="s">
        <v>62</v>
      </c>
      <c r="E124" s="204" t="s">
        <v>58</v>
      </c>
      <c r="F124" s="204" t="s">
        <v>59</v>
      </c>
      <c r="G124" s="204" t="s">
        <v>175</v>
      </c>
      <c r="H124" s="204" t="s">
        <v>176</v>
      </c>
      <c r="I124" s="204" t="s">
        <v>177</v>
      </c>
      <c r="J124" s="204" t="s">
        <v>157</v>
      </c>
      <c r="K124" s="205" t="s">
        <v>178</v>
      </c>
      <c r="L124" s="206"/>
      <c r="M124" s="101" t="s">
        <v>1</v>
      </c>
      <c r="N124" s="102" t="s">
        <v>41</v>
      </c>
      <c r="O124" s="102" t="s">
        <v>179</v>
      </c>
      <c r="P124" s="102" t="s">
        <v>180</v>
      </c>
      <c r="Q124" s="102" t="s">
        <v>181</v>
      </c>
      <c r="R124" s="102" t="s">
        <v>182</v>
      </c>
      <c r="S124" s="102" t="s">
        <v>183</v>
      </c>
      <c r="T124" s="103" t="s">
        <v>184</v>
      </c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</row>
    <row r="125" spans="1:63" s="2" customFormat="1" ht="22.8" customHeight="1">
      <c r="A125" s="39"/>
      <c r="B125" s="40"/>
      <c r="C125" s="108" t="s">
        <v>185</v>
      </c>
      <c r="D125" s="41"/>
      <c r="E125" s="41"/>
      <c r="F125" s="41"/>
      <c r="G125" s="41"/>
      <c r="H125" s="41"/>
      <c r="I125" s="41"/>
      <c r="J125" s="207">
        <f>BK125</f>
        <v>0</v>
      </c>
      <c r="K125" s="41"/>
      <c r="L125" s="45"/>
      <c r="M125" s="104"/>
      <c r="N125" s="208"/>
      <c r="O125" s="105"/>
      <c r="P125" s="209">
        <f>P126+P151+P162+P169+P171</f>
        <v>0</v>
      </c>
      <c r="Q125" s="105"/>
      <c r="R125" s="209">
        <f>R126+R151+R162+R169+R171</f>
        <v>0</v>
      </c>
      <c r="S125" s="105"/>
      <c r="T125" s="210">
        <f>T126+T151+T162+T169+T171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76</v>
      </c>
      <c r="AU125" s="18" t="s">
        <v>159</v>
      </c>
      <c r="BK125" s="211">
        <f>BK126+BK151+BK162+BK169+BK171</f>
        <v>0</v>
      </c>
    </row>
    <row r="126" spans="1:63" s="12" customFormat="1" ht="25.9" customHeight="1">
      <c r="A126" s="12"/>
      <c r="B126" s="212"/>
      <c r="C126" s="213"/>
      <c r="D126" s="214" t="s">
        <v>76</v>
      </c>
      <c r="E126" s="215" t="s">
        <v>84</v>
      </c>
      <c r="F126" s="215" t="s">
        <v>532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SUM(P127:P150)</f>
        <v>0</v>
      </c>
      <c r="Q126" s="220"/>
      <c r="R126" s="221">
        <f>SUM(R127:R150)</f>
        <v>0</v>
      </c>
      <c r="S126" s="220"/>
      <c r="T126" s="222">
        <f>SUM(T127:T150)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84</v>
      </c>
      <c r="AT126" s="224" t="s">
        <v>76</v>
      </c>
      <c r="AU126" s="224" t="s">
        <v>77</v>
      </c>
      <c r="AY126" s="223" t="s">
        <v>188</v>
      </c>
      <c r="BK126" s="225">
        <f>SUM(BK127:BK150)</f>
        <v>0</v>
      </c>
    </row>
    <row r="127" spans="1:65" s="2" customFormat="1" ht="21.75" customHeight="1">
      <c r="A127" s="39"/>
      <c r="B127" s="40"/>
      <c r="C127" s="228" t="s">
        <v>84</v>
      </c>
      <c r="D127" s="228" t="s">
        <v>190</v>
      </c>
      <c r="E127" s="229" t="s">
        <v>1596</v>
      </c>
      <c r="F127" s="230" t="s">
        <v>1604</v>
      </c>
      <c r="G127" s="231" t="s">
        <v>360</v>
      </c>
      <c r="H127" s="232">
        <v>1</v>
      </c>
      <c r="I127" s="233"/>
      <c r="J127" s="234">
        <f>ROUND(I127*H127,2)</f>
        <v>0</v>
      </c>
      <c r="K127" s="230" t="s">
        <v>1</v>
      </c>
      <c r="L127" s="45"/>
      <c r="M127" s="235" t="s">
        <v>1</v>
      </c>
      <c r="N127" s="236" t="s">
        <v>42</v>
      </c>
      <c r="O127" s="92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9" t="s">
        <v>195</v>
      </c>
      <c r="AT127" s="239" t="s">
        <v>190</v>
      </c>
      <c r="AU127" s="239" t="s">
        <v>84</v>
      </c>
      <c r="AY127" s="18" t="s">
        <v>188</v>
      </c>
      <c r="BE127" s="240">
        <f>IF(N127="základní",J127,0)</f>
        <v>0</v>
      </c>
      <c r="BF127" s="240">
        <f>IF(N127="snížená",J127,0)</f>
        <v>0</v>
      </c>
      <c r="BG127" s="240">
        <f>IF(N127="zákl. přenesená",J127,0)</f>
        <v>0</v>
      </c>
      <c r="BH127" s="240">
        <f>IF(N127="sníž. přenesená",J127,0)</f>
        <v>0</v>
      </c>
      <c r="BI127" s="240">
        <f>IF(N127="nulová",J127,0)</f>
        <v>0</v>
      </c>
      <c r="BJ127" s="18" t="s">
        <v>84</v>
      </c>
      <c r="BK127" s="240">
        <f>ROUND(I127*H127,2)</f>
        <v>0</v>
      </c>
      <c r="BL127" s="18" t="s">
        <v>195</v>
      </c>
      <c r="BM127" s="239" t="s">
        <v>86</v>
      </c>
    </row>
    <row r="128" spans="1:65" s="2" customFormat="1" ht="16.5" customHeight="1">
      <c r="A128" s="39"/>
      <c r="B128" s="40"/>
      <c r="C128" s="228" t="s">
        <v>86</v>
      </c>
      <c r="D128" s="228" t="s">
        <v>190</v>
      </c>
      <c r="E128" s="229" t="s">
        <v>1605</v>
      </c>
      <c r="F128" s="230" t="s">
        <v>1606</v>
      </c>
      <c r="G128" s="231" t="s">
        <v>204</v>
      </c>
      <c r="H128" s="232">
        <v>120</v>
      </c>
      <c r="I128" s="233"/>
      <c r="J128" s="234">
        <f>ROUND(I128*H128,2)</f>
        <v>0</v>
      </c>
      <c r="K128" s="230" t="s">
        <v>1</v>
      </c>
      <c r="L128" s="45"/>
      <c r="M128" s="235" t="s">
        <v>1</v>
      </c>
      <c r="N128" s="236" t="s">
        <v>42</v>
      </c>
      <c r="O128" s="92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9" t="s">
        <v>195</v>
      </c>
      <c r="AT128" s="239" t="s">
        <v>190</v>
      </c>
      <c r="AU128" s="239" t="s">
        <v>84</v>
      </c>
      <c r="AY128" s="18" t="s">
        <v>188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8" t="s">
        <v>84</v>
      </c>
      <c r="BK128" s="240">
        <f>ROUND(I128*H128,2)</f>
        <v>0</v>
      </c>
      <c r="BL128" s="18" t="s">
        <v>195</v>
      </c>
      <c r="BM128" s="239" t="s">
        <v>195</v>
      </c>
    </row>
    <row r="129" spans="1:65" s="2" customFormat="1" ht="21.75" customHeight="1">
      <c r="A129" s="39"/>
      <c r="B129" s="40"/>
      <c r="C129" s="228" t="s">
        <v>112</v>
      </c>
      <c r="D129" s="228" t="s">
        <v>190</v>
      </c>
      <c r="E129" s="229" t="s">
        <v>1607</v>
      </c>
      <c r="F129" s="230" t="s">
        <v>1608</v>
      </c>
      <c r="G129" s="231" t="s">
        <v>193</v>
      </c>
      <c r="H129" s="232">
        <v>380</v>
      </c>
      <c r="I129" s="233"/>
      <c r="J129" s="234">
        <f>ROUND(I129*H129,2)</f>
        <v>0</v>
      </c>
      <c r="K129" s="230" t="s">
        <v>1</v>
      </c>
      <c r="L129" s="45"/>
      <c r="M129" s="235" t="s">
        <v>1</v>
      </c>
      <c r="N129" s="236" t="s">
        <v>42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195</v>
      </c>
      <c r="AT129" s="239" t="s">
        <v>190</v>
      </c>
      <c r="AU129" s="239" t="s">
        <v>84</v>
      </c>
      <c r="AY129" s="18" t="s">
        <v>188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84</v>
      </c>
      <c r="BK129" s="240">
        <f>ROUND(I129*H129,2)</f>
        <v>0</v>
      </c>
      <c r="BL129" s="18" t="s">
        <v>195</v>
      </c>
      <c r="BM129" s="239" t="s">
        <v>272</v>
      </c>
    </row>
    <row r="130" spans="1:65" s="2" customFormat="1" ht="16.5" customHeight="1">
      <c r="A130" s="39"/>
      <c r="B130" s="40"/>
      <c r="C130" s="228" t="s">
        <v>195</v>
      </c>
      <c r="D130" s="228" t="s">
        <v>190</v>
      </c>
      <c r="E130" s="229" t="s">
        <v>1609</v>
      </c>
      <c r="F130" s="230" t="s">
        <v>1610</v>
      </c>
      <c r="G130" s="231" t="s">
        <v>193</v>
      </c>
      <c r="H130" s="232">
        <v>380</v>
      </c>
      <c r="I130" s="233"/>
      <c r="J130" s="234">
        <f>ROUND(I130*H130,2)</f>
        <v>0</v>
      </c>
      <c r="K130" s="230" t="s">
        <v>1</v>
      </c>
      <c r="L130" s="45"/>
      <c r="M130" s="235" t="s">
        <v>1</v>
      </c>
      <c r="N130" s="236" t="s">
        <v>42</v>
      </c>
      <c r="O130" s="92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195</v>
      </c>
      <c r="AT130" s="239" t="s">
        <v>190</v>
      </c>
      <c r="AU130" s="239" t="s">
        <v>84</v>
      </c>
      <c r="AY130" s="18" t="s">
        <v>188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84</v>
      </c>
      <c r="BK130" s="240">
        <f>ROUND(I130*H130,2)</f>
        <v>0</v>
      </c>
      <c r="BL130" s="18" t="s">
        <v>195</v>
      </c>
      <c r="BM130" s="239" t="s">
        <v>297</v>
      </c>
    </row>
    <row r="131" spans="1:65" s="2" customFormat="1" ht="21.75" customHeight="1">
      <c r="A131" s="39"/>
      <c r="B131" s="40"/>
      <c r="C131" s="228" t="s">
        <v>268</v>
      </c>
      <c r="D131" s="228" t="s">
        <v>190</v>
      </c>
      <c r="E131" s="229" t="s">
        <v>1611</v>
      </c>
      <c r="F131" s="230" t="s">
        <v>1612</v>
      </c>
      <c r="G131" s="231" t="s">
        <v>193</v>
      </c>
      <c r="H131" s="232">
        <v>70</v>
      </c>
      <c r="I131" s="233"/>
      <c r="J131" s="234">
        <f>ROUND(I131*H131,2)</f>
        <v>0</v>
      </c>
      <c r="K131" s="230" t="s">
        <v>1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195</v>
      </c>
      <c r="AT131" s="239" t="s">
        <v>190</v>
      </c>
      <c r="AU131" s="239" t="s">
        <v>84</v>
      </c>
      <c r="AY131" s="18" t="s">
        <v>188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195</v>
      </c>
      <c r="BM131" s="239" t="s">
        <v>341</v>
      </c>
    </row>
    <row r="132" spans="1:65" s="2" customFormat="1" ht="21.75" customHeight="1">
      <c r="A132" s="39"/>
      <c r="B132" s="40"/>
      <c r="C132" s="228" t="s">
        <v>272</v>
      </c>
      <c r="D132" s="228" t="s">
        <v>190</v>
      </c>
      <c r="E132" s="229" t="s">
        <v>1613</v>
      </c>
      <c r="F132" s="230" t="s">
        <v>1614</v>
      </c>
      <c r="G132" s="231" t="s">
        <v>193</v>
      </c>
      <c r="H132" s="232">
        <v>70</v>
      </c>
      <c r="I132" s="233"/>
      <c r="J132" s="234">
        <f>ROUND(I132*H132,2)</f>
        <v>0</v>
      </c>
      <c r="K132" s="230" t="s">
        <v>1</v>
      </c>
      <c r="L132" s="45"/>
      <c r="M132" s="235" t="s">
        <v>1</v>
      </c>
      <c r="N132" s="236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195</v>
      </c>
      <c r="AT132" s="239" t="s">
        <v>190</v>
      </c>
      <c r="AU132" s="239" t="s">
        <v>84</v>
      </c>
      <c r="AY132" s="18" t="s">
        <v>188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195</v>
      </c>
      <c r="BM132" s="239" t="s">
        <v>352</v>
      </c>
    </row>
    <row r="133" spans="1:65" s="2" customFormat="1" ht="21.75" customHeight="1">
      <c r="A133" s="39"/>
      <c r="B133" s="40"/>
      <c r="C133" s="228" t="s">
        <v>277</v>
      </c>
      <c r="D133" s="228" t="s">
        <v>190</v>
      </c>
      <c r="E133" s="229" t="s">
        <v>1615</v>
      </c>
      <c r="F133" s="230" t="s">
        <v>1616</v>
      </c>
      <c r="G133" s="231" t="s">
        <v>204</v>
      </c>
      <c r="H133" s="232">
        <v>150</v>
      </c>
      <c r="I133" s="233"/>
      <c r="J133" s="234">
        <f>ROUND(I133*H133,2)</f>
        <v>0</v>
      </c>
      <c r="K133" s="230" t="s">
        <v>1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195</v>
      </c>
      <c r="AT133" s="239" t="s">
        <v>190</v>
      </c>
      <c r="AU133" s="239" t="s">
        <v>84</v>
      </c>
      <c r="AY133" s="18" t="s">
        <v>188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195</v>
      </c>
      <c r="BM133" s="239" t="s">
        <v>362</v>
      </c>
    </row>
    <row r="134" spans="1:65" s="2" customFormat="1" ht="16.5" customHeight="1">
      <c r="A134" s="39"/>
      <c r="B134" s="40"/>
      <c r="C134" s="228" t="s">
        <v>297</v>
      </c>
      <c r="D134" s="228" t="s">
        <v>190</v>
      </c>
      <c r="E134" s="229" t="s">
        <v>1617</v>
      </c>
      <c r="F134" s="230" t="s">
        <v>1618</v>
      </c>
      <c r="G134" s="231" t="s">
        <v>204</v>
      </c>
      <c r="H134" s="232">
        <v>28</v>
      </c>
      <c r="I134" s="233"/>
      <c r="J134" s="234">
        <f>ROUND(I134*H134,2)</f>
        <v>0</v>
      </c>
      <c r="K134" s="230" t="s">
        <v>1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195</v>
      </c>
      <c r="AT134" s="239" t="s">
        <v>190</v>
      </c>
      <c r="AU134" s="239" t="s">
        <v>84</v>
      </c>
      <c r="AY134" s="18" t="s">
        <v>188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195</v>
      </c>
      <c r="BM134" s="239" t="s">
        <v>374</v>
      </c>
    </row>
    <row r="135" spans="1:65" s="2" customFormat="1" ht="16.5" customHeight="1">
      <c r="A135" s="39"/>
      <c r="B135" s="40"/>
      <c r="C135" s="228" t="s">
        <v>200</v>
      </c>
      <c r="D135" s="228" t="s">
        <v>190</v>
      </c>
      <c r="E135" s="229" t="s">
        <v>1619</v>
      </c>
      <c r="F135" s="230" t="s">
        <v>1620</v>
      </c>
      <c r="G135" s="231" t="s">
        <v>204</v>
      </c>
      <c r="H135" s="232">
        <v>10</v>
      </c>
      <c r="I135" s="233"/>
      <c r="J135" s="234">
        <f>ROUND(I135*H135,2)</f>
        <v>0</v>
      </c>
      <c r="K135" s="230" t="s">
        <v>1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195</v>
      </c>
      <c r="AT135" s="239" t="s">
        <v>190</v>
      </c>
      <c r="AU135" s="239" t="s">
        <v>84</v>
      </c>
      <c r="AY135" s="18" t="s">
        <v>188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195</v>
      </c>
      <c r="BM135" s="239" t="s">
        <v>383</v>
      </c>
    </row>
    <row r="136" spans="1:65" s="2" customFormat="1" ht="16.5" customHeight="1">
      <c r="A136" s="39"/>
      <c r="B136" s="40"/>
      <c r="C136" s="228" t="s">
        <v>341</v>
      </c>
      <c r="D136" s="228" t="s">
        <v>190</v>
      </c>
      <c r="E136" s="229" t="s">
        <v>1621</v>
      </c>
      <c r="F136" s="230" t="s">
        <v>1622</v>
      </c>
      <c r="G136" s="231" t="s">
        <v>204</v>
      </c>
      <c r="H136" s="232">
        <v>50</v>
      </c>
      <c r="I136" s="233"/>
      <c r="J136" s="234">
        <f>ROUND(I136*H136,2)</f>
        <v>0</v>
      </c>
      <c r="K136" s="230" t="s">
        <v>1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195</v>
      </c>
      <c r="AT136" s="239" t="s">
        <v>190</v>
      </c>
      <c r="AU136" s="239" t="s">
        <v>84</v>
      </c>
      <c r="AY136" s="18" t="s">
        <v>188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195</v>
      </c>
      <c r="BM136" s="239" t="s">
        <v>394</v>
      </c>
    </row>
    <row r="137" spans="1:65" s="2" customFormat="1" ht="16.5" customHeight="1">
      <c r="A137" s="39"/>
      <c r="B137" s="40"/>
      <c r="C137" s="228" t="s">
        <v>347</v>
      </c>
      <c r="D137" s="228" t="s">
        <v>190</v>
      </c>
      <c r="E137" s="229" t="s">
        <v>1623</v>
      </c>
      <c r="F137" s="230" t="s">
        <v>1624</v>
      </c>
      <c r="G137" s="231" t="s">
        <v>204</v>
      </c>
      <c r="H137" s="232">
        <v>238</v>
      </c>
      <c r="I137" s="233"/>
      <c r="J137" s="234">
        <f>ROUND(I137*H137,2)</f>
        <v>0</v>
      </c>
      <c r="K137" s="230" t="s">
        <v>1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195</v>
      </c>
      <c r="AT137" s="239" t="s">
        <v>190</v>
      </c>
      <c r="AU137" s="239" t="s">
        <v>84</v>
      </c>
      <c r="AY137" s="18" t="s">
        <v>188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195</v>
      </c>
      <c r="BM137" s="239" t="s">
        <v>407</v>
      </c>
    </row>
    <row r="138" spans="1:65" s="2" customFormat="1" ht="21.75" customHeight="1">
      <c r="A138" s="39"/>
      <c r="B138" s="40"/>
      <c r="C138" s="228" t="s">
        <v>352</v>
      </c>
      <c r="D138" s="228" t="s">
        <v>190</v>
      </c>
      <c r="E138" s="229" t="s">
        <v>1625</v>
      </c>
      <c r="F138" s="230" t="s">
        <v>1626</v>
      </c>
      <c r="G138" s="231" t="s">
        <v>204</v>
      </c>
      <c r="H138" s="232">
        <v>238</v>
      </c>
      <c r="I138" s="233"/>
      <c r="J138" s="234">
        <f>ROUND(I138*H138,2)</f>
        <v>0</v>
      </c>
      <c r="K138" s="230" t="s">
        <v>1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195</v>
      </c>
      <c r="AT138" s="239" t="s">
        <v>190</v>
      </c>
      <c r="AU138" s="239" t="s">
        <v>84</v>
      </c>
      <c r="AY138" s="18" t="s">
        <v>188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195</v>
      </c>
      <c r="BM138" s="239" t="s">
        <v>432</v>
      </c>
    </row>
    <row r="139" spans="1:65" s="2" customFormat="1" ht="24.15" customHeight="1">
      <c r="A139" s="39"/>
      <c r="B139" s="40"/>
      <c r="C139" s="228" t="s">
        <v>357</v>
      </c>
      <c r="D139" s="228" t="s">
        <v>190</v>
      </c>
      <c r="E139" s="229" t="s">
        <v>1627</v>
      </c>
      <c r="F139" s="230" t="s">
        <v>1628</v>
      </c>
      <c r="G139" s="231" t="s">
        <v>204</v>
      </c>
      <c r="H139" s="232">
        <v>70</v>
      </c>
      <c r="I139" s="233"/>
      <c r="J139" s="234">
        <f>ROUND(I139*H139,2)</f>
        <v>0</v>
      </c>
      <c r="K139" s="230" t="s">
        <v>1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195</v>
      </c>
      <c r="AT139" s="239" t="s">
        <v>190</v>
      </c>
      <c r="AU139" s="239" t="s">
        <v>84</v>
      </c>
      <c r="AY139" s="18" t="s">
        <v>188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195</v>
      </c>
      <c r="BM139" s="239" t="s">
        <v>442</v>
      </c>
    </row>
    <row r="140" spans="1:65" s="2" customFormat="1" ht="16.5" customHeight="1">
      <c r="A140" s="39"/>
      <c r="B140" s="40"/>
      <c r="C140" s="228" t="s">
        <v>362</v>
      </c>
      <c r="D140" s="228" t="s">
        <v>190</v>
      </c>
      <c r="E140" s="229" t="s">
        <v>1629</v>
      </c>
      <c r="F140" s="230" t="s">
        <v>1630</v>
      </c>
      <c r="G140" s="231" t="s">
        <v>204</v>
      </c>
      <c r="H140" s="232">
        <v>168</v>
      </c>
      <c r="I140" s="233"/>
      <c r="J140" s="234">
        <f>ROUND(I140*H140,2)</f>
        <v>0</v>
      </c>
      <c r="K140" s="230" t="s">
        <v>1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195</v>
      </c>
      <c r="AT140" s="239" t="s">
        <v>190</v>
      </c>
      <c r="AU140" s="239" t="s">
        <v>84</v>
      </c>
      <c r="AY140" s="18" t="s">
        <v>188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195</v>
      </c>
      <c r="BM140" s="239" t="s">
        <v>457</v>
      </c>
    </row>
    <row r="141" spans="1:65" s="2" customFormat="1" ht="16.5" customHeight="1">
      <c r="A141" s="39"/>
      <c r="B141" s="40"/>
      <c r="C141" s="228" t="s">
        <v>8</v>
      </c>
      <c r="D141" s="228" t="s">
        <v>190</v>
      </c>
      <c r="E141" s="229" t="s">
        <v>1631</v>
      </c>
      <c r="F141" s="230" t="s">
        <v>1632</v>
      </c>
      <c r="G141" s="231" t="s">
        <v>204</v>
      </c>
      <c r="H141" s="232">
        <v>35</v>
      </c>
      <c r="I141" s="233"/>
      <c r="J141" s="234">
        <f>ROUND(I141*H141,2)</f>
        <v>0</v>
      </c>
      <c r="K141" s="230" t="s">
        <v>1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195</v>
      </c>
      <c r="AT141" s="239" t="s">
        <v>190</v>
      </c>
      <c r="AU141" s="239" t="s">
        <v>84</v>
      </c>
      <c r="AY141" s="18" t="s">
        <v>188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195</v>
      </c>
      <c r="BM141" s="239" t="s">
        <v>501</v>
      </c>
    </row>
    <row r="142" spans="1:65" s="2" customFormat="1" ht="16.5" customHeight="1">
      <c r="A142" s="39"/>
      <c r="B142" s="40"/>
      <c r="C142" s="228" t="s">
        <v>374</v>
      </c>
      <c r="D142" s="228" t="s">
        <v>190</v>
      </c>
      <c r="E142" s="229" t="s">
        <v>1633</v>
      </c>
      <c r="F142" s="230" t="s">
        <v>1634</v>
      </c>
      <c r="G142" s="231" t="s">
        <v>1635</v>
      </c>
      <c r="H142" s="232">
        <v>70</v>
      </c>
      <c r="I142" s="233"/>
      <c r="J142" s="234">
        <f>ROUND(I142*H142,2)</f>
        <v>0</v>
      </c>
      <c r="K142" s="230" t="s">
        <v>1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195</v>
      </c>
      <c r="AT142" s="239" t="s">
        <v>190</v>
      </c>
      <c r="AU142" s="239" t="s">
        <v>84</v>
      </c>
      <c r="AY142" s="18" t="s">
        <v>188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195</v>
      </c>
      <c r="BM142" s="239" t="s">
        <v>688</v>
      </c>
    </row>
    <row r="143" spans="1:65" s="2" customFormat="1" ht="16.5" customHeight="1">
      <c r="A143" s="39"/>
      <c r="B143" s="40"/>
      <c r="C143" s="228" t="s">
        <v>379</v>
      </c>
      <c r="D143" s="228" t="s">
        <v>190</v>
      </c>
      <c r="E143" s="229" t="s">
        <v>1636</v>
      </c>
      <c r="F143" s="230" t="s">
        <v>1637</v>
      </c>
      <c r="G143" s="231" t="s">
        <v>360</v>
      </c>
      <c r="H143" s="232">
        <v>10</v>
      </c>
      <c r="I143" s="233"/>
      <c r="J143" s="234">
        <f>ROUND(I143*H143,2)</f>
        <v>0</v>
      </c>
      <c r="K143" s="230" t="s">
        <v>1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195</v>
      </c>
      <c r="AT143" s="239" t="s">
        <v>190</v>
      </c>
      <c r="AU143" s="239" t="s">
        <v>84</v>
      </c>
      <c r="AY143" s="18" t="s">
        <v>188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195</v>
      </c>
      <c r="BM143" s="239" t="s">
        <v>699</v>
      </c>
    </row>
    <row r="144" spans="1:65" s="2" customFormat="1" ht="37.8" customHeight="1">
      <c r="A144" s="39"/>
      <c r="B144" s="40"/>
      <c r="C144" s="228" t="s">
        <v>383</v>
      </c>
      <c r="D144" s="228" t="s">
        <v>190</v>
      </c>
      <c r="E144" s="229" t="s">
        <v>1638</v>
      </c>
      <c r="F144" s="230" t="s">
        <v>1639</v>
      </c>
      <c r="G144" s="231" t="s">
        <v>204</v>
      </c>
      <c r="H144" s="232">
        <v>70</v>
      </c>
      <c r="I144" s="233"/>
      <c r="J144" s="234">
        <f>ROUND(I144*H144,2)</f>
        <v>0</v>
      </c>
      <c r="K144" s="230" t="s">
        <v>1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195</v>
      </c>
      <c r="AT144" s="239" t="s">
        <v>190</v>
      </c>
      <c r="AU144" s="239" t="s">
        <v>84</v>
      </c>
      <c r="AY144" s="18" t="s">
        <v>188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195</v>
      </c>
      <c r="BM144" s="239" t="s">
        <v>711</v>
      </c>
    </row>
    <row r="145" spans="1:65" s="2" customFormat="1" ht="16.5" customHeight="1">
      <c r="A145" s="39"/>
      <c r="B145" s="40"/>
      <c r="C145" s="228" t="s">
        <v>388</v>
      </c>
      <c r="D145" s="228" t="s">
        <v>190</v>
      </c>
      <c r="E145" s="229" t="s">
        <v>1640</v>
      </c>
      <c r="F145" s="230" t="s">
        <v>1641</v>
      </c>
      <c r="G145" s="231" t="s">
        <v>193</v>
      </c>
      <c r="H145" s="232">
        <v>20</v>
      </c>
      <c r="I145" s="233"/>
      <c r="J145" s="234">
        <f>ROUND(I145*H145,2)</f>
        <v>0</v>
      </c>
      <c r="K145" s="230" t="s">
        <v>1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195</v>
      </c>
      <c r="AT145" s="239" t="s">
        <v>190</v>
      </c>
      <c r="AU145" s="239" t="s">
        <v>84</v>
      </c>
      <c r="AY145" s="18" t="s">
        <v>188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195</v>
      </c>
      <c r="BM145" s="239" t="s">
        <v>719</v>
      </c>
    </row>
    <row r="146" spans="1:65" s="2" customFormat="1" ht="16.5" customHeight="1">
      <c r="A146" s="39"/>
      <c r="B146" s="40"/>
      <c r="C146" s="228" t="s">
        <v>394</v>
      </c>
      <c r="D146" s="228" t="s">
        <v>190</v>
      </c>
      <c r="E146" s="229" t="s">
        <v>1642</v>
      </c>
      <c r="F146" s="230" t="s">
        <v>1643</v>
      </c>
      <c r="G146" s="231" t="s">
        <v>193</v>
      </c>
      <c r="H146" s="232">
        <v>20</v>
      </c>
      <c r="I146" s="233"/>
      <c r="J146" s="234">
        <f>ROUND(I146*H146,2)</f>
        <v>0</v>
      </c>
      <c r="K146" s="230" t="s">
        <v>1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195</v>
      </c>
      <c r="AT146" s="239" t="s">
        <v>190</v>
      </c>
      <c r="AU146" s="239" t="s">
        <v>84</v>
      </c>
      <c r="AY146" s="18" t="s">
        <v>188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195</v>
      </c>
      <c r="BM146" s="239" t="s">
        <v>728</v>
      </c>
    </row>
    <row r="147" spans="1:65" s="2" customFormat="1" ht="16.5" customHeight="1">
      <c r="A147" s="39"/>
      <c r="B147" s="40"/>
      <c r="C147" s="228" t="s">
        <v>7</v>
      </c>
      <c r="D147" s="228" t="s">
        <v>190</v>
      </c>
      <c r="E147" s="229" t="s">
        <v>1644</v>
      </c>
      <c r="F147" s="230" t="s">
        <v>1645</v>
      </c>
      <c r="G147" s="231" t="s">
        <v>193</v>
      </c>
      <c r="H147" s="232">
        <v>20</v>
      </c>
      <c r="I147" s="233"/>
      <c r="J147" s="234">
        <f>ROUND(I147*H147,2)</f>
        <v>0</v>
      </c>
      <c r="K147" s="230" t="s">
        <v>1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195</v>
      </c>
      <c r="AT147" s="239" t="s">
        <v>190</v>
      </c>
      <c r="AU147" s="239" t="s">
        <v>84</v>
      </c>
      <c r="AY147" s="18" t="s">
        <v>188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195</v>
      </c>
      <c r="BM147" s="239" t="s">
        <v>749</v>
      </c>
    </row>
    <row r="148" spans="1:65" s="2" customFormat="1" ht="21.75" customHeight="1">
      <c r="A148" s="39"/>
      <c r="B148" s="40"/>
      <c r="C148" s="228" t="s">
        <v>407</v>
      </c>
      <c r="D148" s="228" t="s">
        <v>190</v>
      </c>
      <c r="E148" s="229" t="s">
        <v>1646</v>
      </c>
      <c r="F148" s="230" t="s">
        <v>1647</v>
      </c>
      <c r="G148" s="231" t="s">
        <v>193</v>
      </c>
      <c r="H148" s="232">
        <v>20</v>
      </c>
      <c r="I148" s="233"/>
      <c r="J148" s="234">
        <f>ROUND(I148*H148,2)</f>
        <v>0</v>
      </c>
      <c r="K148" s="230" t="s">
        <v>1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195</v>
      </c>
      <c r="AT148" s="239" t="s">
        <v>190</v>
      </c>
      <c r="AU148" s="239" t="s">
        <v>84</v>
      </c>
      <c r="AY148" s="18" t="s">
        <v>188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195</v>
      </c>
      <c r="BM148" s="239" t="s">
        <v>778</v>
      </c>
    </row>
    <row r="149" spans="1:65" s="2" customFormat="1" ht="16.5" customHeight="1">
      <c r="A149" s="39"/>
      <c r="B149" s="40"/>
      <c r="C149" s="228" t="s">
        <v>423</v>
      </c>
      <c r="D149" s="228" t="s">
        <v>190</v>
      </c>
      <c r="E149" s="229" t="s">
        <v>1648</v>
      </c>
      <c r="F149" s="230" t="s">
        <v>1649</v>
      </c>
      <c r="G149" s="231" t="s">
        <v>193</v>
      </c>
      <c r="H149" s="232">
        <v>120</v>
      </c>
      <c r="I149" s="233"/>
      <c r="J149" s="234">
        <f>ROUND(I149*H149,2)</f>
        <v>0</v>
      </c>
      <c r="K149" s="230" t="s">
        <v>1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195</v>
      </c>
      <c r="AT149" s="239" t="s">
        <v>190</v>
      </c>
      <c r="AU149" s="239" t="s">
        <v>84</v>
      </c>
      <c r="AY149" s="18" t="s">
        <v>188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195</v>
      </c>
      <c r="BM149" s="239" t="s">
        <v>788</v>
      </c>
    </row>
    <row r="150" spans="1:65" s="2" customFormat="1" ht="24.15" customHeight="1">
      <c r="A150" s="39"/>
      <c r="B150" s="40"/>
      <c r="C150" s="228" t="s">
        <v>432</v>
      </c>
      <c r="D150" s="228" t="s">
        <v>190</v>
      </c>
      <c r="E150" s="229" t="s">
        <v>1650</v>
      </c>
      <c r="F150" s="230" t="s">
        <v>1651</v>
      </c>
      <c r="G150" s="231" t="s">
        <v>360</v>
      </c>
      <c r="H150" s="232">
        <v>1</v>
      </c>
      <c r="I150" s="233"/>
      <c r="J150" s="234">
        <f>ROUND(I150*H150,2)</f>
        <v>0</v>
      </c>
      <c r="K150" s="230" t="s">
        <v>1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195</v>
      </c>
      <c r="AT150" s="239" t="s">
        <v>190</v>
      </c>
      <c r="AU150" s="239" t="s">
        <v>84</v>
      </c>
      <c r="AY150" s="18" t="s">
        <v>188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195</v>
      </c>
      <c r="BM150" s="239" t="s">
        <v>801</v>
      </c>
    </row>
    <row r="151" spans="1:63" s="12" customFormat="1" ht="25.9" customHeight="1">
      <c r="A151" s="12"/>
      <c r="B151" s="212"/>
      <c r="C151" s="213"/>
      <c r="D151" s="214" t="s">
        <v>76</v>
      </c>
      <c r="E151" s="215" t="s">
        <v>112</v>
      </c>
      <c r="F151" s="215" t="s">
        <v>1652</v>
      </c>
      <c r="G151" s="213"/>
      <c r="H151" s="213"/>
      <c r="I151" s="216"/>
      <c r="J151" s="217">
        <f>BK151</f>
        <v>0</v>
      </c>
      <c r="K151" s="213"/>
      <c r="L151" s="218"/>
      <c r="M151" s="219"/>
      <c r="N151" s="220"/>
      <c r="O151" s="220"/>
      <c r="P151" s="221">
        <f>SUM(P152:P161)</f>
        <v>0</v>
      </c>
      <c r="Q151" s="220"/>
      <c r="R151" s="221">
        <f>SUM(R152:R161)</f>
        <v>0</v>
      </c>
      <c r="S151" s="220"/>
      <c r="T151" s="222">
        <f>SUM(T152:T161)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3" t="s">
        <v>84</v>
      </c>
      <c r="AT151" s="224" t="s">
        <v>76</v>
      </c>
      <c r="AU151" s="224" t="s">
        <v>77</v>
      </c>
      <c r="AY151" s="223" t="s">
        <v>188</v>
      </c>
      <c r="BK151" s="225">
        <f>SUM(BK152:BK161)</f>
        <v>0</v>
      </c>
    </row>
    <row r="152" spans="1:65" s="2" customFormat="1" ht="16.5" customHeight="1">
      <c r="A152" s="39"/>
      <c r="B152" s="40"/>
      <c r="C152" s="228" t="s">
        <v>437</v>
      </c>
      <c r="D152" s="228" t="s">
        <v>190</v>
      </c>
      <c r="E152" s="229" t="s">
        <v>1653</v>
      </c>
      <c r="F152" s="230" t="s">
        <v>1654</v>
      </c>
      <c r="G152" s="231" t="s">
        <v>604</v>
      </c>
      <c r="H152" s="232">
        <v>5</v>
      </c>
      <c r="I152" s="233"/>
      <c r="J152" s="234">
        <f>ROUND(I152*H152,2)</f>
        <v>0</v>
      </c>
      <c r="K152" s="230" t="s">
        <v>1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195</v>
      </c>
      <c r="AT152" s="239" t="s">
        <v>190</v>
      </c>
      <c r="AU152" s="239" t="s">
        <v>84</v>
      </c>
      <c r="AY152" s="18" t="s">
        <v>188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195</v>
      </c>
      <c r="BM152" s="239" t="s">
        <v>811</v>
      </c>
    </row>
    <row r="153" spans="1:65" s="2" customFormat="1" ht="16.5" customHeight="1">
      <c r="A153" s="39"/>
      <c r="B153" s="40"/>
      <c r="C153" s="228" t="s">
        <v>442</v>
      </c>
      <c r="D153" s="228" t="s">
        <v>190</v>
      </c>
      <c r="E153" s="229" t="s">
        <v>1655</v>
      </c>
      <c r="F153" s="230" t="s">
        <v>1656</v>
      </c>
      <c r="G153" s="231" t="s">
        <v>604</v>
      </c>
      <c r="H153" s="232">
        <v>10</v>
      </c>
      <c r="I153" s="233"/>
      <c r="J153" s="234">
        <f>ROUND(I153*H153,2)</f>
        <v>0</v>
      </c>
      <c r="K153" s="230" t="s">
        <v>1</v>
      </c>
      <c r="L153" s="45"/>
      <c r="M153" s="235" t="s">
        <v>1</v>
      </c>
      <c r="N153" s="236" t="s">
        <v>42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195</v>
      </c>
      <c r="AT153" s="239" t="s">
        <v>190</v>
      </c>
      <c r="AU153" s="239" t="s">
        <v>84</v>
      </c>
      <c r="AY153" s="18" t="s">
        <v>188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84</v>
      </c>
      <c r="BK153" s="240">
        <f>ROUND(I153*H153,2)</f>
        <v>0</v>
      </c>
      <c r="BL153" s="18" t="s">
        <v>195</v>
      </c>
      <c r="BM153" s="239" t="s">
        <v>819</v>
      </c>
    </row>
    <row r="154" spans="1:65" s="2" customFormat="1" ht="16.5" customHeight="1">
      <c r="A154" s="39"/>
      <c r="B154" s="40"/>
      <c r="C154" s="228" t="s">
        <v>450</v>
      </c>
      <c r="D154" s="228" t="s">
        <v>190</v>
      </c>
      <c r="E154" s="229" t="s">
        <v>1657</v>
      </c>
      <c r="F154" s="230" t="s">
        <v>1658</v>
      </c>
      <c r="G154" s="231" t="s">
        <v>604</v>
      </c>
      <c r="H154" s="232">
        <v>50</v>
      </c>
      <c r="I154" s="233"/>
      <c r="J154" s="234">
        <f>ROUND(I154*H154,2)</f>
        <v>0</v>
      </c>
      <c r="K154" s="230" t="s">
        <v>1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195</v>
      </c>
      <c r="AT154" s="239" t="s">
        <v>190</v>
      </c>
      <c r="AU154" s="239" t="s">
        <v>84</v>
      </c>
      <c r="AY154" s="18" t="s">
        <v>188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195</v>
      </c>
      <c r="BM154" s="239" t="s">
        <v>831</v>
      </c>
    </row>
    <row r="155" spans="1:65" s="2" customFormat="1" ht="16.5" customHeight="1">
      <c r="A155" s="39"/>
      <c r="B155" s="40"/>
      <c r="C155" s="228" t="s">
        <v>457</v>
      </c>
      <c r="D155" s="228" t="s">
        <v>190</v>
      </c>
      <c r="E155" s="229" t="s">
        <v>1659</v>
      </c>
      <c r="F155" s="230" t="s">
        <v>1660</v>
      </c>
      <c r="G155" s="231" t="s">
        <v>360</v>
      </c>
      <c r="H155" s="232">
        <v>7</v>
      </c>
      <c r="I155" s="233"/>
      <c r="J155" s="234">
        <f>ROUND(I155*H155,2)</f>
        <v>0</v>
      </c>
      <c r="K155" s="230" t="s">
        <v>1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195</v>
      </c>
      <c r="AT155" s="239" t="s">
        <v>190</v>
      </c>
      <c r="AU155" s="239" t="s">
        <v>84</v>
      </c>
      <c r="AY155" s="18" t="s">
        <v>188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195</v>
      </c>
      <c r="BM155" s="239" t="s">
        <v>859</v>
      </c>
    </row>
    <row r="156" spans="1:65" s="2" customFormat="1" ht="33" customHeight="1">
      <c r="A156" s="39"/>
      <c r="B156" s="40"/>
      <c r="C156" s="228" t="s">
        <v>479</v>
      </c>
      <c r="D156" s="228" t="s">
        <v>190</v>
      </c>
      <c r="E156" s="229" t="s">
        <v>1661</v>
      </c>
      <c r="F156" s="230" t="s">
        <v>1662</v>
      </c>
      <c r="G156" s="231" t="s">
        <v>360</v>
      </c>
      <c r="H156" s="232">
        <v>1</v>
      </c>
      <c r="I156" s="233"/>
      <c r="J156" s="234">
        <f>ROUND(I156*H156,2)</f>
        <v>0</v>
      </c>
      <c r="K156" s="230" t="s">
        <v>1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195</v>
      </c>
      <c r="AT156" s="239" t="s">
        <v>190</v>
      </c>
      <c r="AU156" s="239" t="s">
        <v>84</v>
      </c>
      <c r="AY156" s="18" t="s">
        <v>188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195</v>
      </c>
      <c r="BM156" s="239" t="s">
        <v>867</v>
      </c>
    </row>
    <row r="157" spans="1:65" s="2" customFormat="1" ht="24.15" customHeight="1">
      <c r="A157" s="39"/>
      <c r="B157" s="40"/>
      <c r="C157" s="228" t="s">
        <v>501</v>
      </c>
      <c r="D157" s="228" t="s">
        <v>190</v>
      </c>
      <c r="E157" s="229" t="s">
        <v>1663</v>
      </c>
      <c r="F157" s="230" t="s">
        <v>1664</v>
      </c>
      <c r="G157" s="231" t="s">
        <v>360</v>
      </c>
      <c r="H157" s="232">
        <v>1</v>
      </c>
      <c r="I157" s="233"/>
      <c r="J157" s="234">
        <f>ROUND(I157*H157,2)</f>
        <v>0</v>
      </c>
      <c r="K157" s="230" t="s">
        <v>1</v>
      </c>
      <c r="L157" s="45"/>
      <c r="M157" s="235" t="s">
        <v>1</v>
      </c>
      <c r="N157" s="236" t="s">
        <v>42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195</v>
      </c>
      <c r="AT157" s="239" t="s">
        <v>190</v>
      </c>
      <c r="AU157" s="239" t="s">
        <v>84</v>
      </c>
      <c r="AY157" s="18" t="s">
        <v>188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84</v>
      </c>
      <c r="BK157" s="240">
        <f>ROUND(I157*H157,2)</f>
        <v>0</v>
      </c>
      <c r="BL157" s="18" t="s">
        <v>195</v>
      </c>
      <c r="BM157" s="239" t="s">
        <v>875</v>
      </c>
    </row>
    <row r="158" spans="1:65" s="2" customFormat="1" ht="24.15" customHeight="1">
      <c r="A158" s="39"/>
      <c r="B158" s="40"/>
      <c r="C158" s="228" t="s">
        <v>684</v>
      </c>
      <c r="D158" s="228" t="s">
        <v>190</v>
      </c>
      <c r="E158" s="229" t="s">
        <v>1665</v>
      </c>
      <c r="F158" s="230" t="s">
        <v>1666</v>
      </c>
      <c r="G158" s="231" t="s">
        <v>360</v>
      </c>
      <c r="H158" s="232">
        <v>1</v>
      </c>
      <c r="I158" s="233"/>
      <c r="J158" s="234">
        <f>ROUND(I158*H158,2)</f>
        <v>0</v>
      </c>
      <c r="K158" s="230" t="s">
        <v>1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195</v>
      </c>
      <c r="AT158" s="239" t="s">
        <v>190</v>
      </c>
      <c r="AU158" s="239" t="s">
        <v>84</v>
      </c>
      <c r="AY158" s="18" t="s">
        <v>188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195</v>
      </c>
      <c r="BM158" s="239" t="s">
        <v>882</v>
      </c>
    </row>
    <row r="159" spans="1:65" s="2" customFormat="1" ht="16.5" customHeight="1">
      <c r="A159" s="39"/>
      <c r="B159" s="40"/>
      <c r="C159" s="228" t="s">
        <v>688</v>
      </c>
      <c r="D159" s="228" t="s">
        <v>190</v>
      </c>
      <c r="E159" s="229" t="s">
        <v>1667</v>
      </c>
      <c r="F159" s="230" t="s">
        <v>1668</v>
      </c>
      <c r="G159" s="231" t="s">
        <v>360</v>
      </c>
      <c r="H159" s="232">
        <v>1</v>
      </c>
      <c r="I159" s="233"/>
      <c r="J159" s="234">
        <f>ROUND(I159*H159,2)</f>
        <v>0</v>
      </c>
      <c r="K159" s="230" t="s">
        <v>1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195</v>
      </c>
      <c r="AT159" s="239" t="s">
        <v>190</v>
      </c>
      <c r="AU159" s="239" t="s">
        <v>84</v>
      </c>
      <c r="AY159" s="18" t="s">
        <v>188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195</v>
      </c>
      <c r="BM159" s="239" t="s">
        <v>891</v>
      </c>
    </row>
    <row r="160" spans="1:65" s="2" customFormat="1" ht="16.5" customHeight="1">
      <c r="A160" s="39"/>
      <c r="B160" s="40"/>
      <c r="C160" s="228" t="s">
        <v>694</v>
      </c>
      <c r="D160" s="228" t="s">
        <v>190</v>
      </c>
      <c r="E160" s="229" t="s">
        <v>1669</v>
      </c>
      <c r="F160" s="230" t="s">
        <v>1670</v>
      </c>
      <c r="G160" s="231" t="s">
        <v>360</v>
      </c>
      <c r="H160" s="232">
        <v>1</v>
      </c>
      <c r="I160" s="233"/>
      <c r="J160" s="234">
        <f>ROUND(I160*H160,2)</f>
        <v>0</v>
      </c>
      <c r="K160" s="230" t="s">
        <v>1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195</v>
      </c>
      <c r="AT160" s="239" t="s">
        <v>190</v>
      </c>
      <c r="AU160" s="239" t="s">
        <v>84</v>
      </c>
      <c r="AY160" s="18" t="s">
        <v>188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195</v>
      </c>
      <c r="BM160" s="239" t="s">
        <v>902</v>
      </c>
    </row>
    <row r="161" spans="1:65" s="2" customFormat="1" ht="16.5" customHeight="1">
      <c r="A161" s="39"/>
      <c r="B161" s="40"/>
      <c r="C161" s="228" t="s">
        <v>699</v>
      </c>
      <c r="D161" s="228" t="s">
        <v>190</v>
      </c>
      <c r="E161" s="229" t="s">
        <v>1671</v>
      </c>
      <c r="F161" s="230" t="s">
        <v>1672</v>
      </c>
      <c r="G161" s="231" t="s">
        <v>604</v>
      </c>
      <c r="H161" s="232">
        <v>65</v>
      </c>
      <c r="I161" s="233"/>
      <c r="J161" s="234">
        <f>ROUND(I161*H161,2)</f>
        <v>0</v>
      </c>
      <c r="K161" s="230" t="s">
        <v>1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195</v>
      </c>
      <c r="AT161" s="239" t="s">
        <v>190</v>
      </c>
      <c r="AU161" s="239" t="s">
        <v>84</v>
      </c>
      <c r="AY161" s="18" t="s">
        <v>188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195</v>
      </c>
      <c r="BM161" s="239" t="s">
        <v>912</v>
      </c>
    </row>
    <row r="162" spans="1:63" s="12" customFormat="1" ht="25.9" customHeight="1">
      <c r="A162" s="12"/>
      <c r="B162" s="212"/>
      <c r="C162" s="213"/>
      <c r="D162" s="214" t="s">
        <v>76</v>
      </c>
      <c r="E162" s="215" t="s">
        <v>1302</v>
      </c>
      <c r="F162" s="215" t="s">
        <v>1673</v>
      </c>
      <c r="G162" s="213"/>
      <c r="H162" s="213"/>
      <c r="I162" s="216"/>
      <c r="J162" s="217">
        <f>BK162</f>
        <v>0</v>
      </c>
      <c r="K162" s="213"/>
      <c r="L162" s="218"/>
      <c r="M162" s="219"/>
      <c r="N162" s="220"/>
      <c r="O162" s="220"/>
      <c r="P162" s="221">
        <f>SUM(P163:P168)</f>
        <v>0</v>
      </c>
      <c r="Q162" s="220"/>
      <c r="R162" s="221">
        <f>SUM(R163:R168)</f>
        <v>0</v>
      </c>
      <c r="S162" s="220"/>
      <c r="T162" s="222">
        <f>SUM(T163:T168)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3" t="s">
        <v>84</v>
      </c>
      <c r="AT162" s="224" t="s">
        <v>76</v>
      </c>
      <c r="AU162" s="224" t="s">
        <v>77</v>
      </c>
      <c r="AY162" s="223" t="s">
        <v>188</v>
      </c>
      <c r="BK162" s="225">
        <f>SUM(BK163:BK168)</f>
        <v>0</v>
      </c>
    </row>
    <row r="163" spans="1:65" s="2" customFormat="1" ht="24.15" customHeight="1">
      <c r="A163" s="39"/>
      <c r="B163" s="40"/>
      <c r="C163" s="228" t="s">
        <v>706</v>
      </c>
      <c r="D163" s="228" t="s">
        <v>190</v>
      </c>
      <c r="E163" s="229" t="s">
        <v>1674</v>
      </c>
      <c r="F163" s="230" t="s">
        <v>1675</v>
      </c>
      <c r="G163" s="231" t="s">
        <v>604</v>
      </c>
      <c r="H163" s="232">
        <v>4</v>
      </c>
      <c r="I163" s="233"/>
      <c r="J163" s="234">
        <f>ROUND(I163*H163,2)</f>
        <v>0</v>
      </c>
      <c r="K163" s="230" t="s">
        <v>1</v>
      </c>
      <c r="L163" s="45"/>
      <c r="M163" s="235" t="s">
        <v>1</v>
      </c>
      <c r="N163" s="236" t="s">
        <v>42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195</v>
      </c>
      <c r="AT163" s="239" t="s">
        <v>190</v>
      </c>
      <c r="AU163" s="239" t="s">
        <v>84</v>
      </c>
      <c r="AY163" s="18" t="s">
        <v>188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195</v>
      </c>
      <c r="BM163" s="239" t="s">
        <v>924</v>
      </c>
    </row>
    <row r="164" spans="1:65" s="2" customFormat="1" ht="24.15" customHeight="1">
      <c r="A164" s="39"/>
      <c r="B164" s="40"/>
      <c r="C164" s="228" t="s">
        <v>711</v>
      </c>
      <c r="D164" s="228" t="s">
        <v>190</v>
      </c>
      <c r="E164" s="229" t="s">
        <v>1676</v>
      </c>
      <c r="F164" s="230" t="s">
        <v>1677</v>
      </c>
      <c r="G164" s="231" t="s">
        <v>604</v>
      </c>
      <c r="H164" s="232">
        <v>35</v>
      </c>
      <c r="I164" s="233"/>
      <c r="J164" s="234">
        <f>ROUND(I164*H164,2)</f>
        <v>0</v>
      </c>
      <c r="K164" s="230" t="s">
        <v>1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195</v>
      </c>
      <c r="AT164" s="239" t="s">
        <v>190</v>
      </c>
      <c r="AU164" s="239" t="s">
        <v>84</v>
      </c>
      <c r="AY164" s="18" t="s">
        <v>188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195</v>
      </c>
      <c r="BM164" s="239" t="s">
        <v>934</v>
      </c>
    </row>
    <row r="165" spans="1:65" s="2" customFormat="1" ht="24.15" customHeight="1">
      <c r="A165" s="39"/>
      <c r="B165" s="40"/>
      <c r="C165" s="228" t="s">
        <v>715</v>
      </c>
      <c r="D165" s="228" t="s">
        <v>190</v>
      </c>
      <c r="E165" s="229" t="s">
        <v>1678</v>
      </c>
      <c r="F165" s="230" t="s">
        <v>1679</v>
      </c>
      <c r="G165" s="231" t="s">
        <v>360</v>
      </c>
      <c r="H165" s="232">
        <v>1</v>
      </c>
      <c r="I165" s="233"/>
      <c r="J165" s="234">
        <f>ROUND(I165*H165,2)</f>
        <v>0</v>
      </c>
      <c r="K165" s="230" t="s">
        <v>1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195</v>
      </c>
      <c r="AT165" s="239" t="s">
        <v>190</v>
      </c>
      <c r="AU165" s="239" t="s">
        <v>84</v>
      </c>
      <c r="AY165" s="18" t="s">
        <v>188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195</v>
      </c>
      <c r="BM165" s="239" t="s">
        <v>946</v>
      </c>
    </row>
    <row r="166" spans="1:65" s="2" customFormat="1" ht="16.5" customHeight="1">
      <c r="A166" s="39"/>
      <c r="B166" s="40"/>
      <c r="C166" s="228" t="s">
        <v>719</v>
      </c>
      <c r="D166" s="228" t="s">
        <v>190</v>
      </c>
      <c r="E166" s="229" t="s">
        <v>1659</v>
      </c>
      <c r="F166" s="230" t="s">
        <v>1660</v>
      </c>
      <c r="G166" s="231" t="s">
        <v>360</v>
      </c>
      <c r="H166" s="232">
        <v>3</v>
      </c>
      <c r="I166" s="233"/>
      <c r="J166" s="234">
        <f>ROUND(I166*H166,2)</f>
        <v>0</v>
      </c>
      <c r="K166" s="230" t="s">
        <v>1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195</v>
      </c>
      <c r="AT166" s="239" t="s">
        <v>190</v>
      </c>
      <c r="AU166" s="239" t="s">
        <v>84</v>
      </c>
      <c r="AY166" s="18" t="s">
        <v>188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195</v>
      </c>
      <c r="BM166" s="239" t="s">
        <v>957</v>
      </c>
    </row>
    <row r="167" spans="1:65" s="2" customFormat="1" ht="16.5" customHeight="1">
      <c r="A167" s="39"/>
      <c r="B167" s="40"/>
      <c r="C167" s="228" t="s">
        <v>723</v>
      </c>
      <c r="D167" s="228" t="s">
        <v>190</v>
      </c>
      <c r="E167" s="229" t="s">
        <v>1667</v>
      </c>
      <c r="F167" s="230" t="s">
        <v>1668</v>
      </c>
      <c r="G167" s="231" t="s">
        <v>360</v>
      </c>
      <c r="H167" s="232">
        <v>1</v>
      </c>
      <c r="I167" s="233"/>
      <c r="J167" s="234">
        <f>ROUND(I167*H167,2)</f>
        <v>0</v>
      </c>
      <c r="K167" s="230" t="s">
        <v>1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195</v>
      </c>
      <c r="AT167" s="239" t="s">
        <v>190</v>
      </c>
      <c r="AU167" s="239" t="s">
        <v>84</v>
      </c>
      <c r="AY167" s="18" t="s">
        <v>188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195</v>
      </c>
      <c r="BM167" s="239" t="s">
        <v>970</v>
      </c>
    </row>
    <row r="168" spans="1:65" s="2" customFormat="1" ht="16.5" customHeight="1">
      <c r="A168" s="39"/>
      <c r="B168" s="40"/>
      <c r="C168" s="228" t="s">
        <v>728</v>
      </c>
      <c r="D168" s="228" t="s">
        <v>190</v>
      </c>
      <c r="E168" s="229" t="s">
        <v>1671</v>
      </c>
      <c r="F168" s="230" t="s">
        <v>1672</v>
      </c>
      <c r="G168" s="231" t="s">
        <v>604</v>
      </c>
      <c r="H168" s="232">
        <v>39</v>
      </c>
      <c r="I168" s="233"/>
      <c r="J168" s="234">
        <f>ROUND(I168*H168,2)</f>
        <v>0</v>
      </c>
      <c r="K168" s="230" t="s">
        <v>1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195</v>
      </c>
      <c r="AT168" s="239" t="s">
        <v>190</v>
      </c>
      <c r="AU168" s="239" t="s">
        <v>84</v>
      </c>
      <c r="AY168" s="18" t="s">
        <v>188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195</v>
      </c>
      <c r="BM168" s="239" t="s">
        <v>979</v>
      </c>
    </row>
    <row r="169" spans="1:63" s="12" customFormat="1" ht="25.9" customHeight="1">
      <c r="A169" s="12"/>
      <c r="B169" s="212"/>
      <c r="C169" s="213"/>
      <c r="D169" s="214" t="s">
        <v>76</v>
      </c>
      <c r="E169" s="215" t="s">
        <v>1080</v>
      </c>
      <c r="F169" s="215" t="s">
        <v>1680</v>
      </c>
      <c r="G169" s="213"/>
      <c r="H169" s="213"/>
      <c r="I169" s="216"/>
      <c r="J169" s="217">
        <f>BK169</f>
        <v>0</v>
      </c>
      <c r="K169" s="213"/>
      <c r="L169" s="218"/>
      <c r="M169" s="219"/>
      <c r="N169" s="220"/>
      <c r="O169" s="220"/>
      <c r="P169" s="221">
        <f>P170</f>
        <v>0</v>
      </c>
      <c r="Q169" s="220"/>
      <c r="R169" s="221">
        <f>R170</f>
        <v>0</v>
      </c>
      <c r="S169" s="220"/>
      <c r="T169" s="222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3" t="s">
        <v>84</v>
      </c>
      <c r="AT169" s="224" t="s">
        <v>76</v>
      </c>
      <c r="AU169" s="224" t="s">
        <v>77</v>
      </c>
      <c r="AY169" s="223" t="s">
        <v>188</v>
      </c>
      <c r="BK169" s="225">
        <f>BK170</f>
        <v>0</v>
      </c>
    </row>
    <row r="170" spans="1:65" s="2" customFormat="1" ht="16.5" customHeight="1">
      <c r="A170" s="39"/>
      <c r="B170" s="40"/>
      <c r="C170" s="228" t="s">
        <v>745</v>
      </c>
      <c r="D170" s="228" t="s">
        <v>190</v>
      </c>
      <c r="E170" s="229" t="s">
        <v>1681</v>
      </c>
      <c r="F170" s="230" t="s">
        <v>1682</v>
      </c>
      <c r="G170" s="231" t="s">
        <v>377</v>
      </c>
      <c r="H170" s="232">
        <v>100</v>
      </c>
      <c r="I170" s="233"/>
      <c r="J170" s="234">
        <f>ROUND(I170*H170,2)</f>
        <v>0</v>
      </c>
      <c r="K170" s="230" t="s">
        <v>1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195</v>
      </c>
      <c r="AT170" s="239" t="s">
        <v>190</v>
      </c>
      <c r="AU170" s="239" t="s">
        <v>84</v>
      </c>
      <c r="AY170" s="18" t="s">
        <v>188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195</v>
      </c>
      <c r="BM170" s="239" t="s">
        <v>989</v>
      </c>
    </row>
    <row r="171" spans="1:63" s="12" customFormat="1" ht="25.9" customHeight="1">
      <c r="A171" s="12"/>
      <c r="B171" s="212"/>
      <c r="C171" s="213"/>
      <c r="D171" s="214" t="s">
        <v>76</v>
      </c>
      <c r="E171" s="215" t="s">
        <v>1326</v>
      </c>
      <c r="F171" s="215" t="s">
        <v>1683</v>
      </c>
      <c r="G171" s="213"/>
      <c r="H171" s="213"/>
      <c r="I171" s="216"/>
      <c r="J171" s="217">
        <f>BK171</f>
        <v>0</v>
      </c>
      <c r="K171" s="213"/>
      <c r="L171" s="218"/>
      <c r="M171" s="219"/>
      <c r="N171" s="220"/>
      <c r="O171" s="220"/>
      <c r="P171" s="221">
        <f>SUM(P172:P175)</f>
        <v>0</v>
      </c>
      <c r="Q171" s="220"/>
      <c r="R171" s="221">
        <f>SUM(R172:R175)</f>
        <v>0</v>
      </c>
      <c r="S171" s="220"/>
      <c r="T171" s="222">
        <f>SUM(T172:T175)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3" t="s">
        <v>84</v>
      </c>
      <c r="AT171" s="224" t="s">
        <v>76</v>
      </c>
      <c r="AU171" s="224" t="s">
        <v>77</v>
      </c>
      <c r="AY171" s="223" t="s">
        <v>188</v>
      </c>
      <c r="BK171" s="225">
        <f>SUM(BK172:BK175)</f>
        <v>0</v>
      </c>
    </row>
    <row r="172" spans="1:65" s="2" customFormat="1" ht="16.5" customHeight="1">
      <c r="A172" s="39"/>
      <c r="B172" s="40"/>
      <c r="C172" s="228" t="s">
        <v>749</v>
      </c>
      <c r="D172" s="228" t="s">
        <v>190</v>
      </c>
      <c r="E172" s="229" t="s">
        <v>1684</v>
      </c>
      <c r="F172" s="230" t="s">
        <v>1685</v>
      </c>
      <c r="G172" s="231" t="s">
        <v>360</v>
      </c>
      <c r="H172" s="232">
        <v>1</v>
      </c>
      <c r="I172" s="233"/>
      <c r="J172" s="234">
        <f>ROUND(I172*H172,2)</f>
        <v>0</v>
      </c>
      <c r="K172" s="230" t="s">
        <v>1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195</v>
      </c>
      <c r="AT172" s="239" t="s">
        <v>190</v>
      </c>
      <c r="AU172" s="239" t="s">
        <v>84</v>
      </c>
      <c r="AY172" s="18" t="s">
        <v>188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195</v>
      </c>
      <c r="BM172" s="239" t="s">
        <v>1000</v>
      </c>
    </row>
    <row r="173" spans="1:65" s="2" customFormat="1" ht="16.5" customHeight="1">
      <c r="A173" s="39"/>
      <c r="B173" s="40"/>
      <c r="C173" s="228" t="s">
        <v>753</v>
      </c>
      <c r="D173" s="228" t="s">
        <v>190</v>
      </c>
      <c r="E173" s="229" t="s">
        <v>1686</v>
      </c>
      <c r="F173" s="230" t="s">
        <v>1687</v>
      </c>
      <c r="G173" s="231" t="s">
        <v>360</v>
      </c>
      <c r="H173" s="232">
        <v>1</v>
      </c>
      <c r="I173" s="233"/>
      <c r="J173" s="234">
        <f>ROUND(I173*H173,2)</f>
        <v>0</v>
      </c>
      <c r="K173" s="230" t="s">
        <v>1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195</v>
      </c>
      <c r="AT173" s="239" t="s">
        <v>190</v>
      </c>
      <c r="AU173" s="239" t="s">
        <v>84</v>
      </c>
      <c r="AY173" s="18" t="s">
        <v>188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195</v>
      </c>
      <c r="BM173" s="239" t="s">
        <v>1010</v>
      </c>
    </row>
    <row r="174" spans="1:65" s="2" customFormat="1" ht="16.5" customHeight="1">
      <c r="A174" s="39"/>
      <c r="B174" s="40"/>
      <c r="C174" s="228" t="s">
        <v>778</v>
      </c>
      <c r="D174" s="228" t="s">
        <v>190</v>
      </c>
      <c r="E174" s="229" t="s">
        <v>1688</v>
      </c>
      <c r="F174" s="230" t="s">
        <v>1689</v>
      </c>
      <c r="G174" s="231" t="s">
        <v>360</v>
      </c>
      <c r="H174" s="232">
        <v>1</v>
      </c>
      <c r="I174" s="233"/>
      <c r="J174" s="234">
        <f>ROUND(I174*H174,2)</f>
        <v>0</v>
      </c>
      <c r="K174" s="230" t="s">
        <v>1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195</v>
      </c>
      <c r="AT174" s="239" t="s">
        <v>190</v>
      </c>
      <c r="AU174" s="239" t="s">
        <v>84</v>
      </c>
      <c r="AY174" s="18" t="s">
        <v>188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195</v>
      </c>
      <c r="BM174" s="239" t="s">
        <v>1022</v>
      </c>
    </row>
    <row r="175" spans="1:65" s="2" customFormat="1" ht="16.5" customHeight="1">
      <c r="A175" s="39"/>
      <c r="B175" s="40"/>
      <c r="C175" s="228" t="s">
        <v>783</v>
      </c>
      <c r="D175" s="228" t="s">
        <v>190</v>
      </c>
      <c r="E175" s="229" t="s">
        <v>1690</v>
      </c>
      <c r="F175" s="230" t="s">
        <v>1404</v>
      </c>
      <c r="G175" s="231" t="s">
        <v>360</v>
      </c>
      <c r="H175" s="232">
        <v>1</v>
      </c>
      <c r="I175" s="233"/>
      <c r="J175" s="234">
        <f>ROUND(I175*H175,2)</f>
        <v>0</v>
      </c>
      <c r="K175" s="230" t="s">
        <v>1</v>
      </c>
      <c r="L175" s="45"/>
      <c r="M175" s="305" t="s">
        <v>1</v>
      </c>
      <c r="N175" s="306" t="s">
        <v>42</v>
      </c>
      <c r="O175" s="307"/>
      <c r="P175" s="308">
        <f>O175*H175</f>
        <v>0</v>
      </c>
      <c r="Q175" s="308">
        <v>0</v>
      </c>
      <c r="R175" s="308">
        <f>Q175*H175</f>
        <v>0</v>
      </c>
      <c r="S175" s="308">
        <v>0</v>
      </c>
      <c r="T175" s="30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195</v>
      </c>
      <c r="AT175" s="239" t="s">
        <v>190</v>
      </c>
      <c r="AU175" s="239" t="s">
        <v>84</v>
      </c>
      <c r="AY175" s="18" t="s">
        <v>188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195</v>
      </c>
      <c r="BM175" s="239" t="s">
        <v>1691</v>
      </c>
    </row>
    <row r="176" spans="1:31" s="2" customFormat="1" ht="6.95" customHeight="1">
      <c r="A176" s="39"/>
      <c r="B176" s="67"/>
      <c r="C176" s="68"/>
      <c r="D176" s="68"/>
      <c r="E176" s="68"/>
      <c r="F176" s="68"/>
      <c r="G176" s="68"/>
      <c r="H176" s="68"/>
      <c r="I176" s="68"/>
      <c r="J176" s="68"/>
      <c r="K176" s="68"/>
      <c r="L176" s="45"/>
      <c r="M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</row>
  </sheetData>
  <sheetProtection password="CC35" sheet="1" objects="1" scenarios="1" formatColumns="0" formatRows="0" autoFilter="0"/>
  <autoFilter ref="C124:K17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150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Dětský domov a školní jídelna Sedloňov - Stavební úpravy objektu - II. ETAPA SO01</v>
      </c>
      <c r="F7" s="152"/>
      <c r="G7" s="152"/>
      <c r="H7" s="152"/>
      <c r="L7" s="21"/>
    </row>
    <row r="8" spans="2:12" s="1" customFormat="1" ht="12" customHeight="1">
      <c r="B8" s="21"/>
      <c r="D8" s="152" t="s">
        <v>151</v>
      </c>
      <c r="L8" s="21"/>
    </row>
    <row r="9" spans="1:31" s="2" customFormat="1" ht="16.5" customHeight="1">
      <c r="A9" s="39"/>
      <c r="B9" s="45"/>
      <c r="C9" s="39"/>
      <c r="D9" s="39"/>
      <c r="E9" s="153" t="s">
        <v>152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153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1692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34</v>
      </c>
      <c r="G14" s="39"/>
      <c r="H14" s="39"/>
      <c r="I14" s="152" t="s">
        <v>22</v>
      </c>
      <c r="J14" s="155" t="str">
        <f>'Rekapitulace stavby'!AN8</f>
        <v>21. 7. 2023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>Královéhradecký Kraj, Hradec Králové</v>
      </c>
      <c r="F17" s="39"/>
      <c r="G17" s="39"/>
      <c r="H17" s="39"/>
      <c r="I17" s="152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OBCHODNÍ PROJEKT HRADEC KRÁLOVÉ v.o.s.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ROUND(J130,2)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ROUND((SUM(BE130:BE249)),2)</f>
        <v>0</v>
      </c>
      <c r="G35" s="39"/>
      <c r="H35" s="39"/>
      <c r="I35" s="166">
        <v>0.21</v>
      </c>
      <c r="J35" s="165">
        <f>ROUND(((SUM(BE130:BE249))*I35),2)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ROUND((SUM(BF130:BF249)),2)</f>
        <v>0</v>
      </c>
      <c r="G36" s="39"/>
      <c r="H36" s="39"/>
      <c r="I36" s="166">
        <v>0.15</v>
      </c>
      <c r="J36" s="165">
        <f>ROUND(((SUM(BF130:BF249))*I36),2)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ROUND((SUM(BG130:BG249)),2)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ROUND((SUM(BH130:BH249)),2)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ROUND((SUM(BI130:BI249)),2)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Dětský domov a školní jídelna Sedloňov - Stavební úpravy objektu - II. ETAPA SO01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152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06 - ZTI VNITRNI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21. 7. 2023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40.05" customHeight="1">
      <c r="A93" s="39"/>
      <c r="B93" s="40"/>
      <c r="C93" s="33" t="s">
        <v>24</v>
      </c>
      <c r="D93" s="41"/>
      <c r="E93" s="41"/>
      <c r="F93" s="28" t="str">
        <f>E17</f>
        <v>Královéhradecký Kraj, Hradec Králové</v>
      </c>
      <c r="G93" s="41"/>
      <c r="H93" s="41"/>
      <c r="I93" s="33" t="s">
        <v>30</v>
      </c>
      <c r="J93" s="37" t="str">
        <f>E23</f>
        <v>OBCHODNÍ PROJEKT HRADEC KRÁLOVÉ v.o.s.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156</v>
      </c>
      <c r="D96" s="187"/>
      <c r="E96" s="187"/>
      <c r="F96" s="187"/>
      <c r="G96" s="187"/>
      <c r="H96" s="187"/>
      <c r="I96" s="187"/>
      <c r="J96" s="188" t="s">
        <v>157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158</v>
      </c>
      <c r="D98" s="41"/>
      <c r="E98" s="41"/>
      <c r="F98" s="41"/>
      <c r="G98" s="41"/>
      <c r="H98" s="41"/>
      <c r="I98" s="41"/>
      <c r="J98" s="111">
        <f>J130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159</v>
      </c>
    </row>
    <row r="99" spans="1:31" s="9" customFormat="1" ht="24.95" customHeight="1">
      <c r="A99" s="9"/>
      <c r="B99" s="190"/>
      <c r="C99" s="191"/>
      <c r="D99" s="192" t="s">
        <v>160</v>
      </c>
      <c r="E99" s="193"/>
      <c r="F99" s="193"/>
      <c r="G99" s="193"/>
      <c r="H99" s="193"/>
      <c r="I99" s="193"/>
      <c r="J99" s="194">
        <f>J131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1693</v>
      </c>
      <c r="E100" s="198"/>
      <c r="F100" s="198"/>
      <c r="G100" s="198"/>
      <c r="H100" s="198"/>
      <c r="I100" s="198"/>
      <c r="J100" s="199">
        <f>J132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1694</v>
      </c>
      <c r="E101" s="198"/>
      <c r="F101" s="198"/>
      <c r="G101" s="198"/>
      <c r="H101" s="198"/>
      <c r="I101" s="198"/>
      <c r="J101" s="199">
        <f>J139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1695</v>
      </c>
      <c r="E102" s="198"/>
      <c r="F102" s="198"/>
      <c r="G102" s="198"/>
      <c r="H102" s="198"/>
      <c r="I102" s="198"/>
      <c r="J102" s="199">
        <f>J147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1696</v>
      </c>
      <c r="E103" s="198"/>
      <c r="F103" s="198"/>
      <c r="G103" s="198"/>
      <c r="H103" s="198"/>
      <c r="I103" s="198"/>
      <c r="J103" s="199">
        <f>J155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1697</v>
      </c>
      <c r="E104" s="198"/>
      <c r="F104" s="198"/>
      <c r="G104" s="198"/>
      <c r="H104" s="198"/>
      <c r="I104" s="198"/>
      <c r="J104" s="199">
        <f>J168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1698</v>
      </c>
      <c r="E105" s="198"/>
      <c r="F105" s="198"/>
      <c r="G105" s="198"/>
      <c r="H105" s="198"/>
      <c r="I105" s="198"/>
      <c r="J105" s="199">
        <f>J186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1699</v>
      </c>
      <c r="E106" s="198"/>
      <c r="F106" s="198"/>
      <c r="G106" s="198"/>
      <c r="H106" s="198"/>
      <c r="I106" s="198"/>
      <c r="J106" s="199">
        <f>J207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1700</v>
      </c>
      <c r="E107" s="198"/>
      <c r="F107" s="198"/>
      <c r="G107" s="198"/>
      <c r="H107" s="198"/>
      <c r="I107" s="198"/>
      <c r="J107" s="199">
        <f>J223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6"/>
      <c r="C108" s="134"/>
      <c r="D108" s="197" t="s">
        <v>1701</v>
      </c>
      <c r="E108" s="198"/>
      <c r="F108" s="198"/>
      <c r="G108" s="198"/>
      <c r="H108" s="198"/>
      <c r="I108" s="198"/>
      <c r="J108" s="199">
        <f>J246</f>
        <v>0</v>
      </c>
      <c r="K108" s="134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173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6.25" customHeight="1">
      <c r="A118" s="39"/>
      <c r="B118" s="40"/>
      <c r="C118" s="41"/>
      <c r="D118" s="41"/>
      <c r="E118" s="185" t="str">
        <f>E7</f>
        <v>Dětský domov a školní jídelna Sedloňov - Stavební úpravy objektu - II. ETAPA SO01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2:12" s="1" customFormat="1" ht="12" customHeight="1">
      <c r="B119" s="22"/>
      <c r="C119" s="33" t="s">
        <v>151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pans="1:31" s="2" customFormat="1" ht="16.5" customHeight="1">
      <c r="A120" s="39"/>
      <c r="B120" s="40"/>
      <c r="C120" s="41"/>
      <c r="D120" s="41"/>
      <c r="E120" s="185" t="s">
        <v>152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153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77" t="str">
        <f>E11</f>
        <v>06 - ZTI VNITRNI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20</v>
      </c>
      <c r="D124" s="41"/>
      <c r="E124" s="41"/>
      <c r="F124" s="28" t="str">
        <f>F14</f>
        <v xml:space="preserve"> </v>
      </c>
      <c r="G124" s="41"/>
      <c r="H124" s="41"/>
      <c r="I124" s="33" t="s">
        <v>22</v>
      </c>
      <c r="J124" s="80" t="str">
        <f>IF(J14="","",J14)</f>
        <v>21. 7. 2023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40.05" customHeight="1">
      <c r="A126" s="39"/>
      <c r="B126" s="40"/>
      <c r="C126" s="33" t="s">
        <v>24</v>
      </c>
      <c r="D126" s="41"/>
      <c r="E126" s="41"/>
      <c r="F126" s="28" t="str">
        <f>E17</f>
        <v>Královéhradecký Kraj, Hradec Králové</v>
      </c>
      <c r="G126" s="41"/>
      <c r="H126" s="41"/>
      <c r="I126" s="33" t="s">
        <v>30</v>
      </c>
      <c r="J126" s="37" t="str">
        <f>E23</f>
        <v>OBCHODNÍ PROJEKT HRADEC KRÁLOVÉ v.o.s.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28</v>
      </c>
      <c r="D127" s="41"/>
      <c r="E127" s="41"/>
      <c r="F127" s="28" t="str">
        <f>IF(E20="","",E20)</f>
        <v>Vyplň údaj</v>
      </c>
      <c r="G127" s="41"/>
      <c r="H127" s="41"/>
      <c r="I127" s="33" t="s">
        <v>33</v>
      </c>
      <c r="J127" s="37" t="str">
        <f>E26</f>
        <v xml:space="preserve"> 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201"/>
      <c r="B129" s="202"/>
      <c r="C129" s="203" t="s">
        <v>174</v>
      </c>
      <c r="D129" s="204" t="s">
        <v>62</v>
      </c>
      <c r="E129" s="204" t="s">
        <v>58</v>
      </c>
      <c r="F129" s="204" t="s">
        <v>59</v>
      </c>
      <c r="G129" s="204" t="s">
        <v>175</v>
      </c>
      <c r="H129" s="204" t="s">
        <v>176</v>
      </c>
      <c r="I129" s="204" t="s">
        <v>177</v>
      </c>
      <c r="J129" s="204" t="s">
        <v>157</v>
      </c>
      <c r="K129" s="205" t="s">
        <v>178</v>
      </c>
      <c r="L129" s="206"/>
      <c r="M129" s="101" t="s">
        <v>1</v>
      </c>
      <c r="N129" s="102" t="s">
        <v>41</v>
      </c>
      <c r="O129" s="102" t="s">
        <v>179</v>
      </c>
      <c r="P129" s="102" t="s">
        <v>180</v>
      </c>
      <c r="Q129" s="102" t="s">
        <v>181</v>
      </c>
      <c r="R129" s="102" t="s">
        <v>182</v>
      </c>
      <c r="S129" s="102" t="s">
        <v>183</v>
      </c>
      <c r="T129" s="103" t="s">
        <v>184</v>
      </c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</row>
    <row r="130" spans="1:63" s="2" customFormat="1" ht="22.8" customHeight="1">
      <c r="A130" s="39"/>
      <c r="B130" s="40"/>
      <c r="C130" s="108" t="s">
        <v>185</v>
      </c>
      <c r="D130" s="41"/>
      <c r="E130" s="41"/>
      <c r="F130" s="41"/>
      <c r="G130" s="41"/>
      <c r="H130" s="41"/>
      <c r="I130" s="41"/>
      <c r="J130" s="207">
        <f>BK130</f>
        <v>0</v>
      </c>
      <c r="K130" s="41"/>
      <c r="L130" s="45"/>
      <c r="M130" s="104"/>
      <c r="N130" s="208"/>
      <c r="O130" s="105"/>
      <c r="P130" s="209">
        <f>P131</f>
        <v>0</v>
      </c>
      <c r="Q130" s="105"/>
      <c r="R130" s="209">
        <f>R131</f>
        <v>0</v>
      </c>
      <c r="S130" s="105"/>
      <c r="T130" s="210">
        <f>T131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76</v>
      </c>
      <c r="AU130" s="18" t="s">
        <v>159</v>
      </c>
      <c r="BK130" s="211">
        <f>BK131</f>
        <v>0</v>
      </c>
    </row>
    <row r="131" spans="1:63" s="12" customFormat="1" ht="25.9" customHeight="1">
      <c r="A131" s="12"/>
      <c r="B131" s="212"/>
      <c r="C131" s="213"/>
      <c r="D131" s="214" t="s">
        <v>76</v>
      </c>
      <c r="E131" s="215" t="s">
        <v>186</v>
      </c>
      <c r="F131" s="215" t="s">
        <v>187</v>
      </c>
      <c r="G131" s="213"/>
      <c r="H131" s="213"/>
      <c r="I131" s="216"/>
      <c r="J131" s="217">
        <f>BK131</f>
        <v>0</v>
      </c>
      <c r="K131" s="213"/>
      <c r="L131" s="218"/>
      <c r="M131" s="219"/>
      <c r="N131" s="220"/>
      <c r="O131" s="220"/>
      <c r="P131" s="221">
        <f>P132+P139+P147+P155+P168+P186+P207+P223+P246</f>
        <v>0</v>
      </c>
      <c r="Q131" s="220"/>
      <c r="R131" s="221">
        <f>R132+R139+R147+R155+R168+R186+R207+R223+R246</f>
        <v>0</v>
      </c>
      <c r="S131" s="220"/>
      <c r="T131" s="222">
        <f>T132+T139+T147+T155+T168+T186+T207+T223+T246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84</v>
      </c>
      <c r="AT131" s="224" t="s">
        <v>76</v>
      </c>
      <c r="AU131" s="224" t="s">
        <v>77</v>
      </c>
      <c r="AY131" s="223" t="s">
        <v>188</v>
      </c>
      <c r="BK131" s="225">
        <f>BK132+BK139+BK147+BK155+BK168+BK186+BK207+BK223+BK246</f>
        <v>0</v>
      </c>
    </row>
    <row r="132" spans="1:63" s="12" customFormat="1" ht="22.8" customHeight="1">
      <c r="A132" s="12"/>
      <c r="B132" s="212"/>
      <c r="C132" s="213"/>
      <c r="D132" s="214" t="s">
        <v>76</v>
      </c>
      <c r="E132" s="226" t="s">
        <v>84</v>
      </c>
      <c r="F132" s="226" t="s">
        <v>1702</v>
      </c>
      <c r="G132" s="213"/>
      <c r="H132" s="213"/>
      <c r="I132" s="216"/>
      <c r="J132" s="227">
        <f>BK132</f>
        <v>0</v>
      </c>
      <c r="K132" s="213"/>
      <c r="L132" s="218"/>
      <c r="M132" s="219"/>
      <c r="N132" s="220"/>
      <c r="O132" s="220"/>
      <c r="P132" s="221">
        <f>SUM(P133:P138)</f>
        <v>0</v>
      </c>
      <c r="Q132" s="220"/>
      <c r="R132" s="221">
        <f>SUM(R133:R138)</f>
        <v>0</v>
      </c>
      <c r="S132" s="220"/>
      <c r="T132" s="222">
        <f>SUM(T133:T138)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84</v>
      </c>
      <c r="AT132" s="224" t="s">
        <v>76</v>
      </c>
      <c r="AU132" s="224" t="s">
        <v>84</v>
      </c>
      <c r="AY132" s="223" t="s">
        <v>188</v>
      </c>
      <c r="BK132" s="225">
        <f>SUM(BK133:BK138)</f>
        <v>0</v>
      </c>
    </row>
    <row r="133" spans="1:65" s="2" customFormat="1" ht="24.15" customHeight="1">
      <c r="A133" s="39"/>
      <c r="B133" s="40"/>
      <c r="C133" s="228" t="s">
        <v>84</v>
      </c>
      <c r="D133" s="228" t="s">
        <v>190</v>
      </c>
      <c r="E133" s="229" t="s">
        <v>1690</v>
      </c>
      <c r="F133" s="230" t="s">
        <v>1703</v>
      </c>
      <c r="G133" s="231" t="s">
        <v>360</v>
      </c>
      <c r="H133" s="232">
        <v>1</v>
      </c>
      <c r="I133" s="233"/>
      <c r="J133" s="234">
        <f>ROUND(I133*H133,2)</f>
        <v>0</v>
      </c>
      <c r="K133" s="230" t="s">
        <v>1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195</v>
      </c>
      <c r="AT133" s="239" t="s">
        <v>190</v>
      </c>
      <c r="AU133" s="239" t="s">
        <v>86</v>
      </c>
      <c r="AY133" s="18" t="s">
        <v>188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195</v>
      </c>
      <c r="BM133" s="239" t="s">
        <v>86</v>
      </c>
    </row>
    <row r="134" spans="1:65" s="2" customFormat="1" ht="16.5" customHeight="1">
      <c r="A134" s="39"/>
      <c r="B134" s="40"/>
      <c r="C134" s="228" t="s">
        <v>86</v>
      </c>
      <c r="D134" s="228" t="s">
        <v>190</v>
      </c>
      <c r="E134" s="229" t="s">
        <v>1704</v>
      </c>
      <c r="F134" s="230" t="s">
        <v>1705</v>
      </c>
      <c r="G134" s="231" t="s">
        <v>360</v>
      </c>
      <c r="H134" s="232">
        <v>350</v>
      </c>
      <c r="I134" s="233"/>
      <c r="J134" s="234">
        <f>ROUND(I134*H134,2)</f>
        <v>0</v>
      </c>
      <c r="K134" s="230" t="s">
        <v>1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195</v>
      </c>
      <c r="AT134" s="239" t="s">
        <v>190</v>
      </c>
      <c r="AU134" s="239" t="s">
        <v>86</v>
      </c>
      <c r="AY134" s="18" t="s">
        <v>188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195</v>
      </c>
      <c r="BM134" s="239" t="s">
        <v>195</v>
      </c>
    </row>
    <row r="135" spans="1:65" s="2" customFormat="1" ht="16.5" customHeight="1">
      <c r="A135" s="39"/>
      <c r="B135" s="40"/>
      <c r="C135" s="228" t="s">
        <v>112</v>
      </c>
      <c r="D135" s="228" t="s">
        <v>190</v>
      </c>
      <c r="E135" s="229" t="s">
        <v>1706</v>
      </c>
      <c r="F135" s="230" t="s">
        <v>1707</v>
      </c>
      <c r="G135" s="231" t="s">
        <v>360</v>
      </c>
      <c r="H135" s="232">
        <v>30</v>
      </c>
      <c r="I135" s="233"/>
      <c r="J135" s="234">
        <f>ROUND(I135*H135,2)</f>
        <v>0</v>
      </c>
      <c r="K135" s="230" t="s">
        <v>1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195</v>
      </c>
      <c r="AT135" s="239" t="s">
        <v>190</v>
      </c>
      <c r="AU135" s="239" t="s">
        <v>86</v>
      </c>
      <c r="AY135" s="18" t="s">
        <v>188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195</v>
      </c>
      <c r="BM135" s="239" t="s">
        <v>272</v>
      </c>
    </row>
    <row r="136" spans="1:65" s="2" customFormat="1" ht="24.15" customHeight="1">
      <c r="A136" s="39"/>
      <c r="B136" s="40"/>
      <c r="C136" s="228" t="s">
        <v>195</v>
      </c>
      <c r="D136" s="228" t="s">
        <v>190</v>
      </c>
      <c r="E136" s="229" t="s">
        <v>1708</v>
      </c>
      <c r="F136" s="230" t="s">
        <v>1709</v>
      </c>
      <c r="G136" s="231" t="s">
        <v>360</v>
      </c>
      <c r="H136" s="232">
        <v>1</v>
      </c>
      <c r="I136" s="233"/>
      <c r="J136" s="234">
        <f>ROUND(I136*H136,2)</f>
        <v>0</v>
      </c>
      <c r="K136" s="230" t="s">
        <v>1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195</v>
      </c>
      <c r="AT136" s="239" t="s">
        <v>190</v>
      </c>
      <c r="AU136" s="239" t="s">
        <v>86</v>
      </c>
      <c r="AY136" s="18" t="s">
        <v>188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195</v>
      </c>
      <c r="BM136" s="239" t="s">
        <v>297</v>
      </c>
    </row>
    <row r="137" spans="1:65" s="2" customFormat="1" ht="16.5" customHeight="1">
      <c r="A137" s="39"/>
      <c r="B137" s="40"/>
      <c r="C137" s="228" t="s">
        <v>268</v>
      </c>
      <c r="D137" s="228" t="s">
        <v>190</v>
      </c>
      <c r="E137" s="229" t="s">
        <v>1710</v>
      </c>
      <c r="F137" s="230" t="s">
        <v>1711</v>
      </c>
      <c r="G137" s="231" t="s">
        <v>360</v>
      </c>
      <c r="H137" s="232">
        <v>2</v>
      </c>
      <c r="I137" s="233"/>
      <c r="J137" s="234">
        <f>ROUND(I137*H137,2)</f>
        <v>0</v>
      </c>
      <c r="K137" s="230" t="s">
        <v>1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195</v>
      </c>
      <c r="AT137" s="239" t="s">
        <v>190</v>
      </c>
      <c r="AU137" s="239" t="s">
        <v>86</v>
      </c>
      <c r="AY137" s="18" t="s">
        <v>188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195</v>
      </c>
      <c r="BM137" s="239" t="s">
        <v>341</v>
      </c>
    </row>
    <row r="138" spans="1:65" s="2" customFormat="1" ht="16.5" customHeight="1">
      <c r="A138" s="39"/>
      <c r="B138" s="40"/>
      <c r="C138" s="228" t="s">
        <v>272</v>
      </c>
      <c r="D138" s="228" t="s">
        <v>190</v>
      </c>
      <c r="E138" s="229" t="s">
        <v>1712</v>
      </c>
      <c r="F138" s="230" t="s">
        <v>1713</v>
      </c>
      <c r="G138" s="231" t="s">
        <v>360</v>
      </c>
      <c r="H138" s="232">
        <v>10</v>
      </c>
      <c r="I138" s="233"/>
      <c r="J138" s="234">
        <f>ROUND(I138*H138,2)</f>
        <v>0</v>
      </c>
      <c r="K138" s="230" t="s">
        <v>1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195</v>
      </c>
      <c r="AT138" s="239" t="s">
        <v>190</v>
      </c>
      <c r="AU138" s="239" t="s">
        <v>86</v>
      </c>
      <c r="AY138" s="18" t="s">
        <v>188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195</v>
      </c>
      <c r="BM138" s="239" t="s">
        <v>352</v>
      </c>
    </row>
    <row r="139" spans="1:63" s="12" customFormat="1" ht="22.8" customHeight="1">
      <c r="A139" s="12"/>
      <c r="B139" s="212"/>
      <c r="C139" s="213"/>
      <c r="D139" s="214" t="s">
        <v>76</v>
      </c>
      <c r="E139" s="226" t="s">
        <v>86</v>
      </c>
      <c r="F139" s="226" t="s">
        <v>1714</v>
      </c>
      <c r="G139" s="213"/>
      <c r="H139" s="213"/>
      <c r="I139" s="216"/>
      <c r="J139" s="227">
        <f>BK139</f>
        <v>0</v>
      </c>
      <c r="K139" s="213"/>
      <c r="L139" s="218"/>
      <c r="M139" s="219"/>
      <c r="N139" s="220"/>
      <c r="O139" s="220"/>
      <c r="P139" s="221">
        <f>SUM(P140:P146)</f>
        <v>0</v>
      </c>
      <c r="Q139" s="220"/>
      <c r="R139" s="221">
        <f>SUM(R140:R146)</f>
        <v>0</v>
      </c>
      <c r="S139" s="220"/>
      <c r="T139" s="222">
        <f>SUM(T140:T146)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84</v>
      </c>
      <c r="AT139" s="224" t="s">
        <v>76</v>
      </c>
      <c r="AU139" s="224" t="s">
        <v>84</v>
      </c>
      <c r="AY139" s="223" t="s">
        <v>188</v>
      </c>
      <c r="BK139" s="225">
        <f>SUM(BK140:BK146)</f>
        <v>0</v>
      </c>
    </row>
    <row r="140" spans="1:65" s="2" customFormat="1" ht="24.15" customHeight="1">
      <c r="A140" s="39"/>
      <c r="B140" s="40"/>
      <c r="C140" s="228" t="s">
        <v>277</v>
      </c>
      <c r="D140" s="228" t="s">
        <v>190</v>
      </c>
      <c r="E140" s="229" t="s">
        <v>1715</v>
      </c>
      <c r="F140" s="230" t="s">
        <v>1716</v>
      </c>
      <c r="G140" s="231" t="s">
        <v>604</v>
      </c>
      <c r="H140" s="232">
        <v>80</v>
      </c>
      <c r="I140" s="233"/>
      <c r="J140" s="234">
        <f>ROUND(I140*H140,2)</f>
        <v>0</v>
      </c>
      <c r="K140" s="230" t="s">
        <v>1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195</v>
      </c>
      <c r="AT140" s="239" t="s">
        <v>190</v>
      </c>
      <c r="AU140" s="239" t="s">
        <v>86</v>
      </c>
      <c r="AY140" s="18" t="s">
        <v>188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195</v>
      </c>
      <c r="BM140" s="239" t="s">
        <v>362</v>
      </c>
    </row>
    <row r="141" spans="1:65" s="2" customFormat="1" ht="24.15" customHeight="1">
      <c r="A141" s="39"/>
      <c r="B141" s="40"/>
      <c r="C141" s="228" t="s">
        <v>297</v>
      </c>
      <c r="D141" s="228" t="s">
        <v>190</v>
      </c>
      <c r="E141" s="229" t="s">
        <v>1717</v>
      </c>
      <c r="F141" s="230" t="s">
        <v>1718</v>
      </c>
      <c r="G141" s="231" t="s">
        <v>604</v>
      </c>
      <c r="H141" s="232">
        <v>70</v>
      </c>
      <c r="I141" s="233"/>
      <c r="J141" s="234">
        <f>ROUND(I141*H141,2)</f>
        <v>0</v>
      </c>
      <c r="K141" s="230" t="s">
        <v>1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195</v>
      </c>
      <c r="AT141" s="239" t="s">
        <v>190</v>
      </c>
      <c r="AU141" s="239" t="s">
        <v>86</v>
      </c>
      <c r="AY141" s="18" t="s">
        <v>188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195</v>
      </c>
      <c r="BM141" s="239" t="s">
        <v>374</v>
      </c>
    </row>
    <row r="142" spans="1:65" s="2" customFormat="1" ht="24.15" customHeight="1">
      <c r="A142" s="39"/>
      <c r="B142" s="40"/>
      <c r="C142" s="228" t="s">
        <v>200</v>
      </c>
      <c r="D142" s="228" t="s">
        <v>190</v>
      </c>
      <c r="E142" s="229" t="s">
        <v>1719</v>
      </c>
      <c r="F142" s="230" t="s">
        <v>1720</v>
      </c>
      <c r="G142" s="231" t="s">
        <v>604</v>
      </c>
      <c r="H142" s="232">
        <v>25</v>
      </c>
      <c r="I142" s="233"/>
      <c r="J142" s="234">
        <f>ROUND(I142*H142,2)</f>
        <v>0</v>
      </c>
      <c r="K142" s="230" t="s">
        <v>1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195</v>
      </c>
      <c r="AT142" s="239" t="s">
        <v>190</v>
      </c>
      <c r="AU142" s="239" t="s">
        <v>86</v>
      </c>
      <c r="AY142" s="18" t="s">
        <v>188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195</v>
      </c>
      <c r="BM142" s="239" t="s">
        <v>383</v>
      </c>
    </row>
    <row r="143" spans="1:65" s="2" customFormat="1" ht="24.15" customHeight="1">
      <c r="A143" s="39"/>
      <c r="B143" s="40"/>
      <c r="C143" s="228" t="s">
        <v>341</v>
      </c>
      <c r="D143" s="228" t="s">
        <v>190</v>
      </c>
      <c r="E143" s="229" t="s">
        <v>1721</v>
      </c>
      <c r="F143" s="230" t="s">
        <v>1722</v>
      </c>
      <c r="G143" s="231" t="s">
        <v>604</v>
      </c>
      <c r="H143" s="232">
        <v>45</v>
      </c>
      <c r="I143" s="233"/>
      <c r="J143" s="234">
        <f>ROUND(I143*H143,2)</f>
        <v>0</v>
      </c>
      <c r="K143" s="230" t="s">
        <v>1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195</v>
      </c>
      <c r="AT143" s="239" t="s">
        <v>190</v>
      </c>
      <c r="AU143" s="239" t="s">
        <v>86</v>
      </c>
      <c r="AY143" s="18" t="s">
        <v>188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195</v>
      </c>
      <c r="BM143" s="239" t="s">
        <v>394</v>
      </c>
    </row>
    <row r="144" spans="1:65" s="2" customFormat="1" ht="16.5" customHeight="1">
      <c r="A144" s="39"/>
      <c r="B144" s="40"/>
      <c r="C144" s="228" t="s">
        <v>347</v>
      </c>
      <c r="D144" s="228" t="s">
        <v>190</v>
      </c>
      <c r="E144" s="229" t="s">
        <v>1723</v>
      </c>
      <c r="F144" s="230" t="s">
        <v>1672</v>
      </c>
      <c r="G144" s="231" t="s">
        <v>604</v>
      </c>
      <c r="H144" s="232">
        <v>220</v>
      </c>
      <c r="I144" s="233"/>
      <c r="J144" s="234">
        <f>ROUND(I144*H144,2)</f>
        <v>0</v>
      </c>
      <c r="K144" s="230" t="s">
        <v>1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195</v>
      </c>
      <c r="AT144" s="239" t="s">
        <v>190</v>
      </c>
      <c r="AU144" s="239" t="s">
        <v>86</v>
      </c>
      <c r="AY144" s="18" t="s">
        <v>188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195</v>
      </c>
      <c r="BM144" s="239" t="s">
        <v>407</v>
      </c>
    </row>
    <row r="145" spans="1:65" s="2" customFormat="1" ht="24.15" customHeight="1">
      <c r="A145" s="39"/>
      <c r="B145" s="40"/>
      <c r="C145" s="228" t="s">
        <v>352</v>
      </c>
      <c r="D145" s="228" t="s">
        <v>190</v>
      </c>
      <c r="E145" s="229" t="s">
        <v>1724</v>
      </c>
      <c r="F145" s="230" t="s">
        <v>1725</v>
      </c>
      <c r="G145" s="231" t="s">
        <v>360</v>
      </c>
      <c r="H145" s="232">
        <v>2</v>
      </c>
      <c r="I145" s="233"/>
      <c r="J145" s="234">
        <f>ROUND(I145*H145,2)</f>
        <v>0</v>
      </c>
      <c r="K145" s="230" t="s">
        <v>1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195</v>
      </c>
      <c r="AT145" s="239" t="s">
        <v>190</v>
      </c>
      <c r="AU145" s="239" t="s">
        <v>86</v>
      </c>
      <c r="AY145" s="18" t="s">
        <v>188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195</v>
      </c>
      <c r="BM145" s="239" t="s">
        <v>432</v>
      </c>
    </row>
    <row r="146" spans="1:65" s="2" customFormat="1" ht="21.75" customHeight="1">
      <c r="A146" s="39"/>
      <c r="B146" s="40"/>
      <c r="C146" s="228" t="s">
        <v>357</v>
      </c>
      <c r="D146" s="228" t="s">
        <v>190</v>
      </c>
      <c r="E146" s="229" t="s">
        <v>1726</v>
      </c>
      <c r="F146" s="230" t="s">
        <v>1727</v>
      </c>
      <c r="G146" s="231" t="s">
        <v>1728</v>
      </c>
      <c r="H146" s="310"/>
      <c r="I146" s="233"/>
      <c r="J146" s="234">
        <f>ROUND(I146*H146,2)</f>
        <v>0</v>
      </c>
      <c r="K146" s="230" t="s">
        <v>1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195</v>
      </c>
      <c r="AT146" s="239" t="s">
        <v>190</v>
      </c>
      <c r="AU146" s="239" t="s">
        <v>86</v>
      </c>
      <c r="AY146" s="18" t="s">
        <v>188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195</v>
      </c>
      <c r="BM146" s="239" t="s">
        <v>442</v>
      </c>
    </row>
    <row r="147" spans="1:63" s="12" customFormat="1" ht="22.8" customHeight="1">
      <c r="A147" s="12"/>
      <c r="B147" s="212"/>
      <c r="C147" s="213"/>
      <c r="D147" s="214" t="s">
        <v>76</v>
      </c>
      <c r="E147" s="226" t="s">
        <v>112</v>
      </c>
      <c r="F147" s="226" t="s">
        <v>1729</v>
      </c>
      <c r="G147" s="213"/>
      <c r="H147" s="213"/>
      <c r="I147" s="216"/>
      <c r="J147" s="227">
        <f>BK147</f>
        <v>0</v>
      </c>
      <c r="K147" s="213"/>
      <c r="L147" s="218"/>
      <c r="M147" s="219"/>
      <c r="N147" s="220"/>
      <c r="O147" s="220"/>
      <c r="P147" s="221">
        <f>SUM(P148:P154)</f>
        <v>0</v>
      </c>
      <c r="Q147" s="220"/>
      <c r="R147" s="221">
        <f>SUM(R148:R154)</f>
        <v>0</v>
      </c>
      <c r="S147" s="220"/>
      <c r="T147" s="222">
        <f>SUM(T148:T154)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84</v>
      </c>
      <c r="AT147" s="224" t="s">
        <v>76</v>
      </c>
      <c r="AU147" s="224" t="s">
        <v>84</v>
      </c>
      <c r="AY147" s="223" t="s">
        <v>188</v>
      </c>
      <c r="BK147" s="225">
        <f>SUM(BK148:BK154)</f>
        <v>0</v>
      </c>
    </row>
    <row r="148" spans="1:65" s="2" customFormat="1" ht="24.15" customHeight="1">
      <c r="A148" s="39"/>
      <c r="B148" s="40"/>
      <c r="C148" s="228" t="s">
        <v>362</v>
      </c>
      <c r="D148" s="228" t="s">
        <v>190</v>
      </c>
      <c r="E148" s="229" t="s">
        <v>1730</v>
      </c>
      <c r="F148" s="230" t="s">
        <v>1731</v>
      </c>
      <c r="G148" s="231" t="s">
        <v>604</v>
      </c>
      <c r="H148" s="232">
        <v>20</v>
      </c>
      <c r="I148" s="233"/>
      <c r="J148" s="234">
        <f>ROUND(I148*H148,2)</f>
        <v>0</v>
      </c>
      <c r="K148" s="230" t="s">
        <v>1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195</v>
      </c>
      <c r="AT148" s="239" t="s">
        <v>190</v>
      </c>
      <c r="AU148" s="239" t="s">
        <v>86</v>
      </c>
      <c r="AY148" s="18" t="s">
        <v>188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195</v>
      </c>
      <c r="BM148" s="239" t="s">
        <v>457</v>
      </c>
    </row>
    <row r="149" spans="1:65" s="2" customFormat="1" ht="24.15" customHeight="1">
      <c r="A149" s="39"/>
      <c r="B149" s="40"/>
      <c r="C149" s="228" t="s">
        <v>8</v>
      </c>
      <c r="D149" s="228" t="s">
        <v>190</v>
      </c>
      <c r="E149" s="229" t="s">
        <v>1732</v>
      </c>
      <c r="F149" s="230" t="s">
        <v>1733</v>
      </c>
      <c r="G149" s="231" t="s">
        <v>604</v>
      </c>
      <c r="H149" s="232">
        <v>10</v>
      </c>
      <c r="I149" s="233"/>
      <c r="J149" s="234">
        <f>ROUND(I149*H149,2)</f>
        <v>0</v>
      </c>
      <c r="K149" s="230" t="s">
        <v>1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195</v>
      </c>
      <c r="AT149" s="239" t="s">
        <v>190</v>
      </c>
      <c r="AU149" s="239" t="s">
        <v>86</v>
      </c>
      <c r="AY149" s="18" t="s">
        <v>188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195</v>
      </c>
      <c r="BM149" s="239" t="s">
        <v>501</v>
      </c>
    </row>
    <row r="150" spans="1:65" s="2" customFormat="1" ht="24.15" customHeight="1">
      <c r="A150" s="39"/>
      <c r="B150" s="40"/>
      <c r="C150" s="228" t="s">
        <v>374</v>
      </c>
      <c r="D150" s="228" t="s">
        <v>190</v>
      </c>
      <c r="E150" s="229" t="s">
        <v>1734</v>
      </c>
      <c r="F150" s="230" t="s">
        <v>1735</v>
      </c>
      <c r="G150" s="231" t="s">
        <v>604</v>
      </c>
      <c r="H150" s="232">
        <v>12</v>
      </c>
      <c r="I150" s="233"/>
      <c r="J150" s="234">
        <f>ROUND(I150*H150,2)</f>
        <v>0</v>
      </c>
      <c r="K150" s="230" t="s">
        <v>1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195</v>
      </c>
      <c r="AT150" s="239" t="s">
        <v>190</v>
      </c>
      <c r="AU150" s="239" t="s">
        <v>86</v>
      </c>
      <c r="AY150" s="18" t="s">
        <v>188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195</v>
      </c>
      <c r="BM150" s="239" t="s">
        <v>688</v>
      </c>
    </row>
    <row r="151" spans="1:65" s="2" customFormat="1" ht="24.15" customHeight="1">
      <c r="A151" s="39"/>
      <c r="B151" s="40"/>
      <c r="C151" s="228" t="s">
        <v>379</v>
      </c>
      <c r="D151" s="228" t="s">
        <v>190</v>
      </c>
      <c r="E151" s="229" t="s">
        <v>1736</v>
      </c>
      <c r="F151" s="230" t="s">
        <v>1737</v>
      </c>
      <c r="G151" s="231" t="s">
        <v>604</v>
      </c>
      <c r="H151" s="232">
        <v>10</v>
      </c>
      <c r="I151" s="233"/>
      <c r="J151" s="234">
        <f>ROUND(I151*H151,2)</f>
        <v>0</v>
      </c>
      <c r="K151" s="230" t="s">
        <v>1</v>
      </c>
      <c r="L151" s="45"/>
      <c r="M151" s="235" t="s">
        <v>1</v>
      </c>
      <c r="N151" s="236" t="s">
        <v>42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195</v>
      </c>
      <c r="AT151" s="239" t="s">
        <v>190</v>
      </c>
      <c r="AU151" s="239" t="s">
        <v>86</v>
      </c>
      <c r="AY151" s="18" t="s">
        <v>188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84</v>
      </c>
      <c r="BK151" s="240">
        <f>ROUND(I151*H151,2)</f>
        <v>0</v>
      </c>
      <c r="BL151" s="18" t="s">
        <v>195</v>
      </c>
      <c r="BM151" s="239" t="s">
        <v>699</v>
      </c>
    </row>
    <row r="152" spans="1:65" s="2" customFormat="1" ht="24.15" customHeight="1">
      <c r="A152" s="39"/>
      <c r="B152" s="40"/>
      <c r="C152" s="228" t="s">
        <v>383</v>
      </c>
      <c r="D152" s="228" t="s">
        <v>190</v>
      </c>
      <c r="E152" s="229" t="s">
        <v>1738</v>
      </c>
      <c r="F152" s="230" t="s">
        <v>1739</v>
      </c>
      <c r="G152" s="231" t="s">
        <v>604</v>
      </c>
      <c r="H152" s="232">
        <v>10</v>
      </c>
      <c r="I152" s="233"/>
      <c r="J152" s="234">
        <f>ROUND(I152*H152,2)</f>
        <v>0</v>
      </c>
      <c r="K152" s="230" t="s">
        <v>1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195</v>
      </c>
      <c r="AT152" s="239" t="s">
        <v>190</v>
      </c>
      <c r="AU152" s="239" t="s">
        <v>86</v>
      </c>
      <c r="AY152" s="18" t="s">
        <v>188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195</v>
      </c>
      <c r="BM152" s="239" t="s">
        <v>711</v>
      </c>
    </row>
    <row r="153" spans="1:65" s="2" customFormat="1" ht="16.5" customHeight="1">
      <c r="A153" s="39"/>
      <c r="B153" s="40"/>
      <c r="C153" s="228" t="s">
        <v>388</v>
      </c>
      <c r="D153" s="228" t="s">
        <v>190</v>
      </c>
      <c r="E153" s="229" t="s">
        <v>1723</v>
      </c>
      <c r="F153" s="230" t="s">
        <v>1672</v>
      </c>
      <c r="G153" s="231" t="s">
        <v>604</v>
      </c>
      <c r="H153" s="232">
        <v>62</v>
      </c>
      <c r="I153" s="233"/>
      <c r="J153" s="234">
        <f>ROUND(I153*H153,2)</f>
        <v>0</v>
      </c>
      <c r="K153" s="230" t="s">
        <v>1</v>
      </c>
      <c r="L153" s="45"/>
      <c r="M153" s="235" t="s">
        <v>1</v>
      </c>
      <c r="N153" s="236" t="s">
        <v>42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195</v>
      </c>
      <c r="AT153" s="239" t="s">
        <v>190</v>
      </c>
      <c r="AU153" s="239" t="s">
        <v>86</v>
      </c>
      <c r="AY153" s="18" t="s">
        <v>188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84</v>
      </c>
      <c r="BK153" s="240">
        <f>ROUND(I153*H153,2)</f>
        <v>0</v>
      </c>
      <c r="BL153" s="18" t="s">
        <v>195</v>
      </c>
      <c r="BM153" s="239" t="s">
        <v>719</v>
      </c>
    </row>
    <row r="154" spans="1:65" s="2" customFormat="1" ht="21.75" customHeight="1">
      <c r="A154" s="39"/>
      <c r="B154" s="40"/>
      <c r="C154" s="228" t="s">
        <v>394</v>
      </c>
      <c r="D154" s="228" t="s">
        <v>190</v>
      </c>
      <c r="E154" s="229" t="s">
        <v>1726</v>
      </c>
      <c r="F154" s="230" t="s">
        <v>1727</v>
      </c>
      <c r="G154" s="231" t="s">
        <v>1728</v>
      </c>
      <c r="H154" s="310"/>
      <c r="I154" s="233"/>
      <c r="J154" s="234">
        <f>ROUND(I154*H154,2)</f>
        <v>0</v>
      </c>
      <c r="K154" s="230" t="s">
        <v>1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195</v>
      </c>
      <c r="AT154" s="239" t="s">
        <v>190</v>
      </c>
      <c r="AU154" s="239" t="s">
        <v>86</v>
      </c>
      <c r="AY154" s="18" t="s">
        <v>188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195</v>
      </c>
      <c r="BM154" s="239" t="s">
        <v>728</v>
      </c>
    </row>
    <row r="155" spans="1:63" s="12" customFormat="1" ht="22.8" customHeight="1">
      <c r="A155" s="12"/>
      <c r="B155" s="212"/>
      <c r="C155" s="213"/>
      <c r="D155" s="214" t="s">
        <v>76</v>
      </c>
      <c r="E155" s="226" t="s">
        <v>195</v>
      </c>
      <c r="F155" s="226" t="s">
        <v>1740</v>
      </c>
      <c r="G155" s="213"/>
      <c r="H155" s="213"/>
      <c r="I155" s="216"/>
      <c r="J155" s="227">
        <f>BK155</f>
        <v>0</v>
      </c>
      <c r="K155" s="213"/>
      <c r="L155" s="218"/>
      <c r="M155" s="219"/>
      <c r="N155" s="220"/>
      <c r="O155" s="220"/>
      <c r="P155" s="221">
        <f>SUM(P156:P167)</f>
        <v>0</v>
      </c>
      <c r="Q155" s="220"/>
      <c r="R155" s="221">
        <f>SUM(R156:R167)</f>
        <v>0</v>
      </c>
      <c r="S155" s="220"/>
      <c r="T155" s="222">
        <f>SUM(T156:T167)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3" t="s">
        <v>84</v>
      </c>
      <c r="AT155" s="224" t="s">
        <v>76</v>
      </c>
      <c r="AU155" s="224" t="s">
        <v>84</v>
      </c>
      <c r="AY155" s="223" t="s">
        <v>188</v>
      </c>
      <c r="BK155" s="225">
        <f>SUM(BK156:BK167)</f>
        <v>0</v>
      </c>
    </row>
    <row r="156" spans="1:65" s="2" customFormat="1" ht="21.75" customHeight="1">
      <c r="A156" s="39"/>
      <c r="B156" s="40"/>
      <c r="C156" s="228" t="s">
        <v>7</v>
      </c>
      <c r="D156" s="228" t="s">
        <v>190</v>
      </c>
      <c r="E156" s="229" t="s">
        <v>1741</v>
      </c>
      <c r="F156" s="230" t="s">
        <v>1742</v>
      </c>
      <c r="G156" s="231" t="s">
        <v>604</v>
      </c>
      <c r="H156" s="232">
        <v>30</v>
      </c>
      <c r="I156" s="233"/>
      <c r="J156" s="234">
        <f>ROUND(I156*H156,2)</f>
        <v>0</v>
      </c>
      <c r="K156" s="230" t="s">
        <v>1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195</v>
      </c>
      <c r="AT156" s="239" t="s">
        <v>190</v>
      </c>
      <c r="AU156" s="239" t="s">
        <v>86</v>
      </c>
      <c r="AY156" s="18" t="s">
        <v>188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195</v>
      </c>
      <c r="BM156" s="239" t="s">
        <v>749</v>
      </c>
    </row>
    <row r="157" spans="1:65" s="2" customFormat="1" ht="21.75" customHeight="1">
      <c r="A157" s="39"/>
      <c r="B157" s="40"/>
      <c r="C157" s="228" t="s">
        <v>407</v>
      </c>
      <c r="D157" s="228" t="s">
        <v>190</v>
      </c>
      <c r="E157" s="229" t="s">
        <v>1743</v>
      </c>
      <c r="F157" s="230" t="s">
        <v>1744</v>
      </c>
      <c r="G157" s="231" t="s">
        <v>604</v>
      </c>
      <c r="H157" s="232">
        <v>65</v>
      </c>
      <c r="I157" s="233"/>
      <c r="J157" s="234">
        <f>ROUND(I157*H157,2)</f>
        <v>0</v>
      </c>
      <c r="K157" s="230" t="s">
        <v>1</v>
      </c>
      <c r="L157" s="45"/>
      <c r="M157" s="235" t="s">
        <v>1</v>
      </c>
      <c r="N157" s="236" t="s">
        <v>42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195</v>
      </c>
      <c r="AT157" s="239" t="s">
        <v>190</v>
      </c>
      <c r="AU157" s="239" t="s">
        <v>86</v>
      </c>
      <c r="AY157" s="18" t="s">
        <v>188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84</v>
      </c>
      <c r="BK157" s="240">
        <f>ROUND(I157*H157,2)</f>
        <v>0</v>
      </c>
      <c r="BL157" s="18" t="s">
        <v>195</v>
      </c>
      <c r="BM157" s="239" t="s">
        <v>778</v>
      </c>
    </row>
    <row r="158" spans="1:65" s="2" customFormat="1" ht="21.75" customHeight="1">
      <c r="A158" s="39"/>
      <c r="B158" s="40"/>
      <c r="C158" s="228" t="s">
        <v>423</v>
      </c>
      <c r="D158" s="228" t="s">
        <v>190</v>
      </c>
      <c r="E158" s="229" t="s">
        <v>1745</v>
      </c>
      <c r="F158" s="230" t="s">
        <v>1746</v>
      </c>
      <c r="G158" s="231" t="s">
        <v>604</v>
      </c>
      <c r="H158" s="232">
        <v>15</v>
      </c>
      <c r="I158" s="233"/>
      <c r="J158" s="234">
        <f>ROUND(I158*H158,2)</f>
        <v>0</v>
      </c>
      <c r="K158" s="230" t="s">
        <v>1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195</v>
      </c>
      <c r="AT158" s="239" t="s">
        <v>190</v>
      </c>
      <c r="AU158" s="239" t="s">
        <v>86</v>
      </c>
      <c r="AY158" s="18" t="s">
        <v>188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195</v>
      </c>
      <c r="BM158" s="239" t="s">
        <v>788</v>
      </c>
    </row>
    <row r="159" spans="1:65" s="2" customFormat="1" ht="24.15" customHeight="1">
      <c r="A159" s="39"/>
      <c r="B159" s="40"/>
      <c r="C159" s="228" t="s">
        <v>432</v>
      </c>
      <c r="D159" s="228" t="s">
        <v>190</v>
      </c>
      <c r="E159" s="229" t="s">
        <v>1747</v>
      </c>
      <c r="F159" s="230" t="s">
        <v>1748</v>
      </c>
      <c r="G159" s="231" t="s">
        <v>604</v>
      </c>
      <c r="H159" s="232">
        <v>80</v>
      </c>
      <c r="I159" s="233"/>
      <c r="J159" s="234">
        <f>ROUND(I159*H159,2)</f>
        <v>0</v>
      </c>
      <c r="K159" s="230" t="s">
        <v>1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195</v>
      </c>
      <c r="AT159" s="239" t="s">
        <v>190</v>
      </c>
      <c r="AU159" s="239" t="s">
        <v>86</v>
      </c>
      <c r="AY159" s="18" t="s">
        <v>188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195</v>
      </c>
      <c r="BM159" s="239" t="s">
        <v>801</v>
      </c>
    </row>
    <row r="160" spans="1:65" s="2" customFormat="1" ht="21.75" customHeight="1">
      <c r="A160" s="39"/>
      <c r="B160" s="40"/>
      <c r="C160" s="228" t="s">
        <v>437</v>
      </c>
      <c r="D160" s="228" t="s">
        <v>190</v>
      </c>
      <c r="E160" s="229" t="s">
        <v>1749</v>
      </c>
      <c r="F160" s="230" t="s">
        <v>1750</v>
      </c>
      <c r="G160" s="231" t="s">
        <v>604</v>
      </c>
      <c r="H160" s="232">
        <v>40</v>
      </c>
      <c r="I160" s="233"/>
      <c r="J160" s="234">
        <f>ROUND(I160*H160,2)</f>
        <v>0</v>
      </c>
      <c r="K160" s="230" t="s">
        <v>1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195</v>
      </c>
      <c r="AT160" s="239" t="s">
        <v>190</v>
      </c>
      <c r="AU160" s="239" t="s">
        <v>86</v>
      </c>
      <c r="AY160" s="18" t="s">
        <v>188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195</v>
      </c>
      <c r="BM160" s="239" t="s">
        <v>811</v>
      </c>
    </row>
    <row r="161" spans="1:65" s="2" customFormat="1" ht="24.15" customHeight="1">
      <c r="A161" s="39"/>
      <c r="B161" s="40"/>
      <c r="C161" s="228" t="s">
        <v>442</v>
      </c>
      <c r="D161" s="228" t="s">
        <v>190</v>
      </c>
      <c r="E161" s="229" t="s">
        <v>1751</v>
      </c>
      <c r="F161" s="230" t="s">
        <v>1752</v>
      </c>
      <c r="G161" s="231" t="s">
        <v>604</v>
      </c>
      <c r="H161" s="232">
        <v>100</v>
      </c>
      <c r="I161" s="233"/>
      <c r="J161" s="234">
        <f>ROUND(I161*H161,2)</f>
        <v>0</v>
      </c>
      <c r="K161" s="230" t="s">
        <v>1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195</v>
      </c>
      <c r="AT161" s="239" t="s">
        <v>190</v>
      </c>
      <c r="AU161" s="239" t="s">
        <v>86</v>
      </c>
      <c r="AY161" s="18" t="s">
        <v>188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195</v>
      </c>
      <c r="BM161" s="239" t="s">
        <v>819</v>
      </c>
    </row>
    <row r="162" spans="1:65" s="2" customFormat="1" ht="16.5" customHeight="1">
      <c r="A162" s="39"/>
      <c r="B162" s="40"/>
      <c r="C162" s="228" t="s">
        <v>450</v>
      </c>
      <c r="D162" s="228" t="s">
        <v>190</v>
      </c>
      <c r="E162" s="229" t="s">
        <v>1753</v>
      </c>
      <c r="F162" s="230" t="s">
        <v>1754</v>
      </c>
      <c r="G162" s="231" t="s">
        <v>604</v>
      </c>
      <c r="H162" s="232">
        <v>20</v>
      </c>
      <c r="I162" s="233"/>
      <c r="J162" s="234">
        <f>ROUND(I162*H162,2)</f>
        <v>0</v>
      </c>
      <c r="K162" s="230" t="s">
        <v>1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195</v>
      </c>
      <c r="AT162" s="239" t="s">
        <v>190</v>
      </c>
      <c r="AU162" s="239" t="s">
        <v>86</v>
      </c>
      <c r="AY162" s="18" t="s">
        <v>188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195</v>
      </c>
      <c r="BM162" s="239" t="s">
        <v>831</v>
      </c>
    </row>
    <row r="163" spans="1:65" s="2" customFormat="1" ht="16.5" customHeight="1">
      <c r="A163" s="39"/>
      <c r="B163" s="40"/>
      <c r="C163" s="228" t="s">
        <v>457</v>
      </c>
      <c r="D163" s="228" t="s">
        <v>190</v>
      </c>
      <c r="E163" s="229" t="s">
        <v>1755</v>
      </c>
      <c r="F163" s="230" t="s">
        <v>1756</v>
      </c>
      <c r="G163" s="231" t="s">
        <v>360</v>
      </c>
      <c r="H163" s="232">
        <v>15</v>
      </c>
      <c r="I163" s="233"/>
      <c r="J163" s="234">
        <f>ROUND(I163*H163,2)</f>
        <v>0</v>
      </c>
      <c r="K163" s="230" t="s">
        <v>1</v>
      </c>
      <c r="L163" s="45"/>
      <c r="M163" s="235" t="s">
        <v>1</v>
      </c>
      <c r="N163" s="236" t="s">
        <v>42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195</v>
      </c>
      <c r="AT163" s="239" t="s">
        <v>190</v>
      </c>
      <c r="AU163" s="239" t="s">
        <v>86</v>
      </c>
      <c r="AY163" s="18" t="s">
        <v>188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195</v>
      </c>
      <c r="BM163" s="239" t="s">
        <v>859</v>
      </c>
    </row>
    <row r="164" spans="1:65" s="2" customFormat="1" ht="16.5" customHeight="1">
      <c r="A164" s="39"/>
      <c r="B164" s="40"/>
      <c r="C164" s="228" t="s">
        <v>479</v>
      </c>
      <c r="D164" s="228" t="s">
        <v>190</v>
      </c>
      <c r="E164" s="229" t="s">
        <v>1757</v>
      </c>
      <c r="F164" s="230" t="s">
        <v>1758</v>
      </c>
      <c r="G164" s="231" t="s">
        <v>1088</v>
      </c>
      <c r="H164" s="232">
        <v>70</v>
      </c>
      <c r="I164" s="233"/>
      <c r="J164" s="234">
        <f>ROUND(I164*H164,2)</f>
        <v>0</v>
      </c>
      <c r="K164" s="230" t="s">
        <v>1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195</v>
      </c>
      <c r="AT164" s="239" t="s">
        <v>190</v>
      </c>
      <c r="AU164" s="239" t="s">
        <v>86</v>
      </c>
      <c r="AY164" s="18" t="s">
        <v>188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195</v>
      </c>
      <c r="BM164" s="239" t="s">
        <v>867</v>
      </c>
    </row>
    <row r="165" spans="1:65" s="2" customFormat="1" ht="16.5" customHeight="1">
      <c r="A165" s="39"/>
      <c r="B165" s="40"/>
      <c r="C165" s="228" t="s">
        <v>501</v>
      </c>
      <c r="D165" s="228" t="s">
        <v>190</v>
      </c>
      <c r="E165" s="229" t="s">
        <v>1759</v>
      </c>
      <c r="F165" s="230" t="s">
        <v>1760</v>
      </c>
      <c r="G165" s="231" t="s">
        <v>1288</v>
      </c>
      <c r="H165" s="232">
        <v>30</v>
      </c>
      <c r="I165" s="233"/>
      <c r="J165" s="234">
        <f>ROUND(I165*H165,2)</f>
        <v>0</v>
      </c>
      <c r="K165" s="230" t="s">
        <v>1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195</v>
      </c>
      <c r="AT165" s="239" t="s">
        <v>190</v>
      </c>
      <c r="AU165" s="239" t="s">
        <v>86</v>
      </c>
      <c r="AY165" s="18" t="s">
        <v>188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195</v>
      </c>
      <c r="BM165" s="239" t="s">
        <v>875</v>
      </c>
    </row>
    <row r="166" spans="1:65" s="2" customFormat="1" ht="16.5" customHeight="1">
      <c r="A166" s="39"/>
      <c r="B166" s="40"/>
      <c r="C166" s="228" t="s">
        <v>684</v>
      </c>
      <c r="D166" s="228" t="s">
        <v>190</v>
      </c>
      <c r="E166" s="229" t="s">
        <v>1723</v>
      </c>
      <c r="F166" s="230" t="s">
        <v>1672</v>
      </c>
      <c r="G166" s="231" t="s">
        <v>604</v>
      </c>
      <c r="H166" s="232">
        <v>465</v>
      </c>
      <c r="I166" s="233"/>
      <c r="J166" s="234">
        <f>ROUND(I166*H166,2)</f>
        <v>0</v>
      </c>
      <c r="K166" s="230" t="s">
        <v>1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195</v>
      </c>
      <c r="AT166" s="239" t="s">
        <v>190</v>
      </c>
      <c r="AU166" s="239" t="s">
        <v>86</v>
      </c>
      <c r="AY166" s="18" t="s">
        <v>188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195</v>
      </c>
      <c r="BM166" s="239" t="s">
        <v>882</v>
      </c>
    </row>
    <row r="167" spans="1:65" s="2" customFormat="1" ht="21.75" customHeight="1">
      <c r="A167" s="39"/>
      <c r="B167" s="40"/>
      <c r="C167" s="228" t="s">
        <v>688</v>
      </c>
      <c r="D167" s="228" t="s">
        <v>190</v>
      </c>
      <c r="E167" s="229" t="s">
        <v>1726</v>
      </c>
      <c r="F167" s="230" t="s">
        <v>1727</v>
      </c>
      <c r="G167" s="231" t="s">
        <v>1728</v>
      </c>
      <c r="H167" s="310"/>
      <c r="I167" s="233"/>
      <c r="J167" s="234">
        <f>ROUND(I167*H167,2)</f>
        <v>0</v>
      </c>
      <c r="K167" s="230" t="s">
        <v>1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195</v>
      </c>
      <c r="AT167" s="239" t="s">
        <v>190</v>
      </c>
      <c r="AU167" s="239" t="s">
        <v>86</v>
      </c>
      <c r="AY167" s="18" t="s">
        <v>188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195</v>
      </c>
      <c r="BM167" s="239" t="s">
        <v>891</v>
      </c>
    </row>
    <row r="168" spans="1:63" s="12" customFormat="1" ht="22.8" customHeight="1">
      <c r="A168" s="12"/>
      <c r="B168" s="212"/>
      <c r="C168" s="213"/>
      <c r="D168" s="214" t="s">
        <v>76</v>
      </c>
      <c r="E168" s="226" t="s">
        <v>268</v>
      </c>
      <c r="F168" s="226" t="s">
        <v>1761</v>
      </c>
      <c r="G168" s="213"/>
      <c r="H168" s="213"/>
      <c r="I168" s="216"/>
      <c r="J168" s="227">
        <f>BK168</f>
        <v>0</v>
      </c>
      <c r="K168" s="213"/>
      <c r="L168" s="218"/>
      <c r="M168" s="219"/>
      <c r="N168" s="220"/>
      <c r="O168" s="220"/>
      <c r="P168" s="221">
        <f>SUM(P169:P185)</f>
        <v>0</v>
      </c>
      <c r="Q168" s="220"/>
      <c r="R168" s="221">
        <f>SUM(R169:R185)</f>
        <v>0</v>
      </c>
      <c r="S168" s="220"/>
      <c r="T168" s="222">
        <f>SUM(T169:T185)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3" t="s">
        <v>84</v>
      </c>
      <c r="AT168" s="224" t="s">
        <v>76</v>
      </c>
      <c r="AU168" s="224" t="s">
        <v>84</v>
      </c>
      <c r="AY168" s="223" t="s">
        <v>188</v>
      </c>
      <c r="BK168" s="225">
        <f>SUM(BK169:BK185)</f>
        <v>0</v>
      </c>
    </row>
    <row r="169" spans="1:65" s="2" customFormat="1" ht="16.5" customHeight="1">
      <c r="A169" s="39"/>
      <c r="B169" s="40"/>
      <c r="C169" s="228" t="s">
        <v>694</v>
      </c>
      <c r="D169" s="228" t="s">
        <v>190</v>
      </c>
      <c r="E169" s="229" t="s">
        <v>1762</v>
      </c>
      <c r="F169" s="230" t="s">
        <v>1763</v>
      </c>
      <c r="G169" s="231" t="s">
        <v>360</v>
      </c>
      <c r="H169" s="232">
        <v>20</v>
      </c>
      <c r="I169" s="233"/>
      <c r="J169" s="234">
        <f>ROUND(I169*H169,2)</f>
        <v>0</v>
      </c>
      <c r="K169" s="230" t="s">
        <v>1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195</v>
      </c>
      <c r="AT169" s="239" t="s">
        <v>190</v>
      </c>
      <c r="AU169" s="239" t="s">
        <v>86</v>
      </c>
      <c r="AY169" s="18" t="s">
        <v>188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195</v>
      </c>
      <c r="BM169" s="239" t="s">
        <v>902</v>
      </c>
    </row>
    <row r="170" spans="1:65" s="2" customFormat="1" ht="16.5" customHeight="1">
      <c r="A170" s="39"/>
      <c r="B170" s="40"/>
      <c r="C170" s="228" t="s">
        <v>699</v>
      </c>
      <c r="D170" s="228" t="s">
        <v>190</v>
      </c>
      <c r="E170" s="229" t="s">
        <v>1764</v>
      </c>
      <c r="F170" s="230" t="s">
        <v>1765</v>
      </c>
      <c r="G170" s="231" t="s">
        <v>360</v>
      </c>
      <c r="H170" s="232">
        <v>40</v>
      </c>
      <c r="I170" s="233"/>
      <c r="J170" s="234">
        <f>ROUND(I170*H170,2)</f>
        <v>0</v>
      </c>
      <c r="K170" s="230" t="s">
        <v>1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195</v>
      </c>
      <c r="AT170" s="239" t="s">
        <v>190</v>
      </c>
      <c r="AU170" s="239" t="s">
        <v>86</v>
      </c>
      <c r="AY170" s="18" t="s">
        <v>188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195</v>
      </c>
      <c r="BM170" s="239" t="s">
        <v>912</v>
      </c>
    </row>
    <row r="171" spans="1:65" s="2" customFormat="1" ht="16.5" customHeight="1">
      <c r="A171" s="39"/>
      <c r="B171" s="40"/>
      <c r="C171" s="228" t="s">
        <v>706</v>
      </c>
      <c r="D171" s="228" t="s">
        <v>190</v>
      </c>
      <c r="E171" s="229" t="s">
        <v>1766</v>
      </c>
      <c r="F171" s="230" t="s">
        <v>1767</v>
      </c>
      <c r="G171" s="231" t="s">
        <v>360</v>
      </c>
      <c r="H171" s="232">
        <v>10</v>
      </c>
      <c r="I171" s="233"/>
      <c r="J171" s="234">
        <f>ROUND(I171*H171,2)</f>
        <v>0</v>
      </c>
      <c r="K171" s="230" t="s">
        <v>1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195</v>
      </c>
      <c r="AT171" s="239" t="s">
        <v>190</v>
      </c>
      <c r="AU171" s="239" t="s">
        <v>86</v>
      </c>
      <c r="AY171" s="18" t="s">
        <v>188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195</v>
      </c>
      <c r="BM171" s="239" t="s">
        <v>924</v>
      </c>
    </row>
    <row r="172" spans="1:65" s="2" customFormat="1" ht="21.75" customHeight="1">
      <c r="A172" s="39"/>
      <c r="B172" s="40"/>
      <c r="C172" s="228" t="s">
        <v>711</v>
      </c>
      <c r="D172" s="228" t="s">
        <v>190</v>
      </c>
      <c r="E172" s="229" t="s">
        <v>1768</v>
      </c>
      <c r="F172" s="230" t="s">
        <v>1769</v>
      </c>
      <c r="G172" s="231" t="s">
        <v>360</v>
      </c>
      <c r="H172" s="232">
        <v>20</v>
      </c>
      <c r="I172" s="233"/>
      <c r="J172" s="234">
        <f>ROUND(I172*H172,2)</f>
        <v>0</v>
      </c>
      <c r="K172" s="230" t="s">
        <v>1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195</v>
      </c>
      <c r="AT172" s="239" t="s">
        <v>190</v>
      </c>
      <c r="AU172" s="239" t="s">
        <v>86</v>
      </c>
      <c r="AY172" s="18" t="s">
        <v>188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195</v>
      </c>
      <c r="BM172" s="239" t="s">
        <v>934</v>
      </c>
    </row>
    <row r="173" spans="1:65" s="2" customFormat="1" ht="16.5" customHeight="1">
      <c r="A173" s="39"/>
      <c r="B173" s="40"/>
      <c r="C173" s="228" t="s">
        <v>715</v>
      </c>
      <c r="D173" s="228" t="s">
        <v>190</v>
      </c>
      <c r="E173" s="229" t="s">
        <v>1770</v>
      </c>
      <c r="F173" s="230" t="s">
        <v>1771</v>
      </c>
      <c r="G173" s="231" t="s">
        <v>1088</v>
      </c>
      <c r="H173" s="232">
        <v>50</v>
      </c>
      <c r="I173" s="233"/>
      <c r="J173" s="234">
        <f>ROUND(I173*H173,2)</f>
        <v>0</v>
      </c>
      <c r="K173" s="230" t="s">
        <v>1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195</v>
      </c>
      <c r="AT173" s="239" t="s">
        <v>190</v>
      </c>
      <c r="AU173" s="239" t="s">
        <v>86</v>
      </c>
      <c r="AY173" s="18" t="s">
        <v>188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195</v>
      </c>
      <c r="BM173" s="239" t="s">
        <v>946</v>
      </c>
    </row>
    <row r="174" spans="1:65" s="2" customFormat="1" ht="16.5" customHeight="1">
      <c r="A174" s="39"/>
      <c r="B174" s="40"/>
      <c r="C174" s="228" t="s">
        <v>719</v>
      </c>
      <c r="D174" s="228" t="s">
        <v>190</v>
      </c>
      <c r="E174" s="229" t="s">
        <v>1772</v>
      </c>
      <c r="F174" s="230" t="s">
        <v>1773</v>
      </c>
      <c r="G174" s="231" t="s">
        <v>360</v>
      </c>
      <c r="H174" s="232">
        <v>10</v>
      </c>
      <c r="I174" s="233"/>
      <c r="J174" s="234">
        <f>ROUND(I174*H174,2)</f>
        <v>0</v>
      </c>
      <c r="K174" s="230" t="s">
        <v>1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195</v>
      </c>
      <c r="AT174" s="239" t="s">
        <v>190</v>
      </c>
      <c r="AU174" s="239" t="s">
        <v>86</v>
      </c>
      <c r="AY174" s="18" t="s">
        <v>188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195</v>
      </c>
      <c r="BM174" s="239" t="s">
        <v>957</v>
      </c>
    </row>
    <row r="175" spans="1:65" s="2" customFormat="1" ht="21.75" customHeight="1">
      <c r="A175" s="39"/>
      <c r="B175" s="40"/>
      <c r="C175" s="228" t="s">
        <v>723</v>
      </c>
      <c r="D175" s="228" t="s">
        <v>190</v>
      </c>
      <c r="E175" s="229" t="s">
        <v>1774</v>
      </c>
      <c r="F175" s="230" t="s">
        <v>1775</v>
      </c>
      <c r="G175" s="231" t="s">
        <v>360</v>
      </c>
      <c r="H175" s="232">
        <v>1</v>
      </c>
      <c r="I175" s="233"/>
      <c r="J175" s="234">
        <f>ROUND(I175*H175,2)</f>
        <v>0</v>
      </c>
      <c r="K175" s="230" t="s">
        <v>1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195</v>
      </c>
      <c r="AT175" s="239" t="s">
        <v>190</v>
      </c>
      <c r="AU175" s="239" t="s">
        <v>86</v>
      </c>
      <c r="AY175" s="18" t="s">
        <v>188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195</v>
      </c>
      <c r="BM175" s="239" t="s">
        <v>970</v>
      </c>
    </row>
    <row r="176" spans="1:65" s="2" customFormat="1" ht="16.5" customHeight="1">
      <c r="A176" s="39"/>
      <c r="B176" s="40"/>
      <c r="C176" s="228" t="s">
        <v>728</v>
      </c>
      <c r="D176" s="228" t="s">
        <v>190</v>
      </c>
      <c r="E176" s="229" t="s">
        <v>1776</v>
      </c>
      <c r="F176" s="230" t="s">
        <v>1777</v>
      </c>
      <c r="G176" s="231" t="s">
        <v>360</v>
      </c>
      <c r="H176" s="232">
        <v>9</v>
      </c>
      <c r="I176" s="233"/>
      <c r="J176" s="234">
        <f>ROUND(I176*H176,2)</f>
        <v>0</v>
      </c>
      <c r="K176" s="230" t="s">
        <v>1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195</v>
      </c>
      <c r="AT176" s="239" t="s">
        <v>190</v>
      </c>
      <c r="AU176" s="239" t="s">
        <v>86</v>
      </c>
      <c r="AY176" s="18" t="s">
        <v>188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195</v>
      </c>
      <c r="BM176" s="239" t="s">
        <v>979</v>
      </c>
    </row>
    <row r="177" spans="1:65" s="2" customFormat="1" ht="16.5" customHeight="1">
      <c r="A177" s="39"/>
      <c r="B177" s="40"/>
      <c r="C177" s="228" t="s">
        <v>745</v>
      </c>
      <c r="D177" s="228" t="s">
        <v>190</v>
      </c>
      <c r="E177" s="229" t="s">
        <v>1778</v>
      </c>
      <c r="F177" s="230" t="s">
        <v>1779</v>
      </c>
      <c r="G177" s="231" t="s">
        <v>360</v>
      </c>
      <c r="H177" s="232">
        <v>4</v>
      </c>
      <c r="I177" s="233"/>
      <c r="J177" s="234">
        <f>ROUND(I177*H177,2)</f>
        <v>0</v>
      </c>
      <c r="K177" s="230" t="s">
        <v>1</v>
      </c>
      <c r="L177" s="45"/>
      <c r="M177" s="235" t="s">
        <v>1</v>
      </c>
      <c r="N177" s="236" t="s">
        <v>42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195</v>
      </c>
      <c r="AT177" s="239" t="s">
        <v>190</v>
      </c>
      <c r="AU177" s="239" t="s">
        <v>86</v>
      </c>
      <c r="AY177" s="18" t="s">
        <v>188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84</v>
      </c>
      <c r="BK177" s="240">
        <f>ROUND(I177*H177,2)</f>
        <v>0</v>
      </c>
      <c r="BL177" s="18" t="s">
        <v>195</v>
      </c>
      <c r="BM177" s="239" t="s">
        <v>989</v>
      </c>
    </row>
    <row r="178" spans="1:65" s="2" customFormat="1" ht="16.5" customHeight="1">
      <c r="A178" s="39"/>
      <c r="B178" s="40"/>
      <c r="C178" s="228" t="s">
        <v>749</v>
      </c>
      <c r="D178" s="228" t="s">
        <v>190</v>
      </c>
      <c r="E178" s="229" t="s">
        <v>1780</v>
      </c>
      <c r="F178" s="230" t="s">
        <v>1781</v>
      </c>
      <c r="G178" s="231" t="s">
        <v>360</v>
      </c>
      <c r="H178" s="232">
        <v>7</v>
      </c>
      <c r="I178" s="233"/>
      <c r="J178" s="234">
        <f>ROUND(I178*H178,2)</f>
        <v>0</v>
      </c>
      <c r="K178" s="230" t="s">
        <v>1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195</v>
      </c>
      <c r="AT178" s="239" t="s">
        <v>190</v>
      </c>
      <c r="AU178" s="239" t="s">
        <v>86</v>
      </c>
      <c r="AY178" s="18" t="s">
        <v>188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195</v>
      </c>
      <c r="BM178" s="239" t="s">
        <v>1000</v>
      </c>
    </row>
    <row r="179" spans="1:65" s="2" customFormat="1" ht="16.5" customHeight="1">
      <c r="A179" s="39"/>
      <c r="B179" s="40"/>
      <c r="C179" s="228" t="s">
        <v>753</v>
      </c>
      <c r="D179" s="228" t="s">
        <v>190</v>
      </c>
      <c r="E179" s="229" t="s">
        <v>1782</v>
      </c>
      <c r="F179" s="230" t="s">
        <v>1783</v>
      </c>
      <c r="G179" s="231" t="s">
        <v>360</v>
      </c>
      <c r="H179" s="232">
        <v>15</v>
      </c>
      <c r="I179" s="233"/>
      <c r="J179" s="234">
        <f>ROUND(I179*H179,2)</f>
        <v>0</v>
      </c>
      <c r="K179" s="230" t="s">
        <v>1</v>
      </c>
      <c r="L179" s="45"/>
      <c r="M179" s="235" t="s">
        <v>1</v>
      </c>
      <c r="N179" s="236" t="s">
        <v>42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195</v>
      </c>
      <c r="AT179" s="239" t="s">
        <v>190</v>
      </c>
      <c r="AU179" s="239" t="s">
        <v>86</v>
      </c>
      <c r="AY179" s="18" t="s">
        <v>188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84</v>
      </c>
      <c r="BK179" s="240">
        <f>ROUND(I179*H179,2)</f>
        <v>0</v>
      </c>
      <c r="BL179" s="18" t="s">
        <v>195</v>
      </c>
      <c r="BM179" s="239" t="s">
        <v>1010</v>
      </c>
    </row>
    <row r="180" spans="1:65" s="2" customFormat="1" ht="24.15" customHeight="1">
      <c r="A180" s="39"/>
      <c r="B180" s="40"/>
      <c r="C180" s="228" t="s">
        <v>778</v>
      </c>
      <c r="D180" s="228" t="s">
        <v>190</v>
      </c>
      <c r="E180" s="229" t="s">
        <v>1784</v>
      </c>
      <c r="F180" s="230" t="s">
        <v>1785</v>
      </c>
      <c r="G180" s="231" t="s">
        <v>360</v>
      </c>
      <c r="H180" s="232">
        <v>4</v>
      </c>
      <c r="I180" s="233"/>
      <c r="J180" s="234">
        <f>ROUND(I180*H180,2)</f>
        <v>0</v>
      </c>
      <c r="K180" s="230" t="s">
        <v>1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195</v>
      </c>
      <c r="AT180" s="239" t="s">
        <v>190</v>
      </c>
      <c r="AU180" s="239" t="s">
        <v>86</v>
      </c>
      <c r="AY180" s="18" t="s">
        <v>188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195</v>
      </c>
      <c r="BM180" s="239" t="s">
        <v>1022</v>
      </c>
    </row>
    <row r="181" spans="1:65" s="2" customFormat="1" ht="21.75" customHeight="1">
      <c r="A181" s="39"/>
      <c r="B181" s="40"/>
      <c r="C181" s="228" t="s">
        <v>783</v>
      </c>
      <c r="D181" s="228" t="s">
        <v>190</v>
      </c>
      <c r="E181" s="229" t="s">
        <v>1786</v>
      </c>
      <c r="F181" s="230" t="s">
        <v>1787</v>
      </c>
      <c r="G181" s="231" t="s">
        <v>360</v>
      </c>
      <c r="H181" s="232">
        <v>4</v>
      </c>
      <c r="I181" s="233"/>
      <c r="J181" s="234">
        <f>ROUND(I181*H181,2)</f>
        <v>0</v>
      </c>
      <c r="K181" s="230" t="s">
        <v>1</v>
      </c>
      <c r="L181" s="45"/>
      <c r="M181" s="235" t="s">
        <v>1</v>
      </c>
      <c r="N181" s="236" t="s">
        <v>42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195</v>
      </c>
      <c r="AT181" s="239" t="s">
        <v>190</v>
      </c>
      <c r="AU181" s="239" t="s">
        <v>86</v>
      </c>
      <c r="AY181" s="18" t="s">
        <v>188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84</v>
      </c>
      <c r="BK181" s="240">
        <f>ROUND(I181*H181,2)</f>
        <v>0</v>
      </c>
      <c r="BL181" s="18" t="s">
        <v>195</v>
      </c>
      <c r="BM181" s="239" t="s">
        <v>1033</v>
      </c>
    </row>
    <row r="182" spans="1:65" s="2" customFormat="1" ht="21.75" customHeight="1">
      <c r="A182" s="39"/>
      <c r="B182" s="40"/>
      <c r="C182" s="228" t="s">
        <v>788</v>
      </c>
      <c r="D182" s="228" t="s">
        <v>190</v>
      </c>
      <c r="E182" s="229" t="s">
        <v>1788</v>
      </c>
      <c r="F182" s="230" t="s">
        <v>1789</v>
      </c>
      <c r="G182" s="231" t="s">
        <v>360</v>
      </c>
      <c r="H182" s="232">
        <v>1</v>
      </c>
      <c r="I182" s="233"/>
      <c r="J182" s="234">
        <f>ROUND(I182*H182,2)</f>
        <v>0</v>
      </c>
      <c r="K182" s="230" t="s">
        <v>1</v>
      </c>
      <c r="L182" s="45"/>
      <c r="M182" s="235" t="s">
        <v>1</v>
      </c>
      <c r="N182" s="236" t="s">
        <v>42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195</v>
      </c>
      <c r="AT182" s="239" t="s">
        <v>190</v>
      </c>
      <c r="AU182" s="239" t="s">
        <v>86</v>
      </c>
      <c r="AY182" s="18" t="s">
        <v>188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84</v>
      </c>
      <c r="BK182" s="240">
        <f>ROUND(I182*H182,2)</f>
        <v>0</v>
      </c>
      <c r="BL182" s="18" t="s">
        <v>195</v>
      </c>
      <c r="BM182" s="239" t="s">
        <v>1043</v>
      </c>
    </row>
    <row r="183" spans="1:65" s="2" customFormat="1" ht="24.15" customHeight="1">
      <c r="A183" s="39"/>
      <c r="B183" s="40"/>
      <c r="C183" s="228" t="s">
        <v>796</v>
      </c>
      <c r="D183" s="228" t="s">
        <v>190</v>
      </c>
      <c r="E183" s="229" t="s">
        <v>1790</v>
      </c>
      <c r="F183" s="230" t="s">
        <v>1791</v>
      </c>
      <c r="G183" s="231" t="s">
        <v>360</v>
      </c>
      <c r="H183" s="232">
        <v>4</v>
      </c>
      <c r="I183" s="233"/>
      <c r="J183" s="234">
        <f>ROUND(I183*H183,2)</f>
        <v>0</v>
      </c>
      <c r="K183" s="230" t="s">
        <v>1</v>
      </c>
      <c r="L183" s="45"/>
      <c r="M183" s="235" t="s">
        <v>1</v>
      </c>
      <c r="N183" s="236" t="s">
        <v>42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195</v>
      </c>
      <c r="AT183" s="239" t="s">
        <v>190</v>
      </c>
      <c r="AU183" s="239" t="s">
        <v>86</v>
      </c>
      <c r="AY183" s="18" t="s">
        <v>188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84</v>
      </c>
      <c r="BK183" s="240">
        <f>ROUND(I183*H183,2)</f>
        <v>0</v>
      </c>
      <c r="BL183" s="18" t="s">
        <v>195</v>
      </c>
      <c r="BM183" s="239" t="s">
        <v>1053</v>
      </c>
    </row>
    <row r="184" spans="1:65" s="2" customFormat="1" ht="24.15" customHeight="1">
      <c r="A184" s="39"/>
      <c r="B184" s="40"/>
      <c r="C184" s="228" t="s">
        <v>801</v>
      </c>
      <c r="D184" s="228" t="s">
        <v>190</v>
      </c>
      <c r="E184" s="229" t="s">
        <v>1792</v>
      </c>
      <c r="F184" s="230" t="s">
        <v>1793</v>
      </c>
      <c r="G184" s="231" t="s">
        <v>360</v>
      </c>
      <c r="H184" s="232">
        <v>2</v>
      </c>
      <c r="I184" s="233"/>
      <c r="J184" s="234">
        <f>ROUND(I184*H184,2)</f>
        <v>0</v>
      </c>
      <c r="K184" s="230" t="s">
        <v>1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195</v>
      </c>
      <c r="AT184" s="239" t="s">
        <v>190</v>
      </c>
      <c r="AU184" s="239" t="s">
        <v>86</v>
      </c>
      <c r="AY184" s="18" t="s">
        <v>188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195</v>
      </c>
      <c r="BM184" s="239" t="s">
        <v>1063</v>
      </c>
    </row>
    <row r="185" spans="1:65" s="2" customFormat="1" ht="21.75" customHeight="1">
      <c r="A185" s="39"/>
      <c r="B185" s="40"/>
      <c r="C185" s="228" t="s">
        <v>806</v>
      </c>
      <c r="D185" s="228" t="s">
        <v>190</v>
      </c>
      <c r="E185" s="229" t="s">
        <v>1726</v>
      </c>
      <c r="F185" s="230" t="s">
        <v>1727</v>
      </c>
      <c r="G185" s="231" t="s">
        <v>1728</v>
      </c>
      <c r="H185" s="310"/>
      <c r="I185" s="233"/>
      <c r="J185" s="234">
        <f>ROUND(I185*H185,2)</f>
        <v>0</v>
      </c>
      <c r="K185" s="230" t="s">
        <v>1</v>
      </c>
      <c r="L185" s="45"/>
      <c r="M185" s="235" t="s">
        <v>1</v>
      </c>
      <c r="N185" s="236" t="s">
        <v>42</v>
      </c>
      <c r="O185" s="92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195</v>
      </c>
      <c r="AT185" s="239" t="s">
        <v>190</v>
      </c>
      <c r="AU185" s="239" t="s">
        <v>86</v>
      </c>
      <c r="AY185" s="18" t="s">
        <v>188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84</v>
      </c>
      <c r="BK185" s="240">
        <f>ROUND(I185*H185,2)</f>
        <v>0</v>
      </c>
      <c r="BL185" s="18" t="s">
        <v>195</v>
      </c>
      <c r="BM185" s="239" t="s">
        <v>1075</v>
      </c>
    </row>
    <row r="186" spans="1:63" s="12" customFormat="1" ht="22.8" customHeight="1">
      <c r="A186" s="12"/>
      <c r="B186" s="212"/>
      <c r="C186" s="213"/>
      <c r="D186" s="214" t="s">
        <v>76</v>
      </c>
      <c r="E186" s="226" t="s">
        <v>272</v>
      </c>
      <c r="F186" s="226" t="s">
        <v>1794</v>
      </c>
      <c r="G186" s="213"/>
      <c r="H186" s="213"/>
      <c r="I186" s="216"/>
      <c r="J186" s="227">
        <f>BK186</f>
        <v>0</v>
      </c>
      <c r="K186" s="213"/>
      <c r="L186" s="218"/>
      <c r="M186" s="219"/>
      <c r="N186" s="220"/>
      <c r="O186" s="220"/>
      <c r="P186" s="221">
        <f>SUM(P187:P206)</f>
        <v>0</v>
      </c>
      <c r="Q186" s="220"/>
      <c r="R186" s="221">
        <f>SUM(R187:R206)</f>
        <v>0</v>
      </c>
      <c r="S186" s="220"/>
      <c r="T186" s="222">
        <f>SUM(T187:T206)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3" t="s">
        <v>84</v>
      </c>
      <c r="AT186" s="224" t="s">
        <v>76</v>
      </c>
      <c r="AU186" s="224" t="s">
        <v>84</v>
      </c>
      <c r="AY186" s="223" t="s">
        <v>188</v>
      </c>
      <c r="BK186" s="225">
        <f>SUM(BK187:BK206)</f>
        <v>0</v>
      </c>
    </row>
    <row r="187" spans="1:65" s="2" customFormat="1" ht="33" customHeight="1">
      <c r="A187" s="39"/>
      <c r="B187" s="40"/>
      <c r="C187" s="228" t="s">
        <v>811</v>
      </c>
      <c r="D187" s="228" t="s">
        <v>190</v>
      </c>
      <c r="E187" s="229" t="s">
        <v>1795</v>
      </c>
      <c r="F187" s="230" t="s">
        <v>1796</v>
      </c>
      <c r="G187" s="231" t="s">
        <v>360</v>
      </c>
      <c r="H187" s="232">
        <v>9</v>
      </c>
      <c r="I187" s="233"/>
      <c r="J187" s="234">
        <f>ROUND(I187*H187,2)</f>
        <v>0</v>
      </c>
      <c r="K187" s="230" t="s">
        <v>1</v>
      </c>
      <c r="L187" s="45"/>
      <c r="M187" s="235" t="s">
        <v>1</v>
      </c>
      <c r="N187" s="236" t="s">
        <v>42</v>
      </c>
      <c r="O187" s="9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195</v>
      </c>
      <c r="AT187" s="239" t="s">
        <v>190</v>
      </c>
      <c r="AU187" s="239" t="s">
        <v>86</v>
      </c>
      <c r="AY187" s="18" t="s">
        <v>188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84</v>
      </c>
      <c r="BK187" s="240">
        <f>ROUND(I187*H187,2)</f>
        <v>0</v>
      </c>
      <c r="BL187" s="18" t="s">
        <v>195</v>
      </c>
      <c r="BM187" s="239" t="s">
        <v>1085</v>
      </c>
    </row>
    <row r="188" spans="1:65" s="2" customFormat="1" ht="24.15" customHeight="1">
      <c r="A188" s="39"/>
      <c r="B188" s="40"/>
      <c r="C188" s="228" t="s">
        <v>815</v>
      </c>
      <c r="D188" s="228" t="s">
        <v>190</v>
      </c>
      <c r="E188" s="229" t="s">
        <v>1797</v>
      </c>
      <c r="F188" s="230" t="s">
        <v>1798</v>
      </c>
      <c r="G188" s="231" t="s">
        <v>360</v>
      </c>
      <c r="H188" s="232">
        <v>12</v>
      </c>
      <c r="I188" s="233"/>
      <c r="J188" s="234">
        <f>ROUND(I188*H188,2)</f>
        <v>0</v>
      </c>
      <c r="K188" s="230" t="s">
        <v>1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195</v>
      </c>
      <c r="AT188" s="239" t="s">
        <v>190</v>
      </c>
      <c r="AU188" s="239" t="s">
        <v>86</v>
      </c>
      <c r="AY188" s="18" t="s">
        <v>188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195</v>
      </c>
      <c r="BM188" s="239" t="s">
        <v>1095</v>
      </c>
    </row>
    <row r="189" spans="1:65" s="2" customFormat="1" ht="24.15" customHeight="1">
      <c r="A189" s="39"/>
      <c r="B189" s="40"/>
      <c r="C189" s="228" t="s">
        <v>819</v>
      </c>
      <c r="D189" s="228" t="s">
        <v>190</v>
      </c>
      <c r="E189" s="229" t="s">
        <v>1799</v>
      </c>
      <c r="F189" s="230" t="s">
        <v>1800</v>
      </c>
      <c r="G189" s="231" t="s">
        <v>360</v>
      </c>
      <c r="H189" s="232">
        <v>12</v>
      </c>
      <c r="I189" s="233"/>
      <c r="J189" s="234">
        <f>ROUND(I189*H189,2)</f>
        <v>0</v>
      </c>
      <c r="K189" s="230" t="s">
        <v>1</v>
      </c>
      <c r="L189" s="45"/>
      <c r="M189" s="235" t="s">
        <v>1</v>
      </c>
      <c r="N189" s="236" t="s">
        <v>42</v>
      </c>
      <c r="O189" s="92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195</v>
      </c>
      <c r="AT189" s="239" t="s">
        <v>190</v>
      </c>
      <c r="AU189" s="239" t="s">
        <v>86</v>
      </c>
      <c r="AY189" s="18" t="s">
        <v>188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84</v>
      </c>
      <c r="BK189" s="240">
        <f>ROUND(I189*H189,2)</f>
        <v>0</v>
      </c>
      <c r="BL189" s="18" t="s">
        <v>195</v>
      </c>
      <c r="BM189" s="239" t="s">
        <v>1104</v>
      </c>
    </row>
    <row r="190" spans="1:65" s="2" customFormat="1" ht="21.75" customHeight="1">
      <c r="A190" s="39"/>
      <c r="B190" s="40"/>
      <c r="C190" s="228" t="s">
        <v>825</v>
      </c>
      <c r="D190" s="228" t="s">
        <v>190</v>
      </c>
      <c r="E190" s="229" t="s">
        <v>1801</v>
      </c>
      <c r="F190" s="230" t="s">
        <v>1802</v>
      </c>
      <c r="G190" s="231" t="s">
        <v>360</v>
      </c>
      <c r="H190" s="232">
        <v>12</v>
      </c>
      <c r="I190" s="233"/>
      <c r="J190" s="234">
        <f>ROUND(I190*H190,2)</f>
        <v>0</v>
      </c>
      <c r="K190" s="230" t="s">
        <v>1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195</v>
      </c>
      <c r="AT190" s="239" t="s">
        <v>190</v>
      </c>
      <c r="AU190" s="239" t="s">
        <v>86</v>
      </c>
      <c r="AY190" s="18" t="s">
        <v>188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195</v>
      </c>
      <c r="BM190" s="239" t="s">
        <v>1113</v>
      </c>
    </row>
    <row r="191" spans="1:65" s="2" customFormat="1" ht="16.5" customHeight="1">
      <c r="A191" s="39"/>
      <c r="B191" s="40"/>
      <c r="C191" s="228" t="s">
        <v>831</v>
      </c>
      <c r="D191" s="228" t="s">
        <v>190</v>
      </c>
      <c r="E191" s="229" t="s">
        <v>1803</v>
      </c>
      <c r="F191" s="230" t="s">
        <v>1804</v>
      </c>
      <c r="G191" s="231" t="s">
        <v>360</v>
      </c>
      <c r="H191" s="232">
        <v>2</v>
      </c>
      <c r="I191" s="233"/>
      <c r="J191" s="234">
        <f>ROUND(I191*H191,2)</f>
        <v>0</v>
      </c>
      <c r="K191" s="230" t="s">
        <v>1</v>
      </c>
      <c r="L191" s="45"/>
      <c r="M191" s="235" t="s">
        <v>1</v>
      </c>
      <c r="N191" s="236" t="s">
        <v>42</v>
      </c>
      <c r="O191" s="9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195</v>
      </c>
      <c r="AT191" s="239" t="s">
        <v>190</v>
      </c>
      <c r="AU191" s="239" t="s">
        <v>86</v>
      </c>
      <c r="AY191" s="18" t="s">
        <v>188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84</v>
      </c>
      <c r="BK191" s="240">
        <f>ROUND(I191*H191,2)</f>
        <v>0</v>
      </c>
      <c r="BL191" s="18" t="s">
        <v>195</v>
      </c>
      <c r="BM191" s="239" t="s">
        <v>1121</v>
      </c>
    </row>
    <row r="192" spans="1:65" s="2" customFormat="1" ht="24.15" customHeight="1">
      <c r="A192" s="39"/>
      <c r="B192" s="40"/>
      <c r="C192" s="228" t="s">
        <v>855</v>
      </c>
      <c r="D192" s="228" t="s">
        <v>190</v>
      </c>
      <c r="E192" s="229" t="s">
        <v>1805</v>
      </c>
      <c r="F192" s="230" t="s">
        <v>1806</v>
      </c>
      <c r="G192" s="231" t="s">
        <v>360</v>
      </c>
      <c r="H192" s="232">
        <v>2</v>
      </c>
      <c r="I192" s="233"/>
      <c r="J192" s="234">
        <f>ROUND(I192*H192,2)</f>
        <v>0</v>
      </c>
      <c r="K192" s="230" t="s">
        <v>1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195</v>
      </c>
      <c r="AT192" s="239" t="s">
        <v>190</v>
      </c>
      <c r="AU192" s="239" t="s">
        <v>86</v>
      </c>
      <c r="AY192" s="18" t="s">
        <v>188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195</v>
      </c>
      <c r="BM192" s="239" t="s">
        <v>1142</v>
      </c>
    </row>
    <row r="193" spans="1:65" s="2" customFormat="1" ht="16.5" customHeight="1">
      <c r="A193" s="39"/>
      <c r="B193" s="40"/>
      <c r="C193" s="228" t="s">
        <v>859</v>
      </c>
      <c r="D193" s="228" t="s">
        <v>190</v>
      </c>
      <c r="E193" s="229" t="s">
        <v>1807</v>
      </c>
      <c r="F193" s="230" t="s">
        <v>1808</v>
      </c>
      <c r="G193" s="231" t="s">
        <v>360</v>
      </c>
      <c r="H193" s="232">
        <v>4</v>
      </c>
      <c r="I193" s="233"/>
      <c r="J193" s="234">
        <f>ROUND(I193*H193,2)</f>
        <v>0</v>
      </c>
      <c r="K193" s="230" t="s">
        <v>1</v>
      </c>
      <c r="L193" s="45"/>
      <c r="M193" s="235" t="s">
        <v>1</v>
      </c>
      <c r="N193" s="236" t="s">
        <v>42</v>
      </c>
      <c r="O193" s="9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195</v>
      </c>
      <c r="AT193" s="239" t="s">
        <v>190</v>
      </c>
      <c r="AU193" s="239" t="s">
        <v>86</v>
      </c>
      <c r="AY193" s="18" t="s">
        <v>188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84</v>
      </c>
      <c r="BK193" s="240">
        <f>ROUND(I193*H193,2)</f>
        <v>0</v>
      </c>
      <c r="BL193" s="18" t="s">
        <v>195</v>
      </c>
      <c r="BM193" s="239" t="s">
        <v>1152</v>
      </c>
    </row>
    <row r="194" spans="1:65" s="2" customFormat="1" ht="21.75" customHeight="1">
      <c r="A194" s="39"/>
      <c r="B194" s="40"/>
      <c r="C194" s="228" t="s">
        <v>863</v>
      </c>
      <c r="D194" s="228" t="s">
        <v>190</v>
      </c>
      <c r="E194" s="229" t="s">
        <v>1809</v>
      </c>
      <c r="F194" s="230" t="s">
        <v>1810</v>
      </c>
      <c r="G194" s="231" t="s">
        <v>360</v>
      </c>
      <c r="H194" s="232">
        <v>4</v>
      </c>
      <c r="I194" s="233"/>
      <c r="J194" s="234">
        <f>ROUND(I194*H194,2)</f>
        <v>0</v>
      </c>
      <c r="K194" s="230" t="s">
        <v>1</v>
      </c>
      <c r="L194" s="45"/>
      <c r="M194" s="235" t="s">
        <v>1</v>
      </c>
      <c r="N194" s="236" t="s">
        <v>42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195</v>
      </c>
      <c r="AT194" s="239" t="s">
        <v>190</v>
      </c>
      <c r="AU194" s="239" t="s">
        <v>86</v>
      </c>
      <c r="AY194" s="18" t="s">
        <v>188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195</v>
      </c>
      <c r="BM194" s="239" t="s">
        <v>1161</v>
      </c>
    </row>
    <row r="195" spans="1:65" s="2" customFormat="1" ht="16.5" customHeight="1">
      <c r="A195" s="39"/>
      <c r="B195" s="40"/>
      <c r="C195" s="228" t="s">
        <v>867</v>
      </c>
      <c r="D195" s="228" t="s">
        <v>190</v>
      </c>
      <c r="E195" s="229" t="s">
        <v>1811</v>
      </c>
      <c r="F195" s="230" t="s">
        <v>1812</v>
      </c>
      <c r="G195" s="231" t="s">
        <v>360</v>
      </c>
      <c r="H195" s="232">
        <v>8</v>
      </c>
      <c r="I195" s="233"/>
      <c r="J195" s="234">
        <f>ROUND(I195*H195,2)</f>
        <v>0</v>
      </c>
      <c r="K195" s="230" t="s">
        <v>1</v>
      </c>
      <c r="L195" s="45"/>
      <c r="M195" s="235" t="s">
        <v>1</v>
      </c>
      <c r="N195" s="236" t="s">
        <v>42</v>
      </c>
      <c r="O195" s="9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195</v>
      </c>
      <c r="AT195" s="239" t="s">
        <v>190</v>
      </c>
      <c r="AU195" s="239" t="s">
        <v>86</v>
      </c>
      <c r="AY195" s="18" t="s">
        <v>188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84</v>
      </c>
      <c r="BK195" s="240">
        <f>ROUND(I195*H195,2)</f>
        <v>0</v>
      </c>
      <c r="BL195" s="18" t="s">
        <v>195</v>
      </c>
      <c r="BM195" s="239" t="s">
        <v>1169</v>
      </c>
    </row>
    <row r="196" spans="1:65" s="2" customFormat="1" ht="16.5" customHeight="1">
      <c r="A196" s="39"/>
      <c r="B196" s="40"/>
      <c r="C196" s="228" t="s">
        <v>871</v>
      </c>
      <c r="D196" s="228" t="s">
        <v>190</v>
      </c>
      <c r="E196" s="229" t="s">
        <v>1813</v>
      </c>
      <c r="F196" s="230" t="s">
        <v>1814</v>
      </c>
      <c r="G196" s="231" t="s">
        <v>360</v>
      </c>
      <c r="H196" s="232">
        <v>2</v>
      </c>
      <c r="I196" s="233"/>
      <c r="J196" s="234">
        <f>ROUND(I196*H196,2)</f>
        <v>0</v>
      </c>
      <c r="K196" s="230" t="s">
        <v>1</v>
      </c>
      <c r="L196" s="45"/>
      <c r="M196" s="235" t="s">
        <v>1</v>
      </c>
      <c r="N196" s="236" t="s">
        <v>42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195</v>
      </c>
      <c r="AT196" s="239" t="s">
        <v>190</v>
      </c>
      <c r="AU196" s="239" t="s">
        <v>86</v>
      </c>
      <c r="AY196" s="18" t="s">
        <v>188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84</v>
      </c>
      <c r="BK196" s="240">
        <f>ROUND(I196*H196,2)</f>
        <v>0</v>
      </c>
      <c r="BL196" s="18" t="s">
        <v>195</v>
      </c>
      <c r="BM196" s="239" t="s">
        <v>1179</v>
      </c>
    </row>
    <row r="197" spans="1:65" s="2" customFormat="1" ht="16.5" customHeight="1">
      <c r="A197" s="39"/>
      <c r="B197" s="40"/>
      <c r="C197" s="228" t="s">
        <v>875</v>
      </c>
      <c r="D197" s="228" t="s">
        <v>190</v>
      </c>
      <c r="E197" s="229" t="s">
        <v>1815</v>
      </c>
      <c r="F197" s="230" t="s">
        <v>1816</v>
      </c>
      <c r="G197" s="231" t="s">
        <v>360</v>
      </c>
      <c r="H197" s="232">
        <v>10</v>
      </c>
      <c r="I197" s="233"/>
      <c r="J197" s="234">
        <f>ROUND(I197*H197,2)</f>
        <v>0</v>
      </c>
      <c r="K197" s="230" t="s">
        <v>1</v>
      </c>
      <c r="L197" s="45"/>
      <c r="M197" s="235" t="s">
        <v>1</v>
      </c>
      <c r="N197" s="236" t="s">
        <v>42</v>
      </c>
      <c r="O197" s="92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195</v>
      </c>
      <c r="AT197" s="239" t="s">
        <v>190</v>
      </c>
      <c r="AU197" s="239" t="s">
        <v>86</v>
      </c>
      <c r="AY197" s="18" t="s">
        <v>188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84</v>
      </c>
      <c r="BK197" s="240">
        <f>ROUND(I197*H197,2)</f>
        <v>0</v>
      </c>
      <c r="BL197" s="18" t="s">
        <v>195</v>
      </c>
      <c r="BM197" s="239" t="s">
        <v>1187</v>
      </c>
    </row>
    <row r="198" spans="1:65" s="2" customFormat="1" ht="16.5" customHeight="1">
      <c r="A198" s="39"/>
      <c r="B198" s="40"/>
      <c r="C198" s="228" t="s">
        <v>878</v>
      </c>
      <c r="D198" s="228" t="s">
        <v>190</v>
      </c>
      <c r="E198" s="229" t="s">
        <v>1817</v>
      </c>
      <c r="F198" s="230" t="s">
        <v>1818</v>
      </c>
      <c r="G198" s="231" t="s">
        <v>360</v>
      </c>
      <c r="H198" s="232">
        <v>6</v>
      </c>
      <c r="I198" s="233"/>
      <c r="J198" s="234">
        <f>ROUND(I198*H198,2)</f>
        <v>0</v>
      </c>
      <c r="K198" s="230" t="s">
        <v>1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195</v>
      </c>
      <c r="AT198" s="239" t="s">
        <v>190</v>
      </c>
      <c r="AU198" s="239" t="s">
        <v>86</v>
      </c>
      <c r="AY198" s="18" t="s">
        <v>188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195</v>
      </c>
      <c r="BM198" s="239" t="s">
        <v>1216</v>
      </c>
    </row>
    <row r="199" spans="1:65" s="2" customFormat="1" ht="33" customHeight="1">
      <c r="A199" s="39"/>
      <c r="B199" s="40"/>
      <c r="C199" s="228" t="s">
        <v>882</v>
      </c>
      <c r="D199" s="228" t="s">
        <v>190</v>
      </c>
      <c r="E199" s="229" t="s">
        <v>1819</v>
      </c>
      <c r="F199" s="230" t="s">
        <v>1820</v>
      </c>
      <c r="G199" s="231" t="s">
        <v>360</v>
      </c>
      <c r="H199" s="232">
        <v>6</v>
      </c>
      <c r="I199" s="233"/>
      <c r="J199" s="234">
        <f>ROUND(I199*H199,2)</f>
        <v>0</v>
      </c>
      <c r="K199" s="230" t="s">
        <v>1</v>
      </c>
      <c r="L199" s="45"/>
      <c r="M199" s="235" t="s">
        <v>1</v>
      </c>
      <c r="N199" s="236" t="s">
        <v>42</v>
      </c>
      <c r="O199" s="92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195</v>
      </c>
      <c r="AT199" s="239" t="s">
        <v>190</v>
      </c>
      <c r="AU199" s="239" t="s">
        <v>86</v>
      </c>
      <c r="AY199" s="18" t="s">
        <v>188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84</v>
      </c>
      <c r="BK199" s="240">
        <f>ROUND(I199*H199,2)</f>
        <v>0</v>
      </c>
      <c r="BL199" s="18" t="s">
        <v>195</v>
      </c>
      <c r="BM199" s="239" t="s">
        <v>1226</v>
      </c>
    </row>
    <row r="200" spans="1:65" s="2" customFormat="1" ht="24.15" customHeight="1">
      <c r="A200" s="39"/>
      <c r="B200" s="40"/>
      <c r="C200" s="228" t="s">
        <v>887</v>
      </c>
      <c r="D200" s="228" t="s">
        <v>190</v>
      </c>
      <c r="E200" s="229" t="s">
        <v>1821</v>
      </c>
      <c r="F200" s="230" t="s">
        <v>1822</v>
      </c>
      <c r="G200" s="231" t="s">
        <v>360</v>
      </c>
      <c r="H200" s="232">
        <v>3</v>
      </c>
      <c r="I200" s="233"/>
      <c r="J200" s="234">
        <f>ROUND(I200*H200,2)</f>
        <v>0</v>
      </c>
      <c r="K200" s="230" t="s">
        <v>1</v>
      </c>
      <c r="L200" s="45"/>
      <c r="M200" s="235" t="s">
        <v>1</v>
      </c>
      <c r="N200" s="236" t="s">
        <v>42</v>
      </c>
      <c r="O200" s="92"/>
      <c r="P200" s="237">
        <f>O200*H200</f>
        <v>0</v>
      </c>
      <c r="Q200" s="237">
        <v>0</v>
      </c>
      <c r="R200" s="237">
        <f>Q200*H200</f>
        <v>0</v>
      </c>
      <c r="S200" s="237">
        <v>0</v>
      </c>
      <c r="T200" s="238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9" t="s">
        <v>195</v>
      </c>
      <c r="AT200" s="239" t="s">
        <v>190</v>
      </c>
      <c r="AU200" s="239" t="s">
        <v>86</v>
      </c>
      <c r="AY200" s="18" t="s">
        <v>188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8" t="s">
        <v>84</v>
      </c>
      <c r="BK200" s="240">
        <f>ROUND(I200*H200,2)</f>
        <v>0</v>
      </c>
      <c r="BL200" s="18" t="s">
        <v>195</v>
      </c>
      <c r="BM200" s="239" t="s">
        <v>1234</v>
      </c>
    </row>
    <row r="201" spans="1:65" s="2" customFormat="1" ht="24.15" customHeight="1">
      <c r="A201" s="39"/>
      <c r="B201" s="40"/>
      <c r="C201" s="228" t="s">
        <v>891</v>
      </c>
      <c r="D201" s="228" t="s">
        <v>190</v>
      </c>
      <c r="E201" s="229" t="s">
        <v>1823</v>
      </c>
      <c r="F201" s="230" t="s">
        <v>1824</v>
      </c>
      <c r="G201" s="231" t="s">
        <v>360</v>
      </c>
      <c r="H201" s="232">
        <v>2</v>
      </c>
      <c r="I201" s="233"/>
      <c r="J201" s="234">
        <f>ROUND(I201*H201,2)</f>
        <v>0</v>
      </c>
      <c r="K201" s="230" t="s">
        <v>1</v>
      </c>
      <c r="L201" s="45"/>
      <c r="M201" s="235" t="s">
        <v>1</v>
      </c>
      <c r="N201" s="236" t="s">
        <v>42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195</v>
      </c>
      <c r="AT201" s="239" t="s">
        <v>190</v>
      </c>
      <c r="AU201" s="239" t="s">
        <v>86</v>
      </c>
      <c r="AY201" s="18" t="s">
        <v>188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84</v>
      </c>
      <c r="BK201" s="240">
        <f>ROUND(I201*H201,2)</f>
        <v>0</v>
      </c>
      <c r="BL201" s="18" t="s">
        <v>195</v>
      </c>
      <c r="BM201" s="239" t="s">
        <v>1244</v>
      </c>
    </row>
    <row r="202" spans="1:65" s="2" customFormat="1" ht="24.15" customHeight="1">
      <c r="A202" s="39"/>
      <c r="B202" s="40"/>
      <c r="C202" s="228" t="s">
        <v>897</v>
      </c>
      <c r="D202" s="228" t="s">
        <v>190</v>
      </c>
      <c r="E202" s="229" t="s">
        <v>1825</v>
      </c>
      <c r="F202" s="230" t="s">
        <v>1826</v>
      </c>
      <c r="G202" s="231" t="s">
        <v>360</v>
      </c>
      <c r="H202" s="232">
        <v>2</v>
      </c>
      <c r="I202" s="233"/>
      <c r="J202" s="234">
        <f>ROUND(I202*H202,2)</f>
        <v>0</v>
      </c>
      <c r="K202" s="230" t="s">
        <v>1</v>
      </c>
      <c r="L202" s="45"/>
      <c r="M202" s="235" t="s">
        <v>1</v>
      </c>
      <c r="N202" s="236" t="s">
        <v>42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195</v>
      </c>
      <c r="AT202" s="239" t="s">
        <v>190</v>
      </c>
      <c r="AU202" s="239" t="s">
        <v>86</v>
      </c>
      <c r="AY202" s="18" t="s">
        <v>188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84</v>
      </c>
      <c r="BK202" s="240">
        <f>ROUND(I202*H202,2)</f>
        <v>0</v>
      </c>
      <c r="BL202" s="18" t="s">
        <v>195</v>
      </c>
      <c r="BM202" s="239" t="s">
        <v>1260</v>
      </c>
    </row>
    <row r="203" spans="1:65" s="2" customFormat="1" ht="24.15" customHeight="1">
      <c r="A203" s="39"/>
      <c r="B203" s="40"/>
      <c r="C203" s="228" t="s">
        <v>902</v>
      </c>
      <c r="D203" s="228" t="s">
        <v>190</v>
      </c>
      <c r="E203" s="229" t="s">
        <v>1827</v>
      </c>
      <c r="F203" s="230" t="s">
        <v>1828</v>
      </c>
      <c r="G203" s="231" t="s">
        <v>360</v>
      </c>
      <c r="H203" s="232">
        <v>1</v>
      </c>
      <c r="I203" s="233"/>
      <c r="J203" s="234">
        <f>ROUND(I203*H203,2)</f>
        <v>0</v>
      </c>
      <c r="K203" s="230" t="s">
        <v>1</v>
      </c>
      <c r="L203" s="45"/>
      <c r="M203" s="235" t="s">
        <v>1</v>
      </c>
      <c r="N203" s="236" t="s">
        <v>42</v>
      </c>
      <c r="O203" s="92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9" t="s">
        <v>195</v>
      </c>
      <c r="AT203" s="239" t="s">
        <v>190</v>
      </c>
      <c r="AU203" s="239" t="s">
        <v>86</v>
      </c>
      <c r="AY203" s="18" t="s">
        <v>188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8" t="s">
        <v>84</v>
      </c>
      <c r="BK203" s="240">
        <f>ROUND(I203*H203,2)</f>
        <v>0</v>
      </c>
      <c r="BL203" s="18" t="s">
        <v>195</v>
      </c>
      <c r="BM203" s="239" t="s">
        <v>1269</v>
      </c>
    </row>
    <row r="204" spans="1:65" s="2" customFormat="1" ht="24.15" customHeight="1">
      <c r="A204" s="39"/>
      <c r="B204" s="40"/>
      <c r="C204" s="228" t="s">
        <v>908</v>
      </c>
      <c r="D204" s="228" t="s">
        <v>190</v>
      </c>
      <c r="E204" s="229" t="s">
        <v>1829</v>
      </c>
      <c r="F204" s="230" t="s">
        <v>1830</v>
      </c>
      <c r="G204" s="231" t="s">
        <v>360</v>
      </c>
      <c r="H204" s="232">
        <v>1</v>
      </c>
      <c r="I204" s="233"/>
      <c r="J204" s="234">
        <f>ROUND(I204*H204,2)</f>
        <v>0</v>
      </c>
      <c r="K204" s="230" t="s">
        <v>1</v>
      </c>
      <c r="L204" s="45"/>
      <c r="M204" s="235" t="s">
        <v>1</v>
      </c>
      <c r="N204" s="236" t="s">
        <v>42</v>
      </c>
      <c r="O204" s="92"/>
      <c r="P204" s="237">
        <f>O204*H204</f>
        <v>0</v>
      </c>
      <c r="Q204" s="237">
        <v>0</v>
      </c>
      <c r="R204" s="237">
        <f>Q204*H204</f>
        <v>0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195</v>
      </c>
      <c r="AT204" s="239" t="s">
        <v>190</v>
      </c>
      <c r="AU204" s="239" t="s">
        <v>86</v>
      </c>
      <c r="AY204" s="18" t="s">
        <v>188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84</v>
      </c>
      <c r="BK204" s="240">
        <f>ROUND(I204*H204,2)</f>
        <v>0</v>
      </c>
      <c r="BL204" s="18" t="s">
        <v>195</v>
      </c>
      <c r="BM204" s="239" t="s">
        <v>1278</v>
      </c>
    </row>
    <row r="205" spans="1:65" s="2" customFormat="1" ht="16.5" customHeight="1">
      <c r="A205" s="39"/>
      <c r="B205" s="40"/>
      <c r="C205" s="228" t="s">
        <v>912</v>
      </c>
      <c r="D205" s="228" t="s">
        <v>190</v>
      </c>
      <c r="E205" s="229" t="s">
        <v>1831</v>
      </c>
      <c r="F205" s="230" t="s">
        <v>1832</v>
      </c>
      <c r="G205" s="231" t="s">
        <v>360</v>
      </c>
      <c r="H205" s="232">
        <v>1</v>
      </c>
      <c r="I205" s="233"/>
      <c r="J205" s="234">
        <f>ROUND(I205*H205,2)</f>
        <v>0</v>
      </c>
      <c r="K205" s="230" t="s">
        <v>1</v>
      </c>
      <c r="L205" s="45"/>
      <c r="M205" s="235" t="s">
        <v>1</v>
      </c>
      <c r="N205" s="236" t="s">
        <v>42</v>
      </c>
      <c r="O205" s="92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195</v>
      </c>
      <c r="AT205" s="239" t="s">
        <v>190</v>
      </c>
      <c r="AU205" s="239" t="s">
        <v>86</v>
      </c>
      <c r="AY205" s="18" t="s">
        <v>188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84</v>
      </c>
      <c r="BK205" s="240">
        <f>ROUND(I205*H205,2)</f>
        <v>0</v>
      </c>
      <c r="BL205" s="18" t="s">
        <v>195</v>
      </c>
      <c r="BM205" s="239" t="s">
        <v>1293</v>
      </c>
    </row>
    <row r="206" spans="1:65" s="2" customFormat="1" ht="24.15" customHeight="1">
      <c r="A206" s="39"/>
      <c r="B206" s="40"/>
      <c r="C206" s="228" t="s">
        <v>918</v>
      </c>
      <c r="D206" s="228" t="s">
        <v>190</v>
      </c>
      <c r="E206" s="229" t="s">
        <v>1833</v>
      </c>
      <c r="F206" s="230" t="s">
        <v>1834</v>
      </c>
      <c r="G206" s="231" t="s">
        <v>1728</v>
      </c>
      <c r="H206" s="310"/>
      <c r="I206" s="233"/>
      <c r="J206" s="234">
        <f>ROUND(I206*H206,2)</f>
        <v>0</v>
      </c>
      <c r="K206" s="230" t="s">
        <v>1</v>
      </c>
      <c r="L206" s="45"/>
      <c r="M206" s="235" t="s">
        <v>1</v>
      </c>
      <c r="N206" s="236" t="s">
        <v>42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195</v>
      </c>
      <c r="AT206" s="239" t="s">
        <v>190</v>
      </c>
      <c r="AU206" s="239" t="s">
        <v>86</v>
      </c>
      <c r="AY206" s="18" t="s">
        <v>188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84</v>
      </c>
      <c r="BK206" s="240">
        <f>ROUND(I206*H206,2)</f>
        <v>0</v>
      </c>
      <c r="BL206" s="18" t="s">
        <v>195</v>
      </c>
      <c r="BM206" s="239" t="s">
        <v>1835</v>
      </c>
    </row>
    <row r="207" spans="1:63" s="12" customFormat="1" ht="22.8" customHeight="1">
      <c r="A207" s="12"/>
      <c r="B207" s="212"/>
      <c r="C207" s="213"/>
      <c r="D207" s="214" t="s">
        <v>76</v>
      </c>
      <c r="E207" s="226" t="s">
        <v>297</v>
      </c>
      <c r="F207" s="226" t="s">
        <v>1836</v>
      </c>
      <c r="G207" s="213"/>
      <c r="H207" s="213"/>
      <c r="I207" s="216"/>
      <c r="J207" s="227">
        <f>BK207</f>
        <v>0</v>
      </c>
      <c r="K207" s="213"/>
      <c r="L207" s="218"/>
      <c r="M207" s="219"/>
      <c r="N207" s="220"/>
      <c r="O207" s="220"/>
      <c r="P207" s="221">
        <f>SUM(P208:P222)</f>
        <v>0</v>
      </c>
      <c r="Q207" s="220"/>
      <c r="R207" s="221">
        <f>SUM(R208:R222)</f>
        <v>0</v>
      </c>
      <c r="S207" s="220"/>
      <c r="T207" s="222">
        <f>SUM(T208:T222)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3" t="s">
        <v>84</v>
      </c>
      <c r="AT207" s="224" t="s">
        <v>76</v>
      </c>
      <c r="AU207" s="224" t="s">
        <v>84</v>
      </c>
      <c r="AY207" s="223" t="s">
        <v>188</v>
      </c>
      <c r="BK207" s="225">
        <f>SUM(BK208:BK222)</f>
        <v>0</v>
      </c>
    </row>
    <row r="208" spans="1:65" s="2" customFormat="1" ht="24.15" customHeight="1">
      <c r="A208" s="39"/>
      <c r="B208" s="40"/>
      <c r="C208" s="228" t="s">
        <v>924</v>
      </c>
      <c r="D208" s="228" t="s">
        <v>190</v>
      </c>
      <c r="E208" s="229" t="s">
        <v>1837</v>
      </c>
      <c r="F208" s="230" t="s">
        <v>1838</v>
      </c>
      <c r="G208" s="231" t="s">
        <v>604</v>
      </c>
      <c r="H208" s="232">
        <v>190</v>
      </c>
      <c r="I208" s="233"/>
      <c r="J208" s="234">
        <f>ROUND(I208*H208,2)</f>
        <v>0</v>
      </c>
      <c r="K208" s="230" t="s">
        <v>1</v>
      </c>
      <c r="L208" s="45"/>
      <c r="M208" s="235" t="s">
        <v>1</v>
      </c>
      <c r="N208" s="236" t="s">
        <v>42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195</v>
      </c>
      <c r="AT208" s="239" t="s">
        <v>190</v>
      </c>
      <c r="AU208" s="239" t="s">
        <v>86</v>
      </c>
      <c r="AY208" s="18" t="s">
        <v>188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84</v>
      </c>
      <c r="BK208" s="240">
        <f>ROUND(I208*H208,2)</f>
        <v>0</v>
      </c>
      <c r="BL208" s="18" t="s">
        <v>195</v>
      </c>
      <c r="BM208" s="239" t="s">
        <v>1839</v>
      </c>
    </row>
    <row r="209" spans="1:65" s="2" customFormat="1" ht="24.15" customHeight="1">
      <c r="A209" s="39"/>
      <c r="B209" s="40"/>
      <c r="C209" s="228" t="s">
        <v>929</v>
      </c>
      <c r="D209" s="228" t="s">
        <v>190</v>
      </c>
      <c r="E209" s="229" t="s">
        <v>1840</v>
      </c>
      <c r="F209" s="230" t="s">
        <v>1841</v>
      </c>
      <c r="G209" s="231" t="s">
        <v>604</v>
      </c>
      <c r="H209" s="232">
        <v>140</v>
      </c>
      <c r="I209" s="233"/>
      <c r="J209" s="234">
        <f>ROUND(I209*H209,2)</f>
        <v>0</v>
      </c>
      <c r="K209" s="230" t="s">
        <v>1</v>
      </c>
      <c r="L209" s="45"/>
      <c r="M209" s="235" t="s">
        <v>1</v>
      </c>
      <c r="N209" s="236" t="s">
        <v>42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195</v>
      </c>
      <c r="AT209" s="239" t="s">
        <v>190</v>
      </c>
      <c r="AU209" s="239" t="s">
        <v>86</v>
      </c>
      <c r="AY209" s="18" t="s">
        <v>188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84</v>
      </c>
      <c r="BK209" s="240">
        <f>ROUND(I209*H209,2)</f>
        <v>0</v>
      </c>
      <c r="BL209" s="18" t="s">
        <v>195</v>
      </c>
      <c r="BM209" s="239" t="s">
        <v>1842</v>
      </c>
    </row>
    <row r="210" spans="1:65" s="2" customFormat="1" ht="24.15" customHeight="1">
      <c r="A210" s="39"/>
      <c r="B210" s="40"/>
      <c r="C210" s="228" t="s">
        <v>934</v>
      </c>
      <c r="D210" s="228" t="s">
        <v>190</v>
      </c>
      <c r="E210" s="229" t="s">
        <v>1843</v>
      </c>
      <c r="F210" s="230" t="s">
        <v>1844</v>
      </c>
      <c r="G210" s="231" t="s">
        <v>604</v>
      </c>
      <c r="H210" s="232">
        <v>210</v>
      </c>
      <c r="I210" s="233"/>
      <c r="J210" s="234">
        <f>ROUND(I210*H210,2)</f>
        <v>0</v>
      </c>
      <c r="K210" s="230" t="s">
        <v>1</v>
      </c>
      <c r="L210" s="45"/>
      <c r="M210" s="235" t="s">
        <v>1</v>
      </c>
      <c r="N210" s="236" t="s">
        <v>42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195</v>
      </c>
      <c r="AT210" s="239" t="s">
        <v>190</v>
      </c>
      <c r="AU210" s="239" t="s">
        <v>86</v>
      </c>
      <c r="AY210" s="18" t="s">
        <v>188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84</v>
      </c>
      <c r="BK210" s="240">
        <f>ROUND(I210*H210,2)</f>
        <v>0</v>
      </c>
      <c r="BL210" s="18" t="s">
        <v>195</v>
      </c>
      <c r="BM210" s="239" t="s">
        <v>1845</v>
      </c>
    </row>
    <row r="211" spans="1:65" s="2" customFormat="1" ht="24.15" customHeight="1">
      <c r="A211" s="39"/>
      <c r="B211" s="40"/>
      <c r="C211" s="228" t="s">
        <v>941</v>
      </c>
      <c r="D211" s="228" t="s">
        <v>190</v>
      </c>
      <c r="E211" s="229" t="s">
        <v>1846</v>
      </c>
      <c r="F211" s="230" t="s">
        <v>1847</v>
      </c>
      <c r="G211" s="231" t="s">
        <v>604</v>
      </c>
      <c r="H211" s="232">
        <v>40</v>
      </c>
      <c r="I211" s="233"/>
      <c r="J211" s="234">
        <f>ROUND(I211*H211,2)</f>
        <v>0</v>
      </c>
      <c r="K211" s="230" t="s">
        <v>1</v>
      </c>
      <c r="L211" s="45"/>
      <c r="M211" s="235" t="s">
        <v>1</v>
      </c>
      <c r="N211" s="236" t="s">
        <v>42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195</v>
      </c>
      <c r="AT211" s="239" t="s">
        <v>190</v>
      </c>
      <c r="AU211" s="239" t="s">
        <v>86</v>
      </c>
      <c r="AY211" s="18" t="s">
        <v>188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84</v>
      </c>
      <c r="BK211" s="240">
        <f>ROUND(I211*H211,2)</f>
        <v>0</v>
      </c>
      <c r="BL211" s="18" t="s">
        <v>195</v>
      </c>
      <c r="BM211" s="239" t="s">
        <v>1848</v>
      </c>
    </row>
    <row r="212" spans="1:65" s="2" customFormat="1" ht="24.15" customHeight="1">
      <c r="A212" s="39"/>
      <c r="B212" s="40"/>
      <c r="C212" s="228" t="s">
        <v>946</v>
      </c>
      <c r="D212" s="228" t="s">
        <v>190</v>
      </c>
      <c r="E212" s="229" t="s">
        <v>1849</v>
      </c>
      <c r="F212" s="230" t="s">
        <v>1850</v>
      </c>
      <c r="G212" s="231" t="s">
        <v>604</v>
      </c>
      <c r="H212" s="232">
        <v>20</v>
      </c>
      <c r="I212" s="233"/>
      <c r="J212" s="234">
        <f>ROUND(I212*H212,2)</f>
        <v>0</v>
      </c>
      <c r="K212" s="230" t="s">
        <v>1</v>
      </c>
      <c r="L212" s="45"/>
      <c r="M212" s="235" t="s">
        <v>1</v>
      </c>
      <c r="N212" s="236" t="s">
        <v>42</v>
      </c>
      <c r="O212" s="92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195</v>
      </c>
      <c r="AT212" s="239" t="s">
        <v>190</v>
      </c>
      <c r="AU212" s="239" t="s">
        <v>86</v>
      </c>
      <c r="AY212" s="18" t="s">
        <v>188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84</v>
      </c>
      <c r="BK212" s="240">
        <f>ROUND(I212*H212,2)</f>
        <v>0</v>
      </c>
      <c r="BL212" s="18" t="s">
        <v>195</v>
      </c>
      <c r="BM212" s="239" t="s">
        <v>1851</v>
      </c>
    </row>
    <row r="213" spans="1:65" s="2" customFormat="1" ht="24.15" customHeight="1">
      <c r="A213" s="39"/>
      <c r="B213" s="40"/>
      <c r="C213" s="228" t="s">
        <v>951</v>
      </c>
      <c r="D213" s="228" t="s">
        <v>190</v>
      </c>
      <c r="E213" s="229" t="s">
        <v>1852</v>
      </c>
      <c r="F213" s="230" t="s">
        <v>1853</v>
      </c>
      <c r="G213" s="231" t="s">
        <v>604</v>
      </c>
      <c r="H213" s="232">
        <v>10</v>
      </c>
      <c r="I213" s="233"/>
      <c r="J213" s="234">
        <f>ROUND(I213*H213,2)</f>
        <v>0</v>
      </c>
      <c r="K213" s="230" t="s">
        <v>1</v>
      </c>
      <c r="L213" s="45"/>
      <c r="M213" s="235" t="s">
        <v>1</v>
      </c>
      <c r="N213" s="236" t="s">
        <v>42</v>
      </c>
      <c r="O213" s="92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195</v>
      </c>
      <c r="AT213" s="239" t="s">
        <v>190</v>
      </c>
      <c r="AU213" s="239" t="s">
        <v>86</v>
      </c>
      <c r="AY213" s="18" t="s">
        <v>188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84</v>
      </c>
      <c r="BK213" s="240">
        <f>ROUND(I213*H213,2)</f>
        <v>0</v>
      </c>
      <c r="BL213" s="18" t="s">
        <v>195</v>
      </c>
      <c r="BM213" s="239" t="s">
        <v>1854</v>
      </c>
    </row>
    <row r="214" spans="1:65" s="2" customFormat="1" ht="16.5" customHeight="1">
      <c r="A214" s="39"/>
      <c r="B214" s="40"/>
      <c r="C214" s="228" t="s">
        <v>957</v>
      </c>
      <c r="D214" s="228" t="s">
        <v>190</v>
      </c>
      <c r="E214" s="229" t="s">
        <v>1855</v>
      </c>
      <c r="F214" s="230" t="s">
        <v>1856</v>
      </c>
      <c r="G214" s="231" t="s">
        <v>604</v>
      </c>
      <c r="H214" s="232">
        <v>610</v>
      </c>
      <c r="I214" s="233"/>
      <c r="J214" s="234">
        <f>ROUND(I214*H214,2)</f>
        <v>0</v>
      </c>
      <c r="K214" s="230" t="s">
        <v>1</v>
      </c>
      <c r="L214" s="45"/>
      <c r="M214" s="235" t="s">
        <v>1</v>
      </c>
      <c r="N214" s="236" t="s">
        <v>42</v>
      </c>
      <c r="O214" s="92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195</v>
      </c>
      <c r="AT214" s="239" t="s">
        <v>190</v>
      </c>
      <c r="AU214" s="239" t="s">
        <v>86</v>
      </c>
      <c r="AY214" s="18" t="s">
        <v>188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84</v>
      </c>
      <c r="BK214" s="240">
        <f>ROUND(I214*H214,2)</f>
        <v>0</v>
      </c>
      <c r="BL214" s="18" t="s">
        <v>195</v>
      </c>
      <c r="BM214" s="239" t="s">
        <v>1857</v>
      </c>
    </row>
    <row r="215" spans="1:65" s="2" customFormat="1" ht="16.5" customHeight="1">
      <c r="A215" s="39"/>
      <c r="B215" s="40"/>
      <c r="C215" s="228" t="s">
        <v>964</v>
      </c>
      <c r="D215" s="228" t="s">
        <v>190</v>
      </c>
      <c r="E215" s="229" t="s">
        <v>1858</v>
      </c>
      <c r="F215" s="230" t="s">
        <v>1859</v>
      </c>
      <c r="G215" s="231" t="s">
        <v>604</v>
      </c>
      <c r="H215" s="232">
        <v>610</v>
      </c>
      <c r="I215" s="233"/>
      <c r="J215" s="234">
        <f>ROUND(I215*H215,2)</f>
        <v>0</v>
      </c>
      <c r="K215" s="230" t="s">
        <v>1</v>
      </c>
      <c r="L215" s="45"/>
      <c r="M215" s="235" t="s">
        <v>1</v>
      </c>
      <c r="N215" s="236" t="s">
        <v>42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195</v>
      </c>
      <c r="AT215" s="239" t="s">
        <v>190</v>
      </c>
      <c r="AU215" s="239" t="s">
        <v>86</v>
      </c>
      <c r="AY215" s="18" t="s">
        <v>188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84</v>
      </c>
      <c r="BK215" s="240">
        <f>ROUND(I215*H215,2)</f>
        <v>0</v>
      </c>
      <c r="BL215" s="18" t="s">
        <v>195</v>
      </c>
      <c r="BM215" s="239" t="s">
        <v>1860</v>
      </c>
    </row>
    <row r="216" spans="1:65" s="2" customFormat="1" ht="16.5" customHeight="1">
      <c r="A216" s="39"/>
      <c r="B216" s="40"/>
      <c r="C216" s="228" t="s">
        <v>970</v>
      </c>
      <c r="D216" s="228" t="s">
        <v>190</v>
      </c>
      <c r="E216" s="229" t="s">
        <v>1861</v>
      </c>
      <c r="F216" s="230" t="s">
        <v>1862</v>
      </c>
      <c r="G216" s="231" t="s">
        <v>604</v>
      </c>
      <c r="H216" s="232">
        <v>610</v>
      </c>
      <c r="I216" s="233"/>
      <c r="J216" s="234">
        <f>ROUND(I216*H216,2)</f>
        <v>0</v>
      </c>
      <c r="K216" s="230" t="s">
        <v>1</v>
      </c>
      <c r="L216" s="45"/>
      <c r="M216" s="235" t="s">
        <v>1</v>
      </c>
      <c r="N216" s="236" t="s">
        <v>42</v>
      </c>
      <c r="O216" s="92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9" t="s">
        <v>195</v>
      </c>
      <c r="AT216" s="239" t="s">
        <v>190</v>
      </c>
      <c r="AU216" s="239" t="s">
        <v>86</v>
      </c>
      <c r="AY216" s="18" t="s">
        <v>188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8" t="s">
        <v>84</v>
      </c>
      <c r="BK216" s="240">
        <f>ROUND(I216*H216,2)</f>
        <v>0</v>
      </c>
      <c r="BL216" s="18" t="s">
        <v>195</v>
      </c>
      <c r="BM216" s="239" t="s">
        <v>1863</v>
      </c>
    </row>
    <row r="217" spans="1:65" s="2" customFormat="1" ht="16.5" customHeight="1">
      <c r="A217" s="39"/>
      <c r="B217" s="40"/>
      <c r="C217" s="228" t="s">
        <v>974</v>
      </c>
      <c r="D217" s="228" t="s">
        <v>190</v>
      </c>
      <c r="E217" s="229" t="s">
        <v>1757</v>
      </c>
      <c r="F217" s="230" t="s">
        <v>1758</v>
      </c>
      <c r="G217" s="231" t="s">
        <v>1088</v>
      </c>
      <c r="H217" s="232">
        <v>100</v>
      </c>
      <c r="I217" s="233"/>
      <c r="J217" s="234">
        <f>ROUND(I217*H217,2)</f>
        <v>0</v>
      </c>
      <c r="K217" s="230" t="s">
        <v>1</v>
      </c>
      <c r="L217" s="45"/>
      <c r="M217" s="235" t="s">
        <v>1</v>
      </c>
      <c r="N217" s="236" t="s">
        <v>42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195</v>
      </c>
      <c r="AT217" s="239" t="s">
        <v>190</v>
      </c>
      <c r="AU217" s="239" t="s">
        <v>86</v>
      </c>
      <c r="AY217" s="18" t="s">
        <v>188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84</v>
      </c>
      <c r="BK217" s="240">
        <f>ROUND(I217*H217,2)</f>
        <v>0</v>
      </c>
      <c r="BL217" s="18" t="s">
        <v>195</v>
      </c>
      <c r="BM217" s="239" t="s">
        <v>1864</v>
      </c>
    </row>
    <row r="218" spans="1:65" s="2" customFormat="1" ht="16.5" customHeight="1">
      <c r="A218" s="39"/>
      <c r="B218" s="40"/>
      <c r="C218" s="228" t="s">
        <v>979</v>
      </c>
      <c r="D218" s="228" t="s">
        <v>190</v>
      </c>
      <c r="E218" s="229" t="s">
        <v>1759</v>
      </c>
      <c r="F218" s="230" t="s">
        <v>1760</v>
      </c>
      <c r="G218" s="231" t="s">
        <v>1288</v>
      </c>
      <c r="H218" s="232">
        <v>30</v>
      </c>
      <c r="I218" s="233"/>
      <c r="J218" s="234">
        <f>ROUND(I218*H218,2)</f>
        <v>0</v>
      </c>
      <c r="K218" s="230" t="s">
        <v>1</v>
      </c>
      <c r="L218" s="45"/>
      <c r="M218" s="235" t="s">
        <v>1</v>
      </c>
      <c r="N218" s="236" t="s">
        <v>42</v>
      </c>
      <c r="O218" s="92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195</v>
      </c>
      <c r="AT218" s="239" t="s">
        <v>190</v>
      </c>
      <c r="AU218" s="239" t="s">
        <v>86</v>
      </c>
      <c r="AY218" s="18" t="s">
        <v>188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84</v>
      </c>
      <c r="BK218" s="240">
        <f>ROUND(I218*H218,2)</f>
        <v>0</v>
      </c>
      <c r="BL218" s="18" t="s">
        <v>195</v>
      </c>
      <c r="BM218" s="239" t="s">
        <v>1865</v>
      </c>
    </row>
    <row r="219" spans="1:65" s="2" customFormat="1" ht="24.15" customHeight="1">
      <c r="A219" s="39"/>
      <c r="B219" s="40"/>
      <c r="C219" s="228" t="s">
        <v>984</v>
      </c>
      <c r="D219" s="228" t="s">
        <v>190</v>
      </c>
      <c r="E219" s="229" t="s">
        <v>1866</v>
      </c>
      <c r="F219" s="230" t="s">
        <v>1867</v>
      </c>
      <c r="G219" s="231" t="s">
        <v>360</v>
      </c>
      <c r="H219" s="232">
        <v>3</v>
      </c>
      <c r="I219" s="233"/>
      <c r="J219" s="234">
        <f>ROUND(I219*H219,2)</f>
        <v>0</v>
      </c>
      <c r="K219" s="230" t="s">
        <v>1</v>
      </c>
      <c r="L219" s="45"/>
      <c r="M219" s="235" t="s">
        <v>1</v>
      </c>
      <c r="N219" s="236" t="s">
        <v>42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195</v>
      </c>
      <c r="AT219" s="239" t="s">
        <v>190</v>
      </c>
      <c r="AU219" s="239" t="s">
        <v>86</v>
      </c>
      <c r="AY219" s="18" t="s">
        <v>188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84</v>
      </c>
      <c r="BK219" s="240">
        <f>ROUND(I219*H219,2)</f>
        <v>0</v>
      </c>
      <c r="BL219" s="18" t="s">
        <v>195</v>
      </c>
      <c r="BM219" s="239" t="s">
        <v>1868</v>
      </c>
    </row>
    <row r="220" spans="1:65" s="2" customFormat="1" ht="16.5" customHeight="1">
      <c r="A220" s="39"/>
      <c r="B220" s="40"/>
      <c r="C220" s="228" t="s">
        <v>989</v>
      </c>
      <c r="D220" s="228" t="s">
        <v>190</v>
      </c>
      <c r="E220" s="229" t="s">
        <v>1755</v>
      </c>
      <c r="F220" s="230" t="s">
        <v>1756</v>
      </c>
      <c r="G220" s="231" t="s">
        <v>360</v>
      </c>
      <c r="H220" s="232">
        <v>6</v>
      </c>
      <c r="I220" s="233"/>
      <c r="J220" s="234">
        <f>ROUND(I220*H220,2)</f>
        <v>0</v>
      </c>
      <c r="K220" s="230" t="s">
        <v>1</v>
      </c>
      <c r="L220" s="45"/>
      <c r="M220" s="235" t="s">
        <v>1</v>
      </c>
      <c r="N220" s="236" t="s">
        <v>42</v>
      </c>
      <c r="O220" s="92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195</v>
      </c>
      <c r="AT220" s="239" t="s">
        <v>190</v>
      </c>
      <c r="AU220" s="239" t="s">
        <v>86</v>
      </c>
      <c r="AY220" s="18" t="s">
        <v>188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84</v>
      </c>
      <c r="BK220" s="240">
        <f>ROUND(I220*H220,2)</f>
        <v>0</v>
      </c>
      <c r="BL220" s="18" t="s">
        <v>195</v>
      </c>
      <c r="BM220" s="239" t="s">
        <v>1869</v>
      </c>
    </row>
    <row r="221" spans="1:65" s="2" customFormat="1" ht="16.5" customHeight="1">
      <c r="A221" s="39"/>
      <c r="B221" s="40"/>
      <c r="C221" s="228" t="s">
        <v>994</v>
      </c>
      <c r="D221" s="228" t="s">
        <v>190</v>
      </c>
      <c r="E221" s="229" t="s">
        <v>1870</v>
      </c>
      <c r="F221" s="230" t="s">
        <v>1871</v>
      </c>
      <c r="G221" s="231" t="s">
        <v>360</v>
      </c>
      <c r="H221" s="232">
        <v>3</v>
      </c>
      <c r="I221" s="233"/>
      <c r="J221" s="234">
        <f>ROUND(I221*H221,2)</f>
        <v>0</v>
      </c>
      <c r="K221" s="230" t="s">
        <v>1</v>
      </c>
      <c r="L221" s="45"/>
      <c r="M221" s="235" t="s">
        <v>1</v>
      </c>
      <c r="N221" s="236" t="s">
        <v>42</v>
      </c>
      <c r="O221" s="92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9" t="s">
        <v>195</v>
      </c>
      <c r="AT221" s="239" t="s">
        <v>190</v>
      </c>
      <c r="AU221" s="239" t="s">
        <v>86</v>
      </c>
      <c r="AY221" s="18" t="s">
        <v>188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8" t="s">
        <v>84</v>
      </c>
      <c r="BK221" s="240">
        <f>ROUND(I221*H221,2)</f>
        <v>0</v>
      </c>
      <c r="BL221" s="18" t="s">
        <v>195</v>
      </c>
      <c r="BM221" s="239" t="s">
        <v>1872</v>
      </c>
    </row>
    <row r="222" spans="1:65" s="2" customFormat="1" ht="21.75" customHeight="1">
      <c r="A222" s="39"/>
      <c r="B222" s="40"/>
      <c r="C222" s="228" t="s">
        <v>1000</v>
      </c>
      <c r="D222" s="228" t="s">
        <v>190</v>
      </c>
      <c r="E222" s="229" t="s">
        <v>1873</v>
      </c>
      <c r="F222" s="230" t="s">
        <v>1727</v>
      </c>
      <c r="G222" s="231" t="s">
        <v>1728</v>
      </c>
      <c r="H222" s="310"/>
      <c r="I222" s="233"/>
      <c r="J222" s="234">
        <f>ROUND(I222*H222,2)</f>
        <v>0</v>
      </c>
      <c r="K222" s="230" t="s">
        <v>1</v>
      </c>
      <c r="L222" s="45"/>
      <c r="M222" s="235" t="s">
        <v>1</v>
      </c>
      <c r="N222" s="236" t="s">
        <v>42</v>
      </c>
      <c r="O222" s="92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195</v>
      </c>
      <c r="AT222" s="239" t="s">
        <v>190</v>
      </c>
      <c r="AU222" s="239" t="s">
        <v>86</v>
      </c>
      <c r="AY222" s="18" t="s">
        <v>188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84</v>
      </c>
      <c r="BK222" s="240">
        <f>ROUND(I222*H222,2)</f>
        <v>0</v>
      </c>
      <c r="BL222" s="18" t="s">
        <v>195</v>
      </c>
      <c r="BM222" s="239" t="s">
        <v>1874</v>
      </c>
    </row>
    <row r="223" spans="1:63" s="12" customFormat="1" ht="22.8" customHeight="1">
      <c r="A223" s="12"/>
      <c r="B223" s="212"/>
      <c r="C223" s="213"/>
      <c r="D223" s="214" t="s">
        <v>76</v>
      </c>
      <c r="E223" s="226" t="s">
        <v>200</v>
      </c>
      <c r="F223" s="226" t="s">
        <v>1875</v>
      </c>
      <c r="G223" s="213"/>
      <c r="H223" s="213"/>
      <c r="I223" s="216"/>
      <c r="J223" s="227">
        <f>BK223</f>
        <v>0</v>
      </c>
      <c r="K223" s="213"/>
      <c r="L223" s="218"/>
      <c r="M223" s="219"/>
      <c r="N223" s="220"/>
      <c r="O223" s="220"/>
      <c r="P223" s="221">
        <f>SUM(P224:P245)</f>
        <v>0</v>
      </c>
      <c r="Q223" s="220"/>
      <c r="R223" s="221">
        <f>SUM(R224:R245)</f>
        <v>0</v>
      </c>
      <c r="S223" s="220"/>
      <c r="T223" s="222">
        <f>SUM(T224:T245)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23" t="s">
        <v>84</v>
      </c>
      <c r="AT223" s="224" t="s">
        <v>76</v>
      </c>
      <c r="AU223" s="224" t="s">
        <v>84</v>
      </c>
      <c r="AY223" s="223" t="s">
        <v>188</v>
      </c>
      <c r="BK223" s="225">
        <f>SUM(BK224:BK245)</f>
        <v>0</v>
      </c>
    </row>
    <row r="224" spans="1:65" s="2" customFormat="1" ht="16.5" customHeight="1">
      <c r="A224" s="39"/>
      <c r="B224" s="40"/>
      <c r="C224" s="228" t="s">
        <v>1005</v>
      </c>
      <c r="D224" s="228" t="s">
        <v>190</v>
      </c>
      <c r="E224" s="229" t="s">
        <v>1876</v>
      </c>
      <c r="F224" s="230" t="s">
        <v>1877</v>
      </c>
      <c r="G224" s="231" t="s">
        <v>360</v>
      </c>
      <c r="H224" s="232">
        <v>12</v>
      </c>
      <c r="I224" s="233"/>
      <c r="J224" s="234">
        <f>ROUND(I224*H224,2)</f>
        <v>0</v>
      </c>
      <c r="K224" s="230" t="s">
        <v>1</v>
      </c>
      <c r="L224" s="45"/>
      <c r="M224" s="235" t="s">
        <v>1</v>
      </c>
      <c r="N224" s="236" t="s">
        <v>42</v>
      </c>
      <c r="O224" s="92"/>
      <c r="P224" s="237">
        <f>O224*H224</f>
        <v>0</v>
      </c>
      <c r="Q224" s="237">
        <v>0</v>
      </c>
      <c r="R224" s="237">
        <f>Q224*H224</f>
        <v>0</v>
      </c>
      <c r="S224" s="237">
        <v>0</v>
      </c>
      <c r="T224" s="23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9" t="s">
        <v>195</v>
      </c>
      <c r="AT224" s="239" t="s">
        <v>190</v>
      </c>
      <c r="AU224" s="239" t="s">
        <v>86</v>
      </c>
      <c r="AY224" s="18" t="s">
        <v>188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8" t="s">
        <v>84</v>
      </c>
      <c r="BK224" s="240">
        <f>ROUND(I224*H224,2)</f>
        <v>0</v>
      </c>
      <c r="BL224" s="18" t="s">
        <v>195</v>
      </c>
      <c r="BM224" s="239" t="s">
        <v>1878</v>
      </c>
    </row>
    <row r="225" spans="1:65" s="2" customFormat="1" ht="16.5" customHeight="1">
      <c r="A225" s="39"/>
      <c r="B225" s="40"/>
      <c r="C225" s="228" t="s">
        <v>1010</v>
      </c>
      <c r="D225" s="228" t="s">
        <v>190</v>
      </c>
      <c r="E225" s="229" t="s">
        <v>1879</v>
      </c>
      <c r="F225" s="230" t="s">
        <v>1880</v>
      </c>
      <c r="G225" s="231" t="s">
        <v>360</v>
      </c>
      <c r="H225" s="232">
        <v>6</v>
      </c>
      <c r="I225" s="233"/>
      <c r="J225" s="234">
        <f>ROUND(I225*H225,2)</f>
        <v>0</v>
      </c>
      <c r="K225" s="230" t="s">
        <v>1</v>
      </c>
      <c r="L225" s="45"/>
      <c r="M225" s="235" t="s">
        <v>1</v>
      </c>
      <c r="N225" s="236" t="s">
        <v>42</v>
      </c>
      <c r="O225" s="92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195</v>
      </c>
      <c r="AT225" s="239" t="s">
        <v>190</v>
      </c>
      <c r="AU225" s="239" t="s">
        <v>86</v>
      </c>
      <c r="AY225" s="18" t="s">
        <v>188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84</v>
      </c>
      <c r="BK225" s="240">
        <f>ROUND(I225*H225,2)</f>
        <v>0</v>
      </c>
      <c r="BL225" s="18" t="s">
        <v>195</v>
      </c>
      <c r="BM225" s="239" t="s">
        <v>1881</v>
      </c>
    </row>
    <row r="226" spans="1:65" s="2" customFormat="1" ht="16.5" customHeight="1">
      <c r="A226" s="39"/>
      <c r="B226" s="40"/>
      <c r="C226" s="228" t="s">
        <v>1016</v>
      </c>
      <c r="D226" s="228" t="s">
        <v>190</v>
      </c>
      <c r="E226" s="229" t="s">
        <v>1882</v>
      </c>
      <c r="F226" s="230" t="s">
        <v>1883</v>
      </c>
      <c r="G226" s="231" t="s">
        <v>360</v>
      </c>
      <c r="H226" s="232">
        <v>10</v>
      </c>
      <c r="I226" s="233"/>
      <c r="J226" s="234">
        <f>ROUND(I226*H226,2)</f>
        <v>0</v>
      </c>
      <c r="K226" s="230" t="s">
        <v>1</v>
      </c>
      <c r="L226" s="45"/>
      <c r="M226" s="235" t="s">
        <v>1</v>
      </c>
      <c r="N226" s="236" t="s">
        <v>42</v>
      </c>
      <c r="O226" s="92"/>
      <c r="P226" s="237">
        <f>O226*H226</f>
        <v>0</v>
      </c>
      <c r="Q226" s="237">
        <v>0</v>
      </c>
      <c r="R226" s="237">
        <f>Q226*H226</f>
        <v>0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195</v>
      </c>
      <c r="AT226" s="239" t="s">
        <v>190</v>
      </c>
      <c r="AU226" s="239" t="s">
        <v>86</v>
      </c>
      <c r="AY226" s="18" t="s">
        <v>188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84</v>
      </c>
      <c r="BK226" s="240">
        <f>ROUND(I226*H226,2)</f>
        <v>0</v>
      </c>
      <c r="BL226" s="18" t="s">
        <v>195</v>
      </c>
      <c r="BM226" s="239" t="s">
        <v>1884</v>
      </c>
    </row>
    <row r="227" spans="1:65" s="2" customFormat="1" ht="16.5" customHeight="1">
      <c r="A227" s="39"/>
      <c r="B227" s="40"/>
      <c r="C227" s="228" t="s">
        <v>1022</v>
      </c>
      <c r="D227" s="228" t="s">
        <v>190</v>
      </c>
      <c r="E227" s="229" t="s">
        <v>1885</v>
      </c>
      <c r="F227" s="230" t="s">
        <v>1886</v>
      </c>
      <c r="G227" s="231" t="s">
        <v>360</v>
      </c>
      <c r="H227" s="232">
        <v>2</v>
      </c>
      <c r="I227" s="233"/>
      <c r="J227" s="234">
        <f>ROUND(I227*H227,2)</f>
        <v>0</v>
      </c>
      <c r="K227" s="230" t="s">
        <v>1</v>
      </c>
      <c r="L227" s="45"/>
      <c r="M227" s="235" t="s">
        <v>1</v>
      </c>
      <c r="N227" s="236" t="s">
        <v>42</v>
      </c>
      <c r="O227" s="92"/>
      <c r="P227" s="237">
        <f>O227*H227</f>
        <v>0</v>
      </c>
      <c r="Q227" s="237">
        <v>0</v>
      </c>
      <c r="R227" s="237">
        <f>Q227*H227</f>
        <v>0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195</v>
      </c>
      <c r="AT227" s="239" t="s">
        <v>190</v>
      </c>
      <c r="AU227" s="239" t="s">
        <v>86</v>
      </c>
      <c r="AY227" s="18" t="s">
        <v>188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84</v>
      </c>
      <c r="BK227" s="240">
        <f>ROUND(I227*H227,2)</f>
        <v>0</v>
      </c>
      <c r="BL227" s="18" t="s">
        <v>195</v>
      </c>
      <c r="BM227" s="239" t="s">
        <v>1887</v>
      </c>
    </row>
    <row r="228" spans="1:65" s="2" customFormat="1" ht="16.5" customHeight="1">
      <c r="A228" s="39"/>
      <c r="B228" s="40"/>
      <c r="C228" s="228" t="s">
        <v>1028</v>
      </c>
      <c r="D228" s="228" t="s">
        <v>190</v>
      </c>
      <c r="E228" s="229" t="s">
        <v>1888</v>
      </c>
      <c r="F228" s="230" t="s">
        <v>1889</v>
      </c>
      <c r="G228" s="231" t="s">
        <v>360</v>
      </c>
      <c r="H228" s="232">
        <v>1</v>
      </c>
      <c r="I228" s="233"/>
      <c r="J228" s="234">
        <f>ROUND(I228*H228,2)</f>
        <v>0</v>
      </c>
      <c r="K228" s="230" t="s">
        <v>1</v>
      </c>
      <c r="L228" s="45"/>
      <c r="M228" s="235" t="s">
        <v>1</v>
      </c>
      <c r="N228" s="236" t="s">
        <v>42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195</v>
      </c>
      <c r="AT228" s="239" t="s">
        <v>190</v>
      </c>
      <c r="AU228" s="239" t="s">
        <v>86</v>
      </c>
      <c r="AY228" s="18" t="s">
        <v>188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84</v>
      </c>
      <c r="BK228" s="240">
        <f>ROUND(I228*H228,2)</f>
        <v>0</v>
      </c>
      <c r="BL228" s="18" t="s">
        <v>195</v>
      </c>
      <c r="BM228" s="239" t="s">
        <v>1890</v>
      </c>
    </row>
    <row r="229" spans="1:65" s="2" customFormat="1" ht="16.5" customHeight="1">
      <c r="A229" s="39"/>
      <c r="B229" s="40"/>
      <c r="C229" s="228" t="s">
        <v>1033</v>
      </c>
      <c r="D229" s="228" t="s">
        <v>190</v>
      </c>
      <c r="E229" s="229" t="s">
        <v>1891</v>
      </c>
      <c r="F229" s="230" t="s">
        <v>1892</v>
      </c>
      <c r="G229" s="231" t="s">
        <v>360</v>
      </c>
      <c r="H229" s="232">
        <v>6</v>
      </c>
      <c r="I229" s="233"/>
      <c r="J229" s="234">
        <f>ROUND(I229*H229,2)</f>
        <v>0</v>
      </c>
      <c r="K229" s="230" t="s">
        <v>1</v>
      </c>
      <c r="L229" s="45"/>
      <c r="M229" s="235" t="s">
        <v>1</v>
      </c>
      <c r="N229" s="236" t="s">
        <v>42</v>
      </c>
      <c r="O229" s="92"/>
      <c r="P229" s="237">
        <f>O229*H229</f>
        <v>0</v>
      </c>
      <c r="Q229" s="237">
        <v>0</v>
      </c>
      <c r="R229" s="237">
        <f>Q229*H229</f>
        <v>0</v>
      </c>
      <c r="S229" s="237">
        <v>0</v>
      </c>
      <c r="T229" s="23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9" t="s">
        <v>195</v>
      </c>
      <c r="AT229" s="239" t="s">
        <v>190</v>
      </c>
      <c r="AU229" s="239" t="s">
        <v>86</v>
      </c>
      <c r="AY229" s="18" t="s">
        <v>188</v>
      </c>
      <c r="BE229" s="240">
        <f>IF(N229="základní",J229,0)</f>
        <v>0</v>
      </c>
      <c r="BF229" s="240">
        <f>IF(N229="snížená",J229,0)</f>
        <v>0</v>
      </c>
      <c r="BG229" s="240">
        <f>IF(N229="zákl. přenesená",J229,0)</f>
        <v>0</v>
      </c>
      <c r="BH229" s="240">
        <f>IF(N229="sníž. přenesená",J229,0)</f>
        <v>0</v>
      </c>
      <c r="BI229" s="240">
        <f>IF(N229="nulová",J229,0)</f>
        <v>0</v>
      </c>
      <c r="BJ229" s="18" t="s">
        <v>84</v>
      </c>
      <c r="BK229" s="240">
        <f>ROUND(I229*H229,2)</f>
        <v>0</v>
      </c>
      <c r="BL229" s="18" t="s">
        <v>195</v>
      </c>
      <c r="BM229" s="239" t="s">
        <v>1893</v>
      </c>
    </row>
    <row r="230" spans="1:65" s="2" customFormat="1" ht="16.5" customHeight="1">
      <c r="A230" s="39"/>
      <c r="B230" s="40"/>
      <c r="C230" s="228" t="s">
        <v>1038</v>
      </c>
      <c r="D230" s="228" t="s">
        <v>190</v>
      </c>
      <c r="E230" s="229" t="s">
        <v>1894</v>
      </c>
      <c r="F230" s="230" t="s">
        <v>1895</v>
      </c>
      <c r="G230" s="231" t="s">
        <v>360</v>
      </c>
      <c r="H230" s="232">
        <v>6</v>
      </c>
      <c r="I230" s="233"/>
      <c r="J230" s="234">
        <f>ROUND(I230*H230,2)</f>
        <v>0</v>
      </c>
      <c r="K230" s="230" t="s">
        <v>1</v>
      </c>
      <c r="L230" s="45"/>
      <c r="M230" s="235" t="s">
        <v>1</v>
      </c>
      <c r="N230" s="236" t="s">
        <v>42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195</v>
      </c>
      <c r="AT230" s="239" t="s">
        <v>190</v>
      </c>
      <c r="AU230" s="239" t="s">
        <v>86</v>
      </c>
      <c r="AY230" s="18" t="s">
        <v>188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84</v>
      </c>
      <c r="BK230" s="240">
        <f>ROUND(I230*H230,2)</f>
        <v>0</v>
      </c>
      <c r="BL230" s="18" t="s">
        <v>195</v>
      </c>
      <c r="BM230" s="239" t="s">
        <v>1896</v>
      </c>
    </row>
    <row r="231" spans="1:65" s="2" customFormat="1" ht="16.5" customHeight="1">
      <c r="A231" s="39"/>
      <c r="B231" s="40"/>
      <c r="C231" s="228" t="s">
        <v>1043</v>
      </c>
      <c r="D231" s="228" t="s">
        <v>190</v>
      </c>
      <c r="E231" s="229" t="s">
        <v>1897</v>
      </c>
      <c r="F231" s="230" t="s">
        <v>1898</v>
      </c>
      <c r="G231" s="231" t="s">
        <v>360</v>
      </c>
      <c r="H231" s="232">
        <v>2</v>
      </c>
      <c r="I231" s="233"/>
      <c r="J231" s="234">
        <f>ROUND(I231*H231,2)</f>
        <v>0</v>
      </c>
      <c r="K231" s="230" t="s">
        <v>1</v>
      </c>
      <c r="L231" s="45"/>
      <c r="M231" s="235" t="s">
        <v>1</v>
      </c>
      <c r="N231" s="236" t="s">
        <v>42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195</v>
      </c>
      <c r="AT231" s="239" t="s">
        <v>190</v>
      </c>
      <c r="AU231" s="239" t="s">
        <v>86</v>
      </c>
      <c r="AY231" s="18" t="s">
        <v>188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84</v>
      </c>
      <c r="BK231" s="240">
        <f>ROUND(I231*H231,2)</f>
        <v>0</v>
      </c>
      <c r="BL231" s="18" t="s">
        <v>195</v>
      </c>
      <c r="BM231" s="239" t="s">
        <v>1899</v>
      </c>
    </row>
    <row r="232" spans="1:65" s="2" customFormat="1" ht="16.5" customHeight="1">
      <c r="A232" s="39"/>
      <c r="B232" s="40"/>
      <c r="C232" s="228" t="s">
        <v>1049</v>
      </c>
      <c r="D232" s="228" t="s">
        <v>190</v>
      </c>
      <c r="E232" s="229" t="s">
        <v>1900</v>
      </c>
      <c r="F232" s="230" t="s">
        <v>1901</v>
      </c>
      <c r="G232" s="231" t="s">
        <v>360</v>
      </c>
      <c r="H232" s="232">
        <v>2</v>
      </c>
      <c r="I232" s="233"/>
      <c r="J232" s="234">
        <f>ROUND(I232*H232,2)</f>
        <v>0</v>
      </c>
      <c r="K232" s="230" t="s">
        <v>1</v>
      </c>
      <c r="L232" s="45"/>
      <c r="M232" s="235" t="s">
        <v>1</v>
      </c>
      <c r="N232" s="236" t="s">
        <v>42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195</v>
      </c>
      <c r="AT232" s="239" t="s">
        <v>190</v>
      </c>
      <c r="AU232" s="239" t="s">
        <v>86</v>
      </c>
      <c r="AY232" s="18" t="s">
        <v>188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84</v>
      </c>
      <c r="BK232" s="240">
        <f>ROUND(I232*H232,2)</f>
        <v>0</v>
      </c>
      <c r="BL232" s="18" t="s">
        <v>195</v>
      </c>
      <c r="BM232" s="239" t="s">
        <v>1902</v>
      </c>
    </row>
    <row r="233" spans="1:65" s="2" customFormat="1" ht="16.5" customHeight="1">
      <c r="A233" s="39"/>
      <c r="B233" s="40"/>
      <c r="C233" s="228" t="s">
        <v>1053</v>
      </c>
      <c r="D233" s="228" t="s">
        <v>190</v>
      </c>
      <c r="E233" s="229" t="s">
        <v>1903</v>
      </c>
      <c r="F233" s="230" t="s">
        <v>1904</v>
      </c>
      <c r="G233" s="231" t="s">
        <v>360</v>
      </c>
      <c r="H233" s="232">
        <v>3</v>
      </c>
      <c r="I233" s="233"/>
      <c r="J233" s="234">
        <f>ROUND(I233*H233,2)</f>
        <v>0</v>
      </c>
      <c r="K233" s="230" t="s">
        <v>1</v>
      </c>
      <c r="L233" s="45"/>
      <c r="M233" s="235" t="s">
        <v>1</v>
      </c>
      <c r="N233" s="236" t="s">
        <v>42</v>
      </c>
      <c r="O233" s="92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9" t="s">
        <v>195</v>
      </c>
      <c r="AT233" s="239" t="s">
        <v>190</v>
      </c>
      <c r="AU233" s="239" t="s">
        <v>86</v>
      </c>
      <c r="AY233" s="18" t="s">
        <v>188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8" t="s">
        <v>84</v>
      </c>
      <c r="BK233" s="240">
        <f>ROUND(I233*H233,2)</f>
        <v>0</v>
      </c>
      <c r="BL233" s="18" t="s">
        <v>195</v>
      </c>
      <c r="BM233" s="239" t="s">
        <v>1905</v>
      </c>
    </row>
    <row r="234" spans="1:65" s="2" customFormat="1" ht="16.5" customHeight="1">
      <c r="A234" s="39"/>
      <c r="B234" s="40"/>
      <c r="C234" s="228" t="s">
        <v>1058</v>
      </c>
      <c r="D234" s="228" t="s">
        <v>190</v>
      </c>
      <c r="E234" s="229" t="s">
        <v>1906</v>
      </c>
      <c r="F234" s="230" t="s">
        <v>1907</v>
      </c>
      <c r="G234" s="231" t="s">
        <v>360</v>
      </c>
      <c r="H234" s="232">
        <v>1</v>
      </c>
      <c r="I234" s="233"/>
      <c r="J234" s="234">
        <f>ROUND(I234*H234,2)</f>
        <v>0</v>
      </c>
      <c r="K234" s="230" t="s">
        <v>1</v>
      </c>
      <c r="L234" s="45"/>
      <c r="M234" s="235" t="s">
        <v>1</v>
      </c>
      <c r="N234" s="236" t="s">
        <v>42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195</v>
      </c>
      <c r="AT234" s="239" t="s">
        <v>190</v>
      </c>
      <c r="AU234" s="239" t="s">
        <v>86</v>
      </c>
      <c r="AY234" s="18" t="s">
        <v>188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84</v>
      </c>
      <c r="BK234" s="240">
        <f>ROUND(I234*H234,2)</f>
        <v>0</v>
      </c>
      <c r="BL234" s="18" t="s">
        <v>195</v>
      </c>
      <c r="BM234" s="239" t="s">
        <v>1908</v>
      </c>
    </row>
    <row r="235" spans="1:65" s="2" customFormat="1" ht="24.15" customHeight="1">
      <c r="A235" s="39"/>
      <c r="B235" s="40"/>
      <c r="C235" s="228" t="s">
        <v>1063</v>
      </c>
      <c r="D235" s="228" t="s">
        <v>190</v>
      </c>
      <c r="E235" s="229" t="s">
        <v>1909</v>
      </c>
      <c r="F235" s="230" t="s">
        <v>1910</v>
      </c>
      <c r="G235" s="231" t="s">
        <v>360</v>
      </c>
      <c r="H235" s="232">
        <v>5</v>
      </c>
      <c r="I235" s="233"/>
      <c r="J235" s="234">
        <f>ROUND(I235*H235,2)</f>
        <v>0</v>
      </c>
      <c r="K235" s="230" t="s">
        <v>1</v>
      </c>
      <c r="L235" s="45"/>
      <c r="M235" s="235" t="s">
        <v>1</v>
      </c>
      <c r="N235" s="236" t="s">
        <v>42</v>
      </c>
      <c r="O235" s="92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9" t="s">
        <v>195</v>
      </c>
      <c r="AT235" s="239" t="s">
        <v>190</v>
      </c>
      <c r="AU235" s="239" t="s">
        <v>86</v>
      </c>
      <c r="AY235" s="18" t="s">
        <v>188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8" t="s">
        <v>84</v>
      </c>
      <c r="BK235" s="240">
        <f>ROUND(I235*H235,2)</f>
        <v>0</v>
      </c>
      <c r="BL235" s="18" t="s">
        <v>195</v>
      </c>
      <c r="BM235" s="239" t="s">
        <v>1911</v>
      </c>
    </row>
    <row r="236" spans="1:65" s="2" customFormat="1" ht="24.15" customHeight="1">
      <c r="A236" s="39"/>
      <c r="B236" s="40"/>
      <c r="C236" s="228" t="s">
        <v>1068</v>
      </c>
      <c r="D236" s="228" t="s">
        <v>190</v>
      </c>
      <c r="E236" s="229" t="s">
        <v>1912</v>
      </c>
      <c r="F236" s="230" t="s">
        <v>1913</v>
      </c>
      <c r="G236" s="231" t="s">
        <v>360</v>
      </c>
      <c r="H236" s="232">
        <v>5</v>
      </c>
      <c r="I236" s="233"/>
      <c r="J236" s="234">
        <f>ROUND(I236*H236,2)</f>
        <v>0</v>
      </c>
      <c r="K236" s="230" t="s">
        <v>1</v>
      </c>
      <c r="L236" s="45"/>
      <c r="M236" s="235" t="s">
        <v>1</v>
      </c>
      <c r="N236" s="236" t="s">
        <v>42</v>
      </c>
      <c r="O236" s="92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195</v>
      </c>
      <c r="AT236" s="239" t="s">
        <v>190</v>
      </c>
      <c r="AU236" s="239" t="s">
        <v>86</v>
      </c>
      <c r="AY236" s="18" t="s">
        <v>188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84</v>
      </c>
      <c r="BK236" s="240">
        <f>ROUND(I236*H236,2)</f>
        <v>0</v>
      </c>
      <c r="BL236" s="18" t="s">
        <v>195</v>
      </c>
      <c r="BM236" s="239" t="s">
        <v>1914</v>
      </c>
    </row>
    <row r="237" spans="1:65" s="2" customFormat="1" ht="24.15" customHeight="1">
      <c r="A237" s="39"/>
      <c r="B237" s="40"/>
      <c r="C237" s="228" t="s">
        <v>1075</v>
      </c>
      <c r="D237" s="228" t="s">
        <v>190</v>
      </c>
      <c r="E237" s="229" t="s">
        <v>1915</v>
      </c>
      <c r="F237" s="230" t="s">
        <v>1916</v>
      </c>
      <c r="G237" s="231" t="s">
        <v>360</v>
      </c>
      <c r="H237" s="232">
        <v>1</v>
      </c>
      <c r="I237" s="233"/>
      <c r="J237" s="234">
        <f>ROUND(I237*H237,2)</f>
        <v>0</v>
      </c>
      <c r="K237" s="230" t="s">
        <v>1</v>
      </c>
      <c r="L237" s="45"/>
      <c r="M237" s="235" t="s">
        <v>1</v>
      </c>
      <c r="N237" s="236" t="s">
        <v>42</v>
      </c>
      <c r="O237" s="92"/>
      <c r="P237" s="237">
        <f>O237*H237</f>
        <v>0</v>
      </c>
      <c r="Q237" s="237">
        <v>0</v>
      </c>
      <c r="R237" s="237">
        <f>Q237*H237</f>
        <v>0</v>
      </c>
      <c r="S237" s="237">
        <v>0</v>
      </c>
      <c r="T237" s="238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9" t="s">
        <v>195</v>
      </c>
      <c r="AT237" s="239" t="s">
        <v>190</v>
      </c>
      <c r="AU237" s="239" t="s">
        <v>86</v>
      </c>
      <c r="AY237" s="18" t="s">
        <v>188</v>
      </c>
      <c r="BE237" s="240">
        <f>IF(N237="základní",J237,0)</f>
        <v>0</v>
      </c>
      <c r="BF237" s="240">
        <f>IF(N237="snížená",J237,0)</f>
        <v>0</v>
      </c>
      <c r="BG237" s="240">
        <f>IF(N237="zákl. přenesená",J237,0)</f>
        <v>0</v>
      </c>
      <c r="BH237" s="240">
        <f>IF(N237="sníž. přenesená",J237,0)</f>
        <v>0</v>
      </c>
      <c r="BI237" s="240">
        <f>IF(N237="nulová",J237,0)</f>
        <v>0</v>
      </c>
      <c r="BJ237" s="18" t="s">
        <v>84</v>
      </c>
      <c r="BK237" s="240">
        <f>ROUND(I237*H237,2)</f>
        <v>0</v>
      </c>
      <c r="BL237" s="18" t="s">
        <v>195</v>
      </c>
      <c r="BM237" s="239" t="s">
        <v>1917</v>
      </c>
    </row>
    <row r="238" spans="1:65" s="2" customFormat="1" ht="16.5" customHeight="1">
      <c r="A238" s="39"/>
      <c r="B238" s="40"/>
      <c r="C238" s="228" t="s">
        <v>1080</v>
      </c>
      <c r="D238" s="228" t="s">
        <v>190</v>
      </c>
      <c r="E238" s="229" t="s">
        <v>1918</v>
      </c>
      <c r="F238" s="230" t="s">
        <v>1919</v>
      </c>
      <c r="G238" s="231" t="s">
        <v>360</v>
      </c>
      <c r="H238" s="232">
        <v>1</v>
      </c>
      <c r="I238" s="233"/>
      <c r="J238" s="234">
        <f>ROUND(I238*H238,2)</f>
        <v>0</v>
      </c>
      <c r="K238" s="230" t="s">
        <v>1</v>
      </c>
      <c r="L238" s="45"/>
      <c r="M238" s="235" t="s">
        <v>1</v>
      </c>
      <c r="N238" s="236" t="s">
        <v>42</v>
      </c>
      <c r="O238" s="92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195</v>
      </c>
      <c r="AT238" s="239" t="s">
        <v>190</v>
      </c>
      <c r="AU238" s="239" t="s">
        <v>86</v>
      </c>
      <c r="AY238" s="18" t="s">
        <v>188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84</v>
      </c>
      <c r="BK238" s="240">
        <f>ROUND(I238*H238,2)</f>
        <v>0</v>
      </c>
      <c r="BL238" s="18" t="s">
        <v>195</v>
      </c>
      <c r="BM238" s="239" t="s">
        <v>1920</v>
      </c>
    </row>
    <row r="239" spans="1:65" s="2" customFormat="1" ht="16.5" customHeight="1">
      <c r="A239" s="39"/>
      <c r="B239" s="40"/>
      <c r="C239" s="228" t="s">
        <v>1085</v>
      </c>
      <c r="D239" s="228" t="s">
        <v>190</v>
      </c>
      <c r="E239" s="229" t="s">
        <v>1921</v>
      </c>
      <c r="F239" s="230" t="s">
        <v>1922</v>
      </c>
      <c r="G239" s="231" t="s">
        <v>360</v>
      </c>
      <c r="H239" s="232">
        <v>15</v>
      </c>
      <c r="I239" s="233"/>
      <c r="J239" s="234">
        <f>ROUND(I239*H239,2)</f>
        <v>0</v>
      </c>
      <c r="K239" s="230" t="s">
        <v>1</v>
      </c>
      <c r="L239" s="45"/>
      <c r="M239" s="235" t="s">
        <v>1</v>
      </c>
      <c r="N239" s="236" t="s">
        <v>42</v>
      </c>
      <c r="O239" s="92"/>
      <c r="P239" s="237">
        <f>O239*H239</f>
        <v>0</v>
      </c>
      <c r="Q239" s="237">
        <v>0</v>
      </c>
      <c r="R239" s="237">
        <f>Q239*H239</f>
        <v>0</v>
      </c>
      <c r="S239" s="237">
        <v>0</v>
      </c>
      <c r="T239" s="238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9" t="s">
        <v>195</v>
      </c>
      <c r="AT239" s="239" t="s">
        <v>190</v>
      </c>
      <c r="AU239" s="239" t="s">
        <v>86</v>
      </c>
      <c r="AY239" s="18" t="s">
        <v>188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8" t="s">
        <v>84</v>
      </c>
      <c r="BK239" s="240">
        <f>ROUND(I239*H239,2)</f>
        <v>0</v>
      </c>
      <c r="BL239" s="18" t="s">
        <v>195</v>
      </c>
      <c r="BM239" s="239" t="s">
        <v>346</v>
      </c>
    </row>
    <row r="240" spans="1:65" s="2" customFormat="1" ht="16.5" customHeight="1">
      <c r="A240" s="39"/>
      <c r="B240" s="40"/>
      <c r="C240" s="228" t="s">
        <v>1091</v>
      </c>
      <c r="D240" s="228" t="s">
        <v>190</v>
      </c>
      <c r="E240" s="229" t="s">
        <v>1923</v>
      </c>
      <c r="F240" s="230" t="s">
        <v>1924</v>
      </c>
      <c r="G240" s="231" t="s">
        <v>360</v>
      </c>
      <c r="H240" s="232">
        <v>65</v>
      </c>
      <c r="I240" s="233"/>
      <c r="J240" s="234">
        <f>ROUND(I240*H240,2)</f>
        <v>0</v>
      </c>
      <c r="K240" s="230" t="s">
        <v>1</v>
      </c>
      <c r="L240" s="45"/>
      <c r="M240" s="235" t="s">
        <v>1</v>
      </c>
      <c r="N240" s="236" t="s">
        <v>42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195</v>
      </c>
      <c r="AT240" s="239" t="s">
        <v>190</v>
      </c>
      <c r="AU240" s="239" t="s">
        <v>86</v>
      </c>
      <c r="AY240" s="18" t="s">
        <v>188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84</v>
      </c>
      <c r="BK240" s="240">
        <f>ROUND(I240*H240,2)</f>
        <v>0</v>
      </c>
      <c r="BL240" s="18" t="s">
        <v>195</v>
      </c>
      <c r="BM240" s="239" t="s">
        <v>1925</v>
      </c>
    </row>
    <row r="241" spans="1:65" s="2" customFormat="1" ht="16.5" customHeight="1">
      <c r="A241" s="39"/>
      <c r="B241" s="40"/>
      <c r="C241" s="228" t="s">
        <v>1095</v>
      </c>
      <c r="D241" s="228" t="s">
        <v>190</v>
      </c>
      <c r="E241" s="229" t="s">
        <v>1926</v>
      </c>
      <c r="F241" s="230" t="s">
        <v>1927</v>
      </c>
      <c r="G241" s="231" t="s">
        <v>360</v>
      </c>
      <c r="H241" s="232">
        <v>20</v>
      </c>
      <c r="I241" s="233"/>
      <c r="J241" s="234">
        <f>ROUND(I241*H241,2)</f>
        <v>0</v>
      </c>
      <c r="K241" s="230" t="s">
        <v>1</v>
      </c>
      <c r="L241" s="45"/>
      <c r="M241" s="235" t="s">
        <v>1</v>
      </c>
      <c r="N241" s="236" t="s">
        <v>42</v>
      </c>
      <c r="O241" s="92"/>
      <c r="P241" s="237">
        <f>O241*H241</f>
        <v>0</v>
      </c>
      <c r="Q241" s="237">
        <v>0</v>
      </c>
      <c r="R241" s="237">
        <f>Q241*H241</f>
        <v>0</v>
      </c>
      <c r="S241" s="237">
        <v>0</v>
      </c>
      <c r="T241" s="238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9" t="s">
        <v>195</v>
      </c>
      <c r="AT241" s="239" t="s">
        <v>190</v>
      </c>
      <c r="AU241" s="239" t="s">
        <v>86</v>
      </c>
      <c r="AY241" s="18" t="s">
        <v>188</v>
      </c>
      <c r="BE241" s="240">
        <f>IF(N241="základní",J241,0)</f>
        <v>0</v>
      </c>
      <c r="BF241" s="240">
        <f>IF(N241="snížená",J241,0)</f>
        <v>0</v>
      </c>
      <c r="BG241" s="240">
        <f>IF(N241="zákl. přenesená",J241,0)</f>
        <v>0</v>
      </c>
      <c r="BH241" s="240">
        <f>IF(N241="sníž. přenesená",J241,0)</f>
        <v>0</v>
      </c>
      <c r="BI241" s="240">
        <f>IF(N241="nulová",J241,0)</f>
        <v>0</v>
      </c>
      <c r="BJ241" s="18" t="s">
        <v>84</v>
      </c>
      <c r="BK241" s="240">
        <f>ROUND(I241*H241,2)</f>
        <v>0</v>
      </c>
      <c r="BL241" s="18" t="s">
        <v>195</v>
      </c>
      <c r="BM241" s="239" t="s">
        <v>1928</v>
      </c>
    </row>
    <row r="242" spans="1:65" s="2" customFormat="1" ht="16.5" customHeight="1">
      <c r="A242" s="39"/>
      <c r="B242" s="40"/>
      <c r="C242" s="228" t="s">
        <v>1100</v>
      </c>
      <c r="D242" s="228" t="s">
        <v>190</v>
      </c>
      <c r="E242" s="229" t="s">
        <v>1929</v>
      </c>
      <c r="F242" s="230" t="s">
        <v>1930</v>
      </c>
      <c r="G242" s="231" t="s">
        <v>360</v>
      </c>
      <c r="H242" s="232">
        <v>140</v>
      </c>
      <c r="I242" s="233"/>
      <c r="J242" s="234">
        <f>ROUND(I242*H242,2)</f>
        <v>0</v>
      </c>
      <c r="K242" s="230" t="s">
        <v>1</v>
      </c>
      <c r="L242" s="45"/>
      <c r="M242" s="235" t="s">
        <v>1</v>
      </c>
      <c r="N242" s="236" t="s">
        <v>42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195</v>
      </c>
      <c r="AT242" s="239" t="s">
        <v>190</v>
      </c>
      <c r="AU242" s="239" t="s">
        <v>86</v>
      </c>
      <c r="AY242" s="18" t="s">
        <v>188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84</v>
      </c>
      <c r="BK242" s="240">
        <f>ROUND(I242*H242,2)</f>
        <v>0</v>
      </c>
      <c r="BL242" s="18" t="s">
        <v>195</v>
      </c>
      <c r="BM242" s="239" t="s">
        <v>1931</v>
      </c>
    </row>
    <row r="243" spans="1:65" s="2" customFormat="1" ht="24.15" customHeight="1">
      <c r="A243" s="39"/>
      <c r="B243" s="40"/>
      <c r="C243" s="228" t="s">
        <v>1104</v>
      </c>
      <c r="D243" s="228" t="s">
        <v>190</v>
      </c>
      <c r="E243" s="229" t="s">
        <v>1932</v>
      </c>
      <c r="F243" s="230" t="s">
        <v>1933</v>
      </c>
      <c r="G243" s="231" t="s">
        <v>1934</v>
      </c>
      <c r="H243" s="232">
        <v>22</v>
      </c>
      <c r="I243" s="233"/>
      <c r="J243" s="234">
        <f>ROUND(I243*H243,2)</f>
        <v>0</v>
      </c>
      <c r="K243" s="230" t="s">
        <v>1</v>
      </c>
      <c r="L243" s="45"/>
      <c r="M243" s="235" t="s">
        <v>1</v>
      </c>
      <c r="N243" s="236" t="s">
        <v>42</v>
      </c>
      <c r="O243" s="92"/>
      <c r="P243" s="237">
        <f>O243*H243</f>
        <v>0</v>
      </c>
      <c r="Q243" s="237">
        <v>0</v>
      </c>
      <c r="R243" s="237">
        <f>Q243*H243</f>
        <v>0</v>
      </c>
      <c r="S243" s="237">
        <v>0</v>
      </c>
      <c r="T243" s="23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9" t="s">
        <v>195</v>
      </c>
      <c r="AT243" s="239" t="s">
        <v>190</v>
      </c>
      <c r="AU243" s="239" t="s">
        <v>86</v>
      </c>
      <c r="AY243" s="18" t="s">
        <v>188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8" t="s">
        <v>84</v>
      </c>
      <c r="BK243" s="240">
        <f>ROUND(I243*H243,2)</f>
        <v>0</v>
      </c>
      <c r="BL243" s="18" t="s">
        <v>195</v>
      </c>
      <c r="BM243" s="239" t="s">
        <v>1935</v>
      </c>
    </row>
    <row r="244" spans="1:65" s="2" customFormat="1" ht="24.15" customHeight="1">
      <c r="A244" s="39"/>
      <c r="B244" s="40"/>
      <c r="C244" s="228" t="s">
        <v>1108</v>
      </c>
      <c r="D244" s="228" t="s">
        <v>190</v>
      </c>
      <c r="E244" s="229" t="s">
        <v>1936</v>
      </c>
      <c r="F244" s="230" t="s">
        <v>1937</v>
      </c>
      <c r="G244" s="231" t="s">
        <v>360</v>
      </c>
      <c r="H244" s="232">
        <v>118</v>
      </c>
      <c r="I244" s="233"/>
      <c r="J244" s="234">
        <f>ROUND(I244*H244,2)</f>
        <v>0</v>
      </c>
      <c r="K244" s="230" t="s">
        <v>1</v>
      </c>
      <c r="L244" s="45"/>
      <c r="M244" s="235" t="s">
        <v>1</v>
      </c>
      <c r="N244" s="236" t="s">
        <v>42</v>
      </c>
      <c r="O244" s="92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3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195</v>
      </c>
      <c r="AT244" s="239" t="s">
        <v>190</v>
      </c>
      <c r="AU244" s="239" t="s">
        <v>86</v>
      </c>
      <c r="AY244" s="18" t="s">
        <v>188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84</v>
      </c>
      <c r="BK244" s="240">
        <f>ROUND(I244*H244,2)</f>
        <v>0</v>
      </c>
      <c r="BL244" s="18" t="s">
        <v>195</v>
      </c>
      <c r="BM244" s="239" t="s">
        <v>1938</v>
      </c>
    </row>
    <row r="245" spans="1:65" s="2" customFormat="1" ht="21.75" customHeight="1">
      <c r="A245" s="39"/>
      <c r="B245" s="40"/>
      <c r="C245" s="228" t="s">
        <v>1113</v>
      </c>
      <c r="D245" s="228" t="s">
        <v>190</v>
      </c>
      <c r="E245" s="229" t="s">
        <v>1939</v>
      </c>
      <c r="F245" s="230" t="s">
        <v>1940</v>
      </c>
      <c r="G245" s="231" t="s">
        <v>1728</v>
      </c>
      <c r="H245" s="310"/>
      <c r="I245" s="233"/>
      <c r="J245" s="234">
        <f>ROUND(I245*H245,2)</f>
        <v>0</v>
      </c>
      <c r="K245" s="230" t="s">
        <v>1</v>
      </c>
      <c r="L245" s="45"/>
      <c r="M245" s="235" t="s">
        <v>1</v>
      </c>
      <c r="N245" s="236" t="s">
        <v>42</v>
      </c>
      <c r="O245" s="92"/>
      <c r="P245" s="237">
        <f>O245*H245</f>
        <v>0</v>
      </c>
      <c r="Q245" s="237">
        <v>0</v>
      </c>
      <c r="R245" s="237">
        <f>Q245*H245</f>
        <v>0</v>
      </c>
      <c r="S245" s="237">
        <v>0</v>
      </c>
      <c r="T245" s="238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9" t="s">
        <v>195</v>
      </c>
      <c r="AT245" s="239" t="s">
        <v>190</v>
      </c>
      <c r="AU245" s="239" t="s">
        <v>86</v>
      </c>
      <c r="AY245" s="18" t="s">
        <v>188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8" t="s">
        <v>84</v>
      </c>
      <c r="BK245" s="240">
        <f>ROUND(I245*H245,2)</f>
        <v>0</v>
      </c>
      <c r="BL245" s="18" t="s">
        <v>195</v>
      </c>
      <c r="BM245" s="239" t="s">
        <v>1941</v>
      </c>
    </row>
    <row r="246" spans="1:63" s="12" customFormat="1" ht="22.8" customHeight="1">
      <c r="A246" s="12"/>
      <c r="B246" s="212"/>
      <c r="C246" s="213"/>
      <c r="D246" s="214" t="s">
        <v>76</v>
      </c>
      <c r="E246" s="226" t="s">
        <v>1302</v>
      </c>
      <c r="F246" s="226" t="s">
        <v>1683</v>
      </c>
      <c r="G246" s="213"/>
      <c r="H246" s="213"/>
      <c r="I246" s="216"/>
      <c r="J246" s="227">
        <f>BK246</f>
        <v>0</v>
      </c>
      <c r="K246" s="213"/>
      <c r="L246" s="218"/>
      <c r="M246" s="219"/>
      <c r="N246" s="220"/>
      <c r="O246" s="220"/>
      <c r="P246" s="221">
        <f>SUM(P247:P249)</f>
        <v>0</v>
      </c>
      <c r="Q246" s="220"/>
      <c r="R246" s="221">
        <f>SUM(R247:R249)</f>
        <v>0</v>
      </c>
      <c r="S246" s="220"/>
      <c r="T246" s="222">
        <f>SUM(T247:T249)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3" t="s">
        <v>84</v>
      </c>
      <c r="AT246" s="224" t="s">
        <v>76</v>
      </c>
      <c r="AU246" s="224" t="s">
        <v>84</v>
      </c>
      <c r="AY246" s="223" t="s">
        <v>188</v>
      </c>
      <c r="BK246" s="225">
        <f>SUM(BK247:BK249)</f>
        <v>0</v>
      </c>
    </row>
    <row r="247" spans="1:65" s="2" customFormat="1" ht="16.5" customHeight="1">
      <c r="A247" s="39"/>
      <c r="B247" s="40"/>
      <c r="C247" s="228" t="s">
        <v>1117</v>
      </c>
      <c r="D247" s="228" t="s">
        <v>190</v>
      </c>
      <c r="E247" s="229" t="s">
        <v>1942</v>
      </c>
      <c r="F247" s="230" t="s">
        <v>1685</v>
      </c>
      <c r="G247" s="231" t="s">
        <v>360</v>
      </c>
      <c r="H247" s="232">
        <v>1</v>
      </c>
      <c r="I247" s="233"/>
      <c r="J247" s="234">
        <f>ROUND(I247*H247,2)</f>
        <v>0</v>
      </c>
      <c r="K247" s="230" t="s">
        <v>1</v>
      </c>
      <c r="L247" s="45"/>
      <c r="M247" s="235" t="s">
        <v>1</v>
      </c>
      <c r="N247" s="236" t="s">
        <v>42</v>
      </c>
      <c r="O247" s="92"/>
      <c r="P247" s="237">
        <f>O247*H247</f>
        <v>0</v>
      </c>
      <c r="Q247" s="237">
        <v>0</v>
      </c>
      <c r="R247" s="237">
        <f>Q247*H247</f>
        <v>0</v>
      </c>
      <c r="S247" s="237">
        <v>0</v>
      </c>
      <c r="T247" s="238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9" t="s">
        <v>195</v>
      </c>
      <c r="AT247" s="239" t="s">
        <v>190</v>
      </c>
      <c r="AU247" s="239" t="s">
        <v>86</v>
      </c>
      <c r="AY247" s="18" t="s">
        <v>188</v>
      </c>
      <c r="BE247" s="240">
        <f>IF(N247="základní",J247,0)</f>
        <v>0</v>
      </c>
      <c r="BF247" s="240">
        <f>IF(N247="snížená",J247,0)</f>
        <v>0</v>
      </c>
      <c r="BG247" s="240">
        <f>IF(N247="zákl. přenesená",J247,0)</f>
        <v>0</v>
      </c>
      <c r="BH247" s="240">
        <f>IF(N247="sníž. přenesená",J247,0)</f>
        <v>0</v>
      </c>
      <c r="BI247" s="240">
        <f>IF(N247="nulová",J247,0)</f>
        <v>0</v>
      </c>
      <c r="BJ247" s="18" t="s">
        <v>84</v>
      </c>
      <c r="BK247" s="240">
        <f>ROUND(I247*H247,2)</f>
        <v>0</v>
      </c>
      <c r="BL247" s="18" t="s">
        <v>195</v>
      </c>
      <c r="BM247" s="239" t="s">
        <v>1943</v>
      </c>
    </row>
    <row r="248" spans="1:65" s="2" customFormat="1" ht="16.5" customHeight="1">
      <c r="A248" s="39"/>
      <c r="B248" s="40"/>
      <c r="C248" s="228" t="s">
        <v>1121</v>
      </c>
      <c r="D248" s="228" t="s">
        <v>190</v>
      </c>
      <c r="E248" s="229" t="s">
        <v>1944</v>
      </c>
      <c r="F248" s="230" t="s">
        <v>1689</v>
      </c>
      <c r="G248" s="231" t="s">
        <v>360</v>
      </c>
      <c r="H248" s="232">
        <v>1</v>
      </c>
      <c r="I248" s="233"/>
      <c r="J248" s="234">
        <f>ROUND(I248*H248,2)</f>
        <v>0</v>
      </c>
      <c r="K248" s="230" t="s">
        <v>1</v>
      </c>
      <c r="L248" s="45"/>
      <c r="M248" s="235" t="s">
        <v>1</v>
      </c>
      <c r="N248" s="236" t="s">
        <v>42</v>
      </c>
      <c r="O248" s="92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195</v>
      </c>
      <c r="AT248" s="239" t="s">
        <v>190</v>
      </c>
      <c r="AU248" s="239" t="s">
        <v>86</v>
      </c>
      <c r="AY248" s="18" t="s">
        <v>188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84</v>
      </c>
      <c r="BK248" s="240">
        <f>ROUND(I248*H248,2)</f>
        <v>0</v>
      </c>
      <c r="BL248" s="18" t="s">
        <v>195</v>
      </c>
      <c r="BM248" s="239" t="s">
        <v>1945</v>
      </c>
    </row>
    <row r="249" spans="1:65" s="2" customFormat="1" ht="16.5" customHeight="1">
      <c r="A249" s="39"/>
      <c r="B249" s="40"/>
      <c r="C249" s="228" t="s">
        <v>1125</v>
      </c>
      <c r="D249" s="228" t="s">
        <v>190</v>
      </c>
      <c r="E249" s="229" t="s">
        <v>1946</v>
      </c>
      <c r="F249" s="230" t="s">
        <v>1404</v>
      </c>
      <c r="G249" s="231" t="s">
        <v>558</v>
      </c>
      <c r="H249" s="232">
        <v>1</v>
      </c>
      <c r="I249" s="233"/>
      <c r="J249" s="234">
        <f>ROUND(I249*H249,2)</f>
        <v>0</v>
      </c>
      <c r="K249" s="230" t="s">
        <v>1</v>
      </c>
      <c r="L249" s="45"/>
      <c r="M249" s="305" t="s">
        <v>1</v>
      </c>
      <c r="N249" s="306" t="s">
        <v>42</v>
      </c>
      <c r="O249" s="307"/>
      <c r="P249" s="308">
        <f>O249*H249</f>
        <v>0</v>
      </c>
      <c r="Q249" s="308">
        <v>0</v>
      </c>
      <c r="R249" s="308">
        <f>Q249*H249</f>
        <v>0</v>
      </c>
      <c r="S249" s="308">
        <v>0</v>
      </c>
      <c r="T249" s="30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9" t="s">
        <v>195</v>
      </c>
      <c r="AT249" s="239" t="s">
        <v>190</v>
      </c>
      <c r="AU249" s="239" t="s">
        <v>86</v>
      </c>
      <c r="AY249" s="18" t="s">
        <v>188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8" t="s">
        <v>84</v>
      </c>
      <c r="BK249" s="240">
        <f>ROUND(I249*H249,2)</f>
        <v>0</v>
      </c>
      <c r="BL249" s="18" t="s">
        <v>195</v>
      </c>
      <c r="BM249" s="239" t="s">
        <v>1947</v>
      </c>
    </row>
    <row r="250" spans="1:31" s="2" customFormat="1" ht="6.95" customHeight="1">
      <c r="A250" s="39"/>
      <c r="B250" s="67"/>
      <c r="C250" s="68"/>
      <c r="D250" s="68"/>
      <c r="E250" s="68"/>
      <c r="F250" s="68"/>
      <c r="G250" s="68"/>
      <c r="H250" s="68"/>
      <c r="I250" s="68"/>
      <c r="J250" s="68"/>
      <c r="K250" s="68"/>
      <c r="L250" s="45"/>
      <c r="M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</row>
  </sheetData>
  <sheetProtection password="CC35" sheet="1" objects="1" scenarios="1" formatColumns="0" formatRows="0" autoFilter="0"/>
  <autoFilter ref="C129:K24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150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Dětský domov a školní jídelna Sedloňov - Stavební úpravy objektu - II. ETAPA SO01</v>
      </c>
      <c r="F7" s="152"/>
      <c r="G7" s="152"/>
      <c r="H7" s="152"/>
      <c r="L7" s="21"/>
    </row>
    <row r="8" spans="2:12" ht="12">
      <c r="B8" s="21"/>
      <c r="D8" s="152" t="s">
        <v>151</v>
      </c>
      <c r="L8" s="21"/>
    </row>
    <row r="9" spans="2:12" s="1" customFormat="1" ht="16.5" customHeight="1">
      <c r="B9" s="21"/>
      <c r="E9" s="153" t="s">
        <v>152</v>
      </c>
      <c r="F9" s="1"/>
      <c r="G9" s="1"/>
      <c r="H9" s="1"/>
      <c r="L9" s="21"/>
    </row>
    <row r="10" spans="2:12" s="1" customFormat="1" ht="12" customHeight="1">
      <c r="B10" s="21"/>
      <c r="D10" s="152" t="s">
        <v>153</v>
      </c>
      <c r="L10" s="21"/>
    </row>
    <row r="11" spans="1:31" s="2" customFormat="1" ht="16.5" customHeight="1">
      <c r="A11" s="39"/>
      <c r="B11" s="45"/>
      <c r="C11" s="39"/>
      <c r="D11" s="39"/>
      <c r="E11" s="164" t="s">
        <v>1948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2" t="s">
        <v>1949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4" t="s">
        <v>1950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2" t="s">
        <v>18</v>
      </c>
      <c r="E15" s="39"/>
      <c r="F15" s="142" t="s">
        <v>1</v>
      </c>
      <c r="G15" s="39"/>
      <c r="H15" s="39"/>
      <c r="I15" s="152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20</v>
      </c>
      <c r="E16" s="39"/>
      <c r="F16" s="142" t="s">
        <v>34</v>
      </c>
      <c r="G16" s="39"/>
      <c r="H16" s="39"/>
      <c r="I16" s="152" t="s">
        <v>22</v>
      </c>
      <c r="J16" s="155" t="str">
        <f>'Rekapitulace stavby'!AN8</f>
        <v>21. 7. 2023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2" t="s">
        <v>24</v>
      </c>
      <c r="E18" s="39"/>
      <c r="F18" s="39"/>
      <c r="G18" s="39"/>
      <c r="H18" s="39"/>
      <c r="I18" s="152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34</v>
      </c>
      <c r="F19" s="39"/>
      <c r="G19" s="39"/>
      <c r="H19" s="39"/>
      <c r="I19" s="152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2" t="s">
        <v>28</v>
      </c>
      <c r="E21" s="39"/>
      <c r="F21" s="39"/>
      <c r="G21" s="39"/>
      <c r="H21" s="39"/>
      <c r="I21" s="152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2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2" t="s">
        <v>30</v>
      </c>
      <c r="E24" s="39"/>
      <c r="F24" s="39"/>
      <c r="G24" s="39"/>
      <c r="H24" s="39"/>
      <c r="I24" s="152" t="s">
        <v>25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">
        <v>34</v>
      </c>
      <c r="F25" s="39"/>
      <c r="G25" s="39"/>
      <c r="H25" s="39"/>
      <c r="I25" s="152" t="s">
        <v>27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2" t="s">
        <v>33</v>
      </c>
      <c r="E27" s="39"/>
      <c r="F27" s="39"/>
      <c r="G27" s="39"/>
      <c r="H27" s="39"/>
      <c r="I27" s="152" t="s">
        <v>25</v>
      </c>
      <c r="J27" s="142" t="s">
        <v>1</v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">
        <v>34</v>
      </c>
      <c r="F28" s="39"/>
      <c r="G28" s="39"/>
      <c r="H28" s="39"/>
      <c r="I28" s="152" t="s">
        <v>27</v>
      </c>
      <c r="J28" s="142" t="s">
        <v>1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2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23.25" customHeight="1">
      <c r="A31" s="156"/>
      <c r="B31" s="157"/>
      <c r="C31" s="156"/>
      <c r="D31" s="156"/>
      <c r="E31" s="158" t="s">
        <v>1951</v>
      </c>
      <c r="F31" s="158"/>
      <c r="G31" s="158"/>
      <c r="H31" s="158"/>
      <c r="I31" s="156"/>
      <c r="J31" s="156"/>
      <c r="K31" s="156"/>
      <c r="L31" s="159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1" t="s">
        <v>37</v>
      </c>
      <c r="E34" s="39"/>
      <c r="F34" s="39"/>
      <c r="G34" s="39"/>
      <c r="H34" s="39"/>
      <c r="I34" s="39"/>
      <c r="J34" s="162">
        <f>ROUND(J131,2)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0"/>
      <c r="E35" s="160"/>
      <c r="F35" s="160"/>
      <c r="G35" s="160"/>
      <c r="H35" s="160"/>
      <c r="I35" s="160"/>
      <c r="J35" s="160"/>
      <c r="K35" s="160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3" t="s">
        <v>39</v>
      </c>
      <c r="G36" s="39"/>
      <c r="H36" s="39"/>
      <c r="I36" s="163" t="s">
        <v>38</v>
      </c>
      <c r="J36" s="163" t="s">
        <v>40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4" t="s">
        <v>41</v>
      </c>
      <c r="E37" s="152" t="s">
        <v>42</v>
      </c>
      <c r="F37" s="165">
        <f>ROUND((SUM(BE131:BE280)),2)</f>
        <v>0</v>
      </c>
      <c r="G37" s="39"/>
      <c r="H37" s="39"/>
      <c r="I37" s="166">
        <v>0.21</v>
      </c>
      <c r="J37" s="165">
        <f>ROUND(((SUM(BE131:BE280))*I37),2)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2" t="s">
        <v>43</v>
      </c>
      <c r="F38" s="165">
        <f>ROUND((SUM(BF131:BF280)),2)</f>
        <v>0</v>
      </c>
      <c r="G38" s="39"/>
      <c r="H38" s="39"/>
      <c r="I38" s="166">
        <v>0.15</v>
      </c>
      <c r="J38" s="165">
        <f>ROUND(((SUM(BF131:BF280))*I38),2)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44</v>
      </c>
      <c r="F39" s="165">
        <f>ROUND((SUM(BG131:BG280)),2)</f>
        <v>0</v>
      </c>
      <c r="G39" s="39"/>
      <c r="H39" s="39"/>
      <c r="I39" s="166">
        <v>0.21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2" t="s">
        <v>45</v>
      </c>
      <c r="F40" s="165">
        <f>ROUND((SUM(BH131:BH280)),2)</f>
        <v>0</v>
      </c>
      <c r="G40" s="39"/>
      <c r="H40" s="39"/>
      <c r="I40" s="166">
        <v>0.15</v>
      </c>
      <c r="J40" s="165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2" t="s">
        <v>46</v>
      </c>
      <c r="F41" s="165">
        <f>ROUND((SUM(BI131:BI280)),2)</f>
        <v>0</v>
      </c>
      <c r="G41" s="39"/>
      <c r="H41" s="39"/>
      <c r="I41" s="166">
        <v>0</v>
      </c>
      <c r="J41" s="165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7"/>
      <c r="D43" s="168" t="s">
        <v>47</v>
      </c>
      <c r="E43" s="169"/>
      <c r="F43" s="169"/>
      <c r="G43" s="170" t="s">
        <v>48</v>
      </c>
      <c r="H43" s="171" t="s">
        <v>49</v>
      </c>
      <c r="I43" s="169"/>
      <c r="J43" s="172">
        <f>SUM(J34:J41)</f>
        <v>0</v>
      </c>
      <c r="K43" s="173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Dětský domov a školní jídelna Sedloňov - Stavební úpravy objektu - II. ETAPA SO01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85" t="s">
        <v>152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153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311" t="s">
        <v>1948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1949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7" t="str">
        <f>E13</f>
        <v>D1.4 - Elektroinstalace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21. 7. 2023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24</v>
      </c>
      <c r="D95" s="41"/>
      <c r="E95" s="41"/>
      <c r="F95" s="28" t="str">
        <f>E19</f>
        <v xml:space="preserve"> </v>
      </c>
      <c r="G95" s="41"/>
      <c r="H95" s="41"/>
      <c r="I95" s="33" t="s">
        <v>30</v>
      </c>
      <c r="J95" s="37" t="str">
        <f>E25</f>
        <v xml:space="preserve"> 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 xml:space="preserve"> 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>
      <c r="A98" s="39"/>
      <c r="B98" s="40"/>
      <c r="C98" s="186" t="s">
        <v>156</v>
      </c>
      <c r="D98" s="187"/>
      <c r="E98" s="187"/>
      <c r="F98" s="187"/>
      <c r="G98" s="187"/>
      <c r="H98" s="187"/>
      <c r="I98" s="187"/>
      <c r="J98" s="188" t="s">
        <v>157</v>
      </c>
      <c r="K98" s="187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>
      <c r="A100" s="39"/>
      <c r="B100" s="40"/>
      <c r="C100" s="189" t="s">
        <v>158</v>
      </c>
      <c r="D100" s="41"/>
      <c r="E100" s="41"/>
      <c r="F100" s="41"/>
      <c r="G100" s="41"/>
      <c r="H100" s="41"/>
      <c r="I100" s="41"/>
      <c r="J100" s="111">
        <f>J131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159</v>
      </c>
    </row>
    <row r="101" spans="1:31" s="9" customFormat="1" ht="24.95" customHeight="1">
      <c r="A101" s="9"/>
      <c r="B101" s="190"/>
      <c r="C101" s="191"/>
      <c r="D101" s="192" t="s">
        <v>165</v>
      </c>
      <c r="E101" s="193"/>
      <c r="F101" s="193"/>
      <c r="G101" s="193"/>
      <c r="H101" s="193"/>
      <c r="I101" s="193"/>
      <c r="J101" s="194">
        <f>J132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6"/>
      <c r="C102" s="134"/>
      <c r="D102" s="197" t="s">
        <v>1952</v>
      </c>
      <c r="E102" s="198"/>
      <c r="F102" s="198"/>
      <c r="G102" s="198"/>
      <c r="H102" s="198"/>
      <c r="I102" s="198"/>
      <c r="J102" s="199">
        <f>J133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1953</v>
      </c>
      <c r="E103" s="198"/>
      <c r="F103" s="198"/>
      <c r="G103" s="198"/>
      <c r="H103" s="198"/>
      <c r="I103" s="198"/>
      <c r="J103" s="199">
        <f>J256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0"/>
      <c r="C104" s="191"/>
      <c r="D104" s="192" t="s">
        <v>1954</v>
      </c>
      <c r="E104" s="193"/>
      <c r="F104" s="193"/>
      <c r="G104" s="193"/>
      <c r="H104" s="193"/>
      <c r="I104" s="193"/>
      <c r="J104" s="194">
        <f>J259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6"/>
      <c r="C105" s="134"/>
      <c r="D105" s="197" t="s">
        <v>1955</v>
      </c>
      <c r="E105" s="198"/>
      <c r="F105" s="198"/>
      <c r="G105" s="198"/>
      <c r="H105" s="198"/>
      <c r="I105" s="198"/>
      <c r="J105" s="199">
        <f>J260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0"/>
      <c r="C106" s="191"/>
      <c r="D106" s="192" t="s">
        <v>531</v>
      </c>
      <c r="E106" s="193"/>
      <c r="F106" s="193"/>
      <c r="G106" s="193"/>
      <c r="H106" s="193"/>
      <c r="I106" s="193"/>
      <c r="J106" s="194">
        <f>J272</f>
        <v>0</v>
      </c>
      <c r="K106" s="191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90"/>
      <c r="C107" s="191"/>
      <c r="D107" s="192" t="s">
        <v>1956</v>
      </c>
      <c r="E107" s="193"/>
      <c r="F107" s="193"/>
      <c r="G107" s="193"/>
      <c r="H107" s="193"/>
      <c r="I107" s="193"/>
      <c r="J107" s="194">
        <f>J279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173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6.25" customHeight="1">
      <c r="A117" s="39"/>
      <c r="B117" s="40"/>
      <c r="C117" s="41"/>
      <c r="D117" s="41"/>
      <c r="E117" s="185" t="str">
        <f>E7</f>
        <v>Dětský domov a školní jídelna Sedloňov - Stavební úpravy objektu - II. ETAPA SO01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2:12" s="1" customFormat="1" ht="12" customHeight="1">
      <c r="B118" s="22"/>
      <c r="C118" s="33" t="s">
        <v>151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2:12" s="1" customFormat="1" ht="16.5" customHeight="1">
      <c r="B119" s="22"/>
      <c r="C119" s="23"/>
      <c r="D119" s="23"/>
      <c r="E119" s="185" t="s">
        <v>152</v>
      </c>
      <c r="F119" s="23"/>
      <c r="G119" s="23"/>
      <c r="H119" s="23"/>
      <c r="I119" s="23"/>
      <c r="J119" s="23"/>
      <c r="K119" s="23"/>
      <c r="L119" s="21"/>
    </row>
    <row r="120" spans="2:12" s="1" customFormat="1" ht="12" customHeight="1">
      <c r="B120" s="22"/>
      <c r="C120" s="33" t="s">
        <v>153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9"/>
      <c r="B121" s="40"/>
      <c r="C121" s="41"/>
      <c r="D121" s="41"/>
      <c r="E121" s="311" t="s">
        <v>1948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1949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E13</f>
        <v>D1.4 - Elektroinstalace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20</v>
      </c>
      <c r="D125" s="41"/>
      <c r="E125" s="41"/>
      <c r="F125" s="28" t="str">
        <f>F16</f>
        <v xml:space="preserve"> </v>
      </c>
      <c r="G125" s="41"/>
      <c r="H125" s="41"/>
      <c r="I125" s="33" t="s">
        <v>22</v>
      </c>
      <c r="J125" s="80" t="str">
        <f>IF(J16="","",J16)</f>
        <v>21. 7. 2023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24</v>
      </c>
      <c r="D127" s="41"/>
      <c r="E127" s="41"/>
      <c r="F127" s="28" t="str">
        <f>E19</f>
        <v xml:space="preserve"> </v>
      </c>
      <c r="G127" s="41"/>
      <c r="H127" s="41"/>
      <c r="I127" s="33" t="s">
        <v>30</v>
      </c>
      <c r="J127" s="37" t="str">
        <f>E25</f>
        <v xml:space="preserve"> 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28</v>
      </c>
      <c r="D128" s="41"/>
      <c r="E128" s="41"/>
      <c r="F128" s="28" t="str">
        <f>IF(E22="","",E22)</f>
        <v>Vyplň údaj</v>
      </c>
      <c r="G128" s="41"/>
      <c r="H128" s="41"/>
      <c r="I128" s="33" t="s">
        <v>33</v>
      </c>
      <c r="J128" s="37" t="str">
        <f>E28</f>
        <v xml:space="preserve"> 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01"/>
      <c r="B130" s="202"/>
      <c r="C130" s="203" t="s">
        <v>174</v>
      </c>
      <c r="D130" s="204" t="s">
        <v>62</v>
      </c>
      <c r="E130" s="204" t="s">
        <v>58</v>
      </c>
      <c r="F130" s="204" t="s">
        <v>59</v>
      </c>
      <c r="G130" s="204" t="s">
        <v>175</v>
      </c>
      <c r="H130" s="204" t="s">
        <v>176</v>
      </c>
      <c r="I130" s="204" t="s">
        <v>177</v>
      </c>
      <c r="J130" s="204" t="s">
        <v>157</v>
      </c>
      <c r="K130" s="205" t="s">
        <v>178</v>
      </c>
      <c r="L130" s="206"/>
      <c r="M130" s="101" t="s">
        <v>1</v>
      </c>
      <c r="N130" s="102" t="s">
        <v>41</v>
      </c>
      <c r="O130" s="102" t="s">
        <v>179</v>
      </c>
      <c r="P130" s="102" t="s">
        <v>180</v>
      </c>
      <c r="Q130" s="102" t="s">
        <v>181</v>
      </c>
      <c r="R130" s="102" t="s">
        <v>182</v>
      </c>
      <c r="S130" s="102" t="s">
        <v>183</v>
      </c>
      <c r="T130" s="103" t="s">
        <v>184</v>
      </c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</row>
    <row r="131" spans="1:63" s="2" customFormat="1" ht="22.8" customHeight="1">
      <c r="A131" s="39"/>
      <c r="B131" s="40"/>
      <c r="C131" s="108" t="s">
        <v>185</v>
      </c>
      <c r="D131" s="41"/>
      <c r="E131" s="41"/>
      <c r="F131" s="41"/>
      <c r="G131" s="41"/>
      <c r="H131" s="41"/>
      <c r="I131" s="41"/>
      <c r="J131" s="207">
        <f>BK131</f>
        <v>0</v>
      </c>
      <c r="K131" s="41"/>
      <c r="L131" s="45"/>
      <c r="M131" s="104"/>
      <c r="N131" s="208"/>
      <c r="O131" s="105"/>
      <c r="P131" s="209">
        <f>P132+P259+P272+P279</f>
        <v>0</v>
      </c>
      <c r="Q131" s="105"/>
      <c r="R131" s="209">
        <f>R132+R259+R272+R279</f>
        <v>1.0659151400000002</v>
      </c>
      <c r="S131" s="105"/>
      <c r="T131" s="210">
        <f>T132+T259+T272+T279</f>
        <v>2.9400500000000003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76</v>
      </c>
      <c r="AU131" s="18" t="s">
        <v>159</v>
      </c>
      <c r="BK131" s="211">
        <f>BK132+BK259+BK272+BK279</f>
        <v>0</v>
      </c>
    </row>
    <row r="132" spans="1:63" s="12" customFormat="1" ht="25.9" customHeight="1">
      <c r="A132" s="12"/>
      <c r="B132" s="212"/>
      <c r="C132" s="213"/>
      <c r="D132" s="214" t="s">
        <v>76</v>
      </c>
      <c r="E132" s="215" t="s">
        <v>398</v>
      </c>
      <c r="F132" s="215" t="s">
        <v>399</v>
      </c>
      <c r="G132" s="213"/>
      <c r="H132" s="213"/>
      <c r="I132" s="216"/>
      <c r="J132" s="217">
        <f>BK132</f>
        <v>0</v>
      </c>
      <c r="K132" s="213"/>
      <c r="L132" s="218"/>
      <c r="M132" s="219"/>
      <c r="N132" s="220"/>
      <c r="O132" s="220"/>
      <c r="P132" s="221">
        <f>P133+P256</f>
        <v>0</v>
      </c>
      <c r="Q132" s="220"/>
      <c r="R132" s="221">
        <f>R133+R256</f>
        <v>0.8421651400000002</v>
      </c>
      <c r="S132" s="220"/>
      <c r="T132" s="222">
        <f>T133+T256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86</v>
      </c>
      <c r="AT132" s="224" t="s">
        <v>76</v>
      </c>
      <c r="AU132" s="224" t="s">
        <v>77</v>
      </c>
      <c r="AY132" s="223" t="s">
        <v>188</v>
      </c>
      <c r="BK132" s="225">
        <f>BK133+BK256</f>
        <v>0</v>
      </c>
    </row>
    <row r="133" spans="1:63" s="12" customFormat="1" ht="22.8" customHeight="1">
      <c r="A133" s="12"/>
      <c r="B133" s="212"/>
      <c r="C133" s="213"/>
      <c r="D133" s="214" t="s">
        <v>76</v>
      </c>
      <c r="E133" s="226" t="s">
        <v>1957</v>
      </c>
      <c r="F133" s="226" t="s">
        <v>1958</v>
      </c>
      <c r="G133" s="213"/>
      <c r="H133" s="213"/>
      <c r="I133" s="216"/>
      <c r="J133" s="227">
        <f>BK133</f>
        <v>0</v>
      </c>
      <c r="K133" s="213"/>
      <c r="L133" s="218"/>
      <c r="M133" s="219"/>
      <c r="N133" s="220"/>
      <c r="O133" s="220"/>
      <c r="P133" s="221">
        <f>SUM(P134:P255)</f>
        <v>0</v>
      </c>
      <c r="Q133" s="220"/>
      <c r="R133" s="221">
        <f>SUM(R134:R255)</f>
        <v>0.8421651400000002</v>
      </c>
      <c r="S133" s="220"/>
      <c r="T133" s="222">
        <f>SUM(T134:T255)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86</v>
      </c>
      <c r="AT133" s="224" t="s">
        <v>76</v>
      </c>
      <c r="AU133" s="224" t="s">
        <v>84</v>
      </c>
      <c r="AY133" s="223" t="s">
        <v>188</v>
      </c>
      <c r="BK133" s="225">
        <f>SUM(BK134:BK255)</f>
        <v>0</v>
      </c>
    </row>
    <row r="134" spans="1:65" s="2" customFormat="1" ht="44.25" customHeight="1">
      <c r="A134" s="39"/>
      <c r="B134" s="40"/>
      <c r="C134" s="228" t="s">
        <v>84</v>
      </c>
      <c r="D134" s="228" t="s">
        <v>190</v>
      </c>
      <c r="E134" s="229" t="s">
        <v>1959</v>
      </c>
      <c r="F134" s="230" t="s">
        <v>1960</v>
      </c>
      <c r="G134" s="231" t="s">
        <v>604</v>
      </c>
      <c r="H134" s="232">
        <v>220</v>
      </c>
      <c r="I134" s="233"/>
      <c r="J134" s="234">
        <f>ROUND(I134*H134,2)</f>
        <v>0</v>
      </c>
      <c r="K134" s="230" t="s">
        <v>194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374</v>
      </c>
      <c r="AT134" s="239" t="s">
        <v>190</v>
      </c>
      <c r="AU134" s="239" t="s">
        <v>86</v>
      </c>
      <c r="AY134" s="18" t="s">
        <v>188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374</v>
      </c>
      <c r="BM134" s="239" t="s">
        <v>1961</v>
      </c>
    </row>
    <row r="135" spans="1:65" s="2" customFormat="1" ht="21.75" customHeight="1">
      <c r="A135" s="39"/>
      <c r="B135" s="40"/>
      <c r="C135" s="292" t="s">
        <v>86</v>
      </c>
      <c r="D135" s="292" t="s">
        <v>807</v>
      </c>
      <c r="E135" s="293" t="s">
        <v>1962</v>
      </c>
      <c r="F135" s="294" t="s">
        <v>1963</v>
      </c>
      <c r="G135" s="295" t="s">
        <v>604</v>
      </c>
      <c r="H135" s="296">
        <v>231</v>
      </c>
      <c r="I135" s="297"/>
      <c r="J135" s="298">
        <f>ROUND(I135*H135,2)</f>
        <v>0</v>
      </c>
      <c r="K135" s="294" t="s">
        <v>194</v>
      </c>
      <c r="L135" s="299"/>
      <c r="M135" s="300" t="s">
        <v>1</v>
      </c>
      <c r="N135" s="301" t="s">
        <v>42</v>
      </c>
      <c r="O135" s="92"/>
      <c r="P135" s="237">
        <f>O135*H135</f>
        <v>0</v>
      </c>
      <c r="Q135" s="237">
        <v>7E-05</v>
      </c>
      <c r="R135" s="237">
        <f>Q135*H135</f>
        <v>0.016169999999999997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688</v>
      </c>
      <c r="AT135" s="239" t="s">
        <v>807</v>
      </c>
      <c r="AU135" s="239" t="s">
        <v>86</v>
      </c>
      <c r="AY135" s="18" t="s">
        <v>188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374</v>
      </c>
      <c r="BM135" s="239" t="s">
        <v>1964</v>
      </c>
    </row>
    <row r="136" spans="1:51" s="14" customFormat="1" ht="12">
      <c r="A136" s="14"/>
      <c r="B136" s="252"/>
      <c r="C136" s="253"/>
      <c r="D136" s="243" t="s">
        <v>197</v>
      </c>
      <c r="E136" s="254" t="s">
        <v>1</v>
      </c>
      <c r="F136" s="255" t="s">
        <v>1965</v>
      </c>
      <c r="G136" s="253"/>
      <c r="H136" s="256">
        <v>231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2" t="s">
        <v>197</v>
      </c>
      <c r="AU136" s="262" t="s">
        <v>86</v>
      </c>
      <c r="AV136" s="14" t="s">
        <v>86</v>
      </c>
      <c r="AW136" s="14" t="s">
        <v>32</v>
      </c>
      <c r="AX136" s="14" t="s">
        <v>84</v>
      </c>
      <c r="AY136" s="262" t="s">
        <v>188</v>
      </c>
    </row>
    <row r="137" spans="1:65" s="2" customFormat="1" ht="44.25" customHeight="1">
      <c r="A137" s="39"/>
      <c r="B137" s="40"/>
      <c r="C137" s="228" t="s">
        <v>112</v>
      </c>
      <c r="D137" s="228" t="s">
        <v>190</v>
      </c>
      <c r="E137" s="229" t="s">
        <v>1966</v>
      </c>
      <c r="F137" s="230" t="s">
        <v>1967</v>
      </c>
      <c r="G137" s="231" t="s">
        <v>604</v>
      </c>
      <c r="H137" s="232">
        <v>40</v>
      </c>
      <c r="I137" s="233"/>
      <c r="J137" s="234">
        <f>ROUND(I137*H137,2)</f>
        <v>0</v>
      </c>
      <c r="K137" s="230" t="s">
        <v>194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374</v>
      </c>
      <c r="AT137" s="239" t="s">
        <v>190</v>
      </c>
      <c r="AU137" s="239" t="s">
        <v>86</v>
      </c>
      <c r="AY137" s="18" t="s">
        <v>188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374</v>
      </c>
      <c r="BM137" s="239" t="s">
        <v>1968</v>
      </c>
    </row>
    <row r="138" spans="1:65" s="2" customFormat="1" ht="21.75" customHeight="1">
      <c r="A138" s="39"/>
      <c r="B138" s="40"/>
      <c r="C138" s="292" t="s">
        <v>195</v>
      </c>
      <c r="D138" s="292" t="s">
        <v>807</v>
      </c>
      <c r="E138" s="293" t="s">
        <v>1969</v>
      </c>
      <c r="F138" s="294" t="s">
        <v>1970</v>
      </c>
      <c r="G138" s="295" t="s">
        <v>604</v>
      </c>
      <c r="H138" s="296">
        <v>42</v>
      </c>
      <c r="I138" s="297"/>
      <c r="J138" s="298">
        <f>ROUND(I138*H138,2)</f>
        <v>0</v>
      </c>
      <c r="K138" s="294" t="s">
        <v>194</v>
      </c>
      <c r="L138" s="299"/>
      <c r="M138" s="300" t="s">
        <v>1</v>
      </c>
      <c r="N138" s="301" t="s">
        <v>42</v>
      </c>
      <c r="O138" s="92"/>
      <c r="P138" s="237">
        <f>O138*H138</f>
        <v>0</v>
      </c>
      <c r="Q138" s="237">
        <v>0.00016</v>
      </c>
      <c r="R138" s="237">
        <f>Q138*H138</f>
        <v>0.00672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688</v>
      </c>
      <c r="AT138" s="239" t="s">
        <v>807</v>
      </c>
      <c r="AU138" s="239" t="s">
        <v>86</v>
      </c>
      <c r="AY138" s="18" t="s">
        <v>188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374</v>
      </c>
      <c r="BM138" s="239" t="s">
        <v>1971</v>
      </c>
    </row>
    <row r="139" spans="1:51" s="14" customFormat="1" ht="12">
      <c r="A139" s="14"/>
      <c r="B139" s="252"/>
      <c r="C139" s="253"/>
      <c r="D139" s="243" t="s">
        <v>197</v>
      </c>
      <c r="E139" s="254" t="s">
        <v>1</v>
      </c>
      <c r="F139" s="255" t="s">
        <v>1972</v>
      </c>
      <c r="G139" s="253"/>
      <c r="H139" s="256">
        <v>42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2" t="s">
        <v>197</v>
      </c>
      <c r="AU139" s="262" t="s">
        <v>86</v>
      </c>
      <c r="AV139" s="14" t="s">
        <v>86</v>
      </c>
      <c r="AW139" s="14" t="s">
        <v>32</v>
      </c>
      <c r="AX139" s="14" t="s">
        <v>84</v>
      </c>
      <c r="AY139" s="262" t="s">
        <v>188</v>
      </c>
    </row>
    <row r="140" spans="1:65" s="2" customFormat="1" ht="37.8" customHeight="1">
      <c r="A140" s="39"/>
      <c r="B140" s="40"/>
      <c r="C140" s="228" t="s">
        <v>268</v>
      </c>
      <c r="D140" s="228" t="s">
        <v>190</v>
      </c>
      <c r="E140" s="229" t="s">
        <v>1973</v>
      </c>
      <c r="F140" s="230" t="s">
        <v>1974</v>
      </c>
      <c r="G140" s="231" t="s">
        <v>604</v>
      </c>
      <c r="H140" s="232">
        <v>12</v>
      </c>
      <c r="I140" s="233"/>
      <c r="J140" s="234">
        <f>ROUND(I140*H140,2)</f>
        <v>0</v>
      </c>
      <c r="K140" s="230" t="s">
        <v>194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374</v>
      </c>
      <c r="AT140" s="239" t="s">
        <v>190</v>
      </c>
      <c r="AU140" s="239" t="s">
        <v>86</v>
      </c>
      <c r="AY140" s="18" t="s">
        <v>188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374</v>
      </c>
      <c r="BM140" s="239" t="s">
        <v>1975</v>
      </c>
    </row>
    <row r="141" spans="1:65" s="2" customFormat="1" ht="16.5" customHeight="1">
      <c r="A141" s="39"/>
      <c r="B141" s="40"/>
      <c r="C141" s="292" t="s">
        <v>272</v>
      </c>
      <c r="D141" s="292" t="s">
        <v>807</v>
      </c>
      <c r="E141" s="293" t="s">
        <v>1976</v>
      </c>
      <c r="F141" s="294" t="s">
        <v>1977</v>
      </c>
      <c r="G141" s="295" t="s">
        <v>604</v>
      </c>
      <c r="H141" s="296">
        <v>12.6</v>
      </c>
      <c r="I141" s="297"/>
      <c r="J141" s="298">
        <f>ROUND(I141*H141,2)</f>
        <v>0</v>
      </c>
      <c r="K141" s="294" t="s">
        <v>194</v>
      </c>
      <c r="L141" s="299"/>
      <c r="M141" s="300" t="s">
        <v>1</v>
      </c>
      <c r="N141" s="301" t="s">
        <v>42</v>
      </c>
      <c r="O141" s="92"/>
      <c r="P141" s="237">
        <f>O141*H141</f>
        <v>0</v>
      </c>
      <c r="Q141" s="237">
        <v>0.00021</v>
      </c>
      <c r="R141" s="237">
        <f>Q141*H141</f>
        <v>0.002646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688</v>
      </c>
      <c r="AT141" s="239" t="s">
        <v>807</v>
      </c>
      <c r="AU141" s="239" t="s">
        <v>86</v>
      </c>
      <c r="AY141" s="18" t="s">
        <v>188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374</v>
      </c>
      <c r="BM141" s="239" t="s">
        <v>1978</v>
      </c>
    </row>
    <row r="142" spans="1:51" s="14" customFormat="1" ht="12">
      <c r="A142" s="14"/>
      <c r="B142" s="252"/>
      <c r="C142" s="253"/>
      <c r="D142" s="243" t="s">
        <v>197</v>
      </c>
      <c r="E142" s="254" t="s">
        <v>1</v>
      </c>
      <c r="F142" s="255" t="s">
        <v>1979</v>
      </c>
      <c r="G142" s="253"/>
      <c r="H142" s="256">
        <v>12.6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2" t="s">
        <v>197</v>
      </c>
      <c r="AU142" s="262" t="s">
        <v>86</v>
      </c>
      <c r="AV142" s="14" t="s">
        <v>86</v>
      </c>
      <c r="AW142" s="14" t="s">
        <v>32</v>
      </c>
      <c r="AX142" s="14" t="s">
        <v>84</v>
      </c>
      <c r="AY142" s="262" t="s">
        <v>188</v>
      </c>
    </row>
    <row r="143" spans="1:65" s="2" customFormat="1" ht="44.25" customHeight="1">
      <c r="A143" s="39"/>
      <c r="B143" s="40"/>
      <c r="C143" s="228" t="s">
        <v>277</v>
      </c>
      <c r="D143" s="228" t="s">
        <v>190</v>
      </c>
      <c r="E143" s="229" t="s">
        <v>1980</v>
      </c>
      <c r="F143" s="230" t="s">
        <v>1981</v>
      </c>
      <c r="G143" s="231" t="s">
        <v>604</v>
      </c>
      <c r="H143" s="232">
        <v>15</v>
      </c>
      <c r="I143" s="233"/>
      <c r="J143" s="234">
        <f>ROUND(I143*H143,2)</f>
        <v>0</v>
      </c>
      <c r="K143" s="230" t="s">
        <v>194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374</v>
      </c>
      <c r="AT143" s="239" t="s">
        <v>190</v>
      </c>
      <c r="AU143" s="239" t="s">
        <v>86</v>
      </c>
      <c r="AY143" s="18" t="s">
        <v>188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374</v>
      </c>
      <c r="BM143" s="239" t="s">
        <v>1982</v>
      </c>
    </row>
    <row r="144" spans="1:65" s="2" customFormat="1" ht="16.5" customHeight="1">
      <c r="A144" s="39"/>
      <c r="B144" s="40"/>
      <c r="C144" s="292" t="s">
        <v>297</v>
      </c>
      <c r="D144" s="292" t="s">
        <v>807</v>
      </c>
      <c r="E144" s="293" t="s">
        <v>1983</v>
      </c>
      <c r="F144" s="294" t="s">
        <v>1984</v>
      </c>
      <c r="G144" s="295" t="s">
        <v>1985</v>
      </c>
      <c r="H144" s="296">
        <v>4.752</v>
      </c>
      <c r="I144" s="297"/>
      <c r="J144" s="298">
        <f>ROUND(I144*H144,2)</f>
        <v>0</v>
      </c>
      <c r="K144" s="294" t="s">
        <v>194</v>
      </c>
      <c r="L144" s="299"/>
      <c r="M144" s="300" t="s">
        <v>1</v>
      </c>
      <c r="N144" s="301" t="s">
        <v>42</v>
      </c>
      <c r="O144" s="92"/>
      <c r="P144" s="237">
        <f>O144*H144</f>
        <v>0</v>
      </c>
      <c r="Q144" s="237">
        <v>0.00107</v>
      </c>
      <c r="R144" s="237">
        <f>Q144*H144</f>
        <v>0.00508464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688</v>
      </c>
      <c r="AT144" s="239" t="s">
        <v>807</v>
      </c>
      <c r="AU144" s="239" t="s">
        <v>86</v>
      </c>
      <c r="AY144" s="18" t="s">
        <v>188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374</v>
      </c>
      <c r="BM144" s="239" t="s">
        <v>1986</v>
      </c>
    </row>
    <row r="145" spans="1:51" s="14" customFormat="1" ht="12">
      <c r="A145" s="14"/>
      <c r="B145" s="252"/>
      <c r="C145" s="253"/>
      <c r="D145" s="243" t="s">
        <v>197</v>
      </c>
      <c r="E145" s="254" t="s">
        <v>1</v>
      </c>
      <c r="F145" s="255" t="s">
        <v>1987</v>
      </c>
      <c r="G145" s="253"/>
      <c r="H145" s="256">
        <v>4.752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2" t="s">
        <v>197</v>
      </c>
      <c r="AU145" s="262" t="s">
        <v>86</v>
      </c>
      <c r="AV145" s="14" t="s">
        <v>86</v>
      </c>
      <c r="AW145" s="14" t="s">
        <v>32</v>
      </c>
      <c r="AX145" s="14" t="s">
        <v>84</v>
      </c>
      <c r="AY145" s="262" t="s">
        <v>188</v>
      </c>
    </row>
    <row r="146" spans="1:65" s="2" customFormat="1" ht="44.25" customHeight="1">
      <c r="A146" s="39"/>
      <c r="B146" s="40"/>
      <c r="C146" s="228" t="s">
        <v>200</v>
      </c>
      <c r="D146" s="228" t="s">
        <v>190</v>
      </c>
      <c r="E146" s="229" t="s">
        <v>1988</v>
      </c>
      <c r="F146" s="230" t="s">
        <v>1989</v>
      </c>
      <c r="G146" s="231" t="s">
        <v>360</v>
      </c>
      <c r="H146" s="232">
        <v>305</v>
      </c>
      <c r="I146" s="233"/>
      <c r="J146" s="234">
        <f>ROUND(I146*H146,2)</f>
        <v>0</v>
      </c>
      <c r="K146" s="230" t="s">
        <v>194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374</v>
      </c>
      <c r="AT146" s="239" t="s">
        <v>190</v>
      </c>
      <c r="AU146" s="239" t="s">
        <v>86</v>
      </c>
      <c r="AY146" s="18" t="s">
        <v>188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374</v>
      </c>
      <c r="BM146" s="239" t="s">
        <v>1990</v>
      </c>
    </row>
    <row r="147" spans="1:65" s="2" customFormat="1" ht="21.75" customHeight="1">
      <c r="A147" s="39"/>
      <c r="B147" s="40"/>
      <c r="C147" s="292" t="s">
        <v>341</v>
      </c>
      <c r="D147" s="292" t="s">
        <v>807</v>
      </c>
      <c r="E147" s="293" t="s">
        <v>1991</v>
      </c>
      <c r="F147" s="294" t="s">
        <v>1992</v>
      </c>
      <c r="G147" s="295" t="s">
        <v>360</v>
      </c>
      <c r="H147" s="296">
        <v>295</v>
      </c>
      <c r="I147" s="297"/>
      <c r="J147" s="298">
        <f>ROUND(I147*H147,2)</f>
        <v>0</v>
      </c>
      <c r="K147" s="294" t="s">
        <v>194</v>
      </c>
      <c r="L147" s="299"/>
      <c r="M147" s="300" t="s">
        <v>1</v>
      </c>
      <c r="N147" s="301" t="s">
        <v>42</v>
      </c>
      <c r="O147" s="92"/>
      <c r="P147" s="237">
        <f>O147*H147</f>
        <v>0</v>
      </c>
      <c r="Q147" s="237">
        <v>4E-05</v>
      </c>
      <c r="R147" s="237">
        <f>Q147*H147</f>
        <v>0.011800000000000001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688</v>
      </c>
      <c r="AT147" s="239" t="s">
        <v>807</v>
      </c>
      <c r="AU147" s="239" t="s">
        <v>86</v>
      </c>
      <c r="AY147" s="18" t="s">
        <v>188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374</v>
      </c>
      <c r="BM147" s="239" t="s">
        <v>1993</v>
      </c>
    </row>
    <row r="148" spans="1:65" s="2" customFormat="1" ht="24.15" customHeight="1">
      <c r="A148" s="39"/>
      <c r="B148" s="40"/>
      <c r="C148" s="292" t="s">
        <v>347</v>
      </c>
      <c r="D148" s="292" t="s">
        <v>807</v>
      </c>
      <c r="E148" s="293" t="s">
        <v>1994</v>
      </c>
      <c r="F148" s="294" t="s">
        <v>1995</v>
      </c>
      <c r="G148" s="295" t="s">
        <v>360</v>
      </c>
      <c r="H148" s="296">
        <v>10</v>
      </c>
      <c r="I148" s="297"/>
      <c r="J148" s="298">
        <f>ROUND(I148*H148,2)</f>
        <v>0</v>
      </c>
      <c r="K148" s="294" t="s">
        <v>194</v>
      </c>
      <c r="L148" s="299"/>
      <c r="M148" s="300" t="s">
        <v>1</v>
      </c>
      <c r="N148" s="301" t="s">
        <v>42</v>
      </c>
      <c r="O148" s="92"/>
      <c r="P148" s="237">
        <f>O148*H148</f>
        <v>0</v>
      </c>
      <c r="Q148" s="237">
        <v>5E-05</v>
      </c>
      <c r="R148" s="237">
        <f>Q148*H148</f>
        <v>0.0005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688</v>
      </c>
      <c r="AT148" s="239" t="s">
        <v>807</v>
      </c>
      <c r="AU148" s="239" t="s">
        <v>86</v>
      </c>
      <c r="AY148" s="18" t="s">
        <v>188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374</v>
      </c>
      <c r="BM148" s="239" t="s">
        <v>1996</v>
      </c>
    </row>
    <row r="149" spans="1:65" s="2" customFormat="1" ht="49.05" customHeight="1">
      <c r="A149" s="39"/>
      <c r="B149" s="40"/>
      <c r="C149" s="228" t="s">
        <v>352</v>
      </c>
      <c r="D149" s="228" t="s">
        <v>190</v>
      </c>
      <c r="E149" s="229" t="s">
        <v>1997</v>
      </c>
      <c r="F149" s="230" t="s">
        <v>1998</v>
      </c>
      <c r="G149" s="231" t="s">
        <v>360</v>
      </c>
      <c r="H149" s="232">
        <v>10</v>
      </c>
      <c r="I149" s="233"/>
      <c r="J149" s="234">
        <f>ROUND(I149*H149,2)</f>
        <v>0</v>
      </c>
      <c r="K149" s="230" t="s">
        <v>194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374</v>
      </c>
      <c r="AT149" s="239" t="s">
        <v>190</v>
      </c>
      <c r="AU149" s="239" t="s">
        <v>86</v>
      </c>
      <c r="AY149" s="18" t="s">
        <v>188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374</v>
      </c>
      <c r="BM149" s="239" t="s">
        <v>1999</v>
      </c>
    </row>
    <row r="150" spans="1:65" s="2" customFormat="1" ht="24.15" customHeight="1">
      <c r="A150" s="39"/>
      <c r="B150" s="40"/>
      <c r="C150" s="292" t="s">
        <v>357</v>
      </c>
      <c r="D150" s="292" t="s">
        <v>807</v>
      </c>
      <c r="E150" s="293" t="s">
        <v>2000</v>
      </c>
      <c r="F150" s="294" t="s">
        <v>2001</v>
      </c>
      <c r="G150" s="295" t="s">
        <v>360</v>
      </c>
      <c r="H150" s="296">
        <v>10</v>
      </c>
      <c r="I150" s="297"/>
      <c r="J150" s="298">
        <f>ROUND(I150*H150,2)</f>
        <v>0</v>
      </c>
      <c r="K150" s="294" t="s">
        <v>194</v>
      </c>
      <c r="L150" s="299"/>
      <c r="M150" s="300" t="s">
        <v>1</v>
      </c>
      <c r="N150" s="301" t="s">
        <v>42</v>
      </c>
      <c r="O150" s="92"/>
      <c r="P150" s="237">
        <f>O150*H150</f>
        <v>0</v>
      </c>
      <c r="Q150" s="237">
        <v>9E-05</v>
      </c>
      <c r="R150" s="237">
        <f>Q150*H150</f>
        <v>0.0009000000000000001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688</v>
      </c>
      <c r="AT150" s="239" t="s">
        <v>807</v>
      </c>
      <c r="AU150" s="239" t="s">
        <v>86</v>
      </c>
      <c r="AY150" s="18" t="s">
        <v>188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374</v>
      </c>
      <c r="BM150" s="239" t="s">
        <v>2002</v>
      </c>
    </row>
    <row r="151" spans="1:65" s="2" customFormat="1" ht="49.05" customHeight="1">
      <c r="A151" s="39"/>
      <c r="B151" s="40"/>
      <c r="C151" s="228" t="s">
        <v>362</v>
      </c>
      <c r="D151" s="228" t="s">
        <v>190</v>
      </c>
      <c r="E151" s="229" t="s">
        <v>2003</v>
      </c>
      <c r="F151" s="230" t="s">
        <v>2004</v>
      </c>
      <c r="G151" s="231" t="s">
        <v>360</v>
      </c>
      <c r="H151" s="232">
        <v>2</v>
      </c>
      <c r="I151" s="233"/>
      <c r="J151" s="234">
        <f>ROUND(I151*H151,2)</f>
        <v>0</v>
      </c>
      <c r="K151" s="230" t="s">
        <v>194</v>
      </c>
      <c r="L151" s="45"/>
      <c r="M151" s="235" t="s">
        <v>1</v>
      </c>
      <c r="N151" s="236" t="s">
        <v>42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374</v>
      </c>
      <c r="AT151" s="239" t="s">
        <v>190</v>
      </c>
      <c r="AU151" s="239" t="s">
        <v>86</v>
      </c>
      <c r="AY151" s="18" t="s">
        <v>188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84</v>
      </c>
      <c r="BK151" s="240">
        <f>ROUND(I151*H151,2)</f>
        <v>0</v>
      </c>
      <c r="BL151" s="18" t="s">
        <v>374</v>
      </c>
      <c r="BM151" s="239" t="s">
        <v>2005</v>
      </c>
    </row>
    <row r="152" spans="1:65" s="2" customFormat="1" ht="16.5" customHeight="1">
      <c r="A152" s="39"/>
      <c r="B152" s="40"/>
      <c r="C152" s="292" t="s">
        <v>8</v>
      </c>
      <c r="D152" s="292" t="s">
        <v>807</v>
      </c>
      <c r="E152" s="293" t="s">
        <v>2006</v>
      </c>
      <c r="F152" s="294" t="s">
        <v>2007</v>
      </c>
      <c r="G152" s="295" t="s">
        <v>360</v>
      </c>
      <c r="H152" s="296">
        <v>2</v>
      </c>
      <c r="I152" s="297"/>
      <c r="J152" s="298">
        <f>ROUND(I152*H152,2)</f>
        <v>0</v>
      </c>
      <c r="K152" s="294" t="s">
        <v>1</v>
      </c>
      <c r="L152" s="299"/>
      <c r="M152" s="300" t="s">
        <v>1</v>
      </c>
      <c r="N152" s="301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688</v>
      </c>
      <c r="AT152" s="239" t="s">
        <v>807</v>
      </c>
      <c r="AU152" s="239" t="s">
        <v>86</v>
      </c>
      <c r="AY152" s="18" t="s">
        <v>188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374</v>
      </c>
      <c r="BM152" s="239" t="s">
        <v>2008</v>
      </c>
    </row>
    <row r="153" spans="1:65" s="2" customFormat="1" ht="44.25" customHeight="1">
      <c r="A153" s="39"/>
      <c r="B153" s="40"/>
      <c r="C153" s="228" t="s">
        <v>374</v>
      </c>
      <c r="D153" s="228" t="s">
        <v>190</v>
      </c>
      <c r="E153" s="229" t="s">
        <v>2009</v>
      </c>
      <c r="F153" s="230" t="s">
        <v>2010</v>
      </c>
      <c r="G153" s="231" t="s">
        <v>604</v>
      </c>
      <c r="H153" s="232">
        <v>110</v>
      </c>
      <c r="I153" s="233"/>
      <c r="J153" s="234">
        <f>ROUND(I153*H153,2)</f>
        <v>0</v>
      </c>
      <c r="K153" s="230" t="s">
        <v>194</v>
      </c>
      <c r="L153" s="45"/>
      <c r="M153" s="235" t="s">
        <v>1</v>
      </c>
      <c r="N153" s="236" t="s">
        <v>42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374</v>
      </c>
      <c r="AT153" s="239" t="s">
        <v>190</v>
      </c>
      <c r="AU153" s="239" t="s">
        <v>86</v>
      </c>
      <c r="AY153" s="18" t="s">
        <v>188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84</v>
      </c>
      <c r="BK153" s="240">
        <f>ROUND(I153*H153,2)</f>
        <v>0</v>
      </c>
      <c r="BL153" s="18" t="s">
        <v>374</v>
      </c>
      <c r="BM153" s="239" t="s">
        <v>2011</v>
      </c>
    </row>
    <row r="154" spans="1:65" s="2" customFormat="1" ht="24.15" customHeight="1">
      <c r="A154" s="39"/>
      <c r="B154" s="40"/>
      <c r="C154" s="292" t="s">
        <v>379</v>
      </c>
      <c r="D154" s="292" t="s">
        <v>807</v>
      </c>
      <c r="E154" s="293" t="s">
        <v>2012</v>
      </c>
      <c r="F154" s="294" t="s">
        <v>2013</v>
      </c>
      <c r="G154" s="295" t="s">
        <v>604</v>
      </c>
      <c r="H154" s="296">
        <v>126.5</v>
      </c>
      <c r="I154" s="297"/>
      <c r="J154" s="298">
        <f>ROUND(I154*H154,2)</f>
        <v>0</v>
      </c>
      <c r="K154" s="294" t="s">
        <v>194</v>
      </c>
      <c r="L154" s="299"/>
      <c r="M154" s="300" t="s">
        <v>1</v>
      </c>
      <c r="N154" s="301" t="s">
        <v>42</v>
      </c>
      <c r="O154" s="92"/>
      <c r="P154" s="237">
        <f>O154*H154</f>
        <v>0</v>
      </c>
      <c r="Q154" s="237">
        <v>5E-05</v>
      </c>
      <c r="R154" s="237">
        <f>Q154*H154</f>
        <v>0.006325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688</v>
      </c>
      <c r="AT154" s="239" t="s">
        <v>807</v>
      </c>
      <c r="AU154" s="239" t="s">
        <v>86</v>
      </c>
      <c r="AY154" s="18" t="s">
        <v>188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374</v>
      </c>
      <c r="BM154" s="239" t="s">
        <v>2014</v>
      </c>
    </row>
    <row r="155" spans="1:51" s="14" customFormat="1" ht="12">
      <c r="A155" s="14"/>
      <c r="B155" s="252"/>
      <c r="C155" s="253"/>
      <c r="D155" s="243" t="s">
        <v>197</v>
      </c>
      <c r="E155" s="254" t="s">
        <v>1</v>
      </c>
      <c r="F155" s="255" t="s">
        <v>2015</v>
      </c>
      <c r="G155" s="253"/>
      <c r="H155" s="256">
        <v>126.5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2" t="s">
        <v>197</v>
      </c>
      <c r="AU155" s="262" t="s">
        <v>86</v>
      </c>
      <c r="AV155" s="14" t="s">
        <v>86</v>
      </c>
      <c r="AW155" s="14" t="s">
        <v>32</v>
      </c>
      <c r="AX155" s="14" t="s">
        <v>84</v>
      </c>
      <c r="AY155" s="262" t="s">
        <v>188</v>
      </c>
    </row>
    <row r="156" spans="1:65" s="2" customFormat="1" ht="44.25" customHeight="1">
      <c r="A156" s="39"/>
      <c r="B156" s="40"/>
      <c r="C156" s="228" t="s">
        <v>383</v>
      </c>
      <c r="D156" s="228" t="s">
        <v>190</v>
      </c>
      <c r="E156" s="229" t="s">
        <v>2016</v>
      </c>
      <c r="F156" s="230" t="s">
        <v>2017</v>
      </c>
      <c r="G156" s="231" t="s">
        <v>604</v>
      </c>
      <c r="H156" s="232">
        <v>95</v>
      </c>
      <c r="I156" s="233"/>
      <c r="J156" s="234">
        <f>ROUND(I156*H156,2)</f>
        <v>0</v>
      </c>
      <c r="K156" s="230" t="s">
        <v>194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374</v>
      </c>
      <c r="AT156" s="239" t="s">
        <v>190</v>
      </c>
      <c r="AU156" s="239" t="s">
        <v>86</v>
      </c>
      <c r="AY156" s="18" t="s">
        <v>188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374</v>
      </c>
      <c r="BM156" s="239" t="s">
        <v>2018</v>
      </c>
    </row>
    <row r="157" spans="1:65" s="2" customFormat="1" ht="24.15" customHeight="1">
      <c r="A157" s="39"/>
      <c r="B157" s="40"/>
      <c r="C157" s="292" t="s">
        <v>388</v>
      </c>
      <c r="D157" s="292" t="s">
        <v>807</v>
      </c>
      <c r="E157" s="293" t="s">
        <v>2019</v>
      </c>
      <c r="F157" s="294" t="s">
        <v>2020</v>
      </c>
      <c r="G157" s="295" t="s">
        <v>604</v>
      </c>
      <c r="H157" s="296">
        <v>109.25</v>
      </c>
      <c r="I157" s="297"/>
      <c r="J157" s="298">
        <f>ROUND(I157*H157,2)</f>
        <v>0</v>
      </c>
      <c r="K157" s="294" t="s">
        <v>194</v>
      </c>
      <c r="L157" s="299"/>
      <c r="M157" s="300" t="s">
        <v>1</v>
      </c>
      <c r="N157" s="301" t="s">
        <v>42</v>
      </c>
      <c r="O157" s="92"/>
      <c r="P157" s="237">
        <f>O157*H157</f>
        <v>0</v>
      </c>
      <c r="Q157" s="237">
        <v>0.00011</v>
      </c>
      <c r="R157" s="237">
        <f>Q157*H157</f>
        <v>0.0120175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688</v>
      </c>
      <c r="AT157" s="239" t="s">
        <v>807</v>
      </c>
      <c r="AU157" s="239" t="s">
        <v>86</v>
      </c>
      <c r="AY157" s="18" t="s">
        <v>188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84</v>
      </c>
      <c r="BK157" s="240">
        <f>ROUND(I157*H157,2)</f>
        <v>0</v>
      </c>
      <c r="BL157" s="18" t="s">
        <v>374</v>
      </c>
      <c r="BM157" s="239" t="s">
        <v>2021</v>
      </c>
    </row>
    <row r="158" spans="1:51" s="14" customFormat="1" ht="12">
      <c r="A158" s="14"/>
      <c r="B158" s="252"/>
      <c r="C158" s="253"/>
      <c r="D158" s="243" t="s">
        <v>197</v>
      </c>
      <c r="E158" s="254" t="s">
        <v>1</v>
      </c>
      <c r="F158" s="255" t="s">
        <v>2022</v>
      </c>
      <c r="G158" s="253"/>
      <c r="H158" s="256">
        <v>109.25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2" t="s">
        <v>197</v>
      </c>
      <c r="AU158" s="262" t="s">
        <v>86</v>
      </c>
      <c r="AV158" s="14" t="s">
        <v>86</v>
      </c>
      <c r="AW158" s="14" t="s">
        <v>32</v>
      </c>
      <c r="AX158" s="14" t="s">
        <v>84</v>
      </c>
      <c r="AY158" s="262" t="s">
        <v>188</v>
      </c>
    </row>
    <row r="159" spans="1:65" s="2" customFormat="1" ht="37.8" customHeight="1">
      <c r="A159" s="39"/>
      <c r="B159" s="40"/>
      <c r="C159" s="228" t="s">
        <v>394</v>
      </c>
      <c r="D159" s="228" t="s">
        <v>190</v>
      </c>
      <c r="E159" s="229" t="s">
        <v>2023</v>
      </c>
      <c r="F159" s="230" t="s">
        <v>2024</v>
      </c>
      <c r="G159" s="231" t="s">
        <v>604</v>
      </c>
      <c r="H159" s="232">
        <v>26</v>
      </c>
      <c r="I159" s="233"/>
      <c r="J159" s="234">
        <f>ROUND(I159*H159,2)</f>
        <v>0</v>
      </c>
      <c r="K159" s="230" t="s">
        <v>194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374</v>
      </c>
      <c r="AT159" s="239" t="s">
        <v>190</v>
      </c>
      <c r="AU159" s="239" t="s">
        <v>86</v>
      </c>
      <c r="AY159" s="18" t="s">
        <v>188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374</v>
      </c>
      <c r="BM159" s="239" t="s">
        <v>2025</v>
      </c>
    </row>
    <row r="160" spans="1:65" s="2" customFormat="1" ht="33" customHeight="1">
      <c r="A160" s="39"/>
      <c r="B160" s="40"/>
      <c r="C160" s="292" t="s">
        <v>7</v>
      </c>
      <c r="D160" s="292" t="s">
        <v>807</v>
      </c>
      <c r="E160" s="293" t="s">
        <v>2026</v>
      </c>
      <c r="F160" s="294" t="s">
        <v>2027</v>
      </c>
      <c r="G160" s="295" t="s">
        <v>604</v>
      </c>
      <c r="H160" s="296">
        <v>3.45</v>
      </c>
      <c r="I160" s="297"/>
      <c r="J160" s="298">
        <f>ROUND(I160*H160,2)</f>
        <v>0</v>
      </c>
      <c r="K160" s="294" t="s">
        <v>194</v>
      </c>
      <c r="L160" s="299"/>
      <c r="M160" s="300" t="s">
        <v>1</v>
      </c>
      <c r="N160" s="301" t="s">
        <v>42</v>
      </c>
      <c r="O160" s="92"/>
      <c r="P160" s="237">
        <f>O160*H160</f>
        <v>0</v>
      </c>
      <c r="Q160" s="237">
        <v>0.00014</v>
      </c>
      <c r="R160" s="237">
        <f>Q160*H160</f>
        <v>0.000483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688</v>
      </c>
      <c r="AT160" s="239" t="s">
        <v>807</v>
      </c>
      <c r="AU160" s="239" t="s">
        <v>86</v>
      </c>
      <c r="AY160" s="18" t="s">
        <v>188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374</v>
      </c>
      <c r="BM160" s="239" t="s">
        <v>2028</v>
      </c>
    </row>
    <row r="161" spans="1:51" s="14" customFormat="1" ht="12">
      <c r="A161" s="14"/>
      <c r="B161" s="252"/>
      <c r="C161" s="253"/>
      <c r="D161" s="243" t="s">
        <v>197</v>
      </c>
      <c r="E161" s="254" t="s">
        <v>1</v>
      </c>
      <c r="F161" s="255" t="s">
        <v>2029</v>
      </c>
      <c r="G161" s="253"/>
      <c r="H161" s="256">
        <v>3.45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2" t="s">
        <v>197</v>
      </c>
      <c r="AU161" s="262" t="s">
        <v>86</v>
      </c>
      <c r="AV161" s="14" t="s">
        <v>86</v>
      </c>
      <c r="AW161" s="14" t="s">
        <v>32</v>
      </c>
      <c r="AX161" s="14" t="s">
        <v>84</v>
      </c>
      <c r="AY161" s="262" t="s">
        <v>188</v>
      </c>
    </row>
    <row r="162" spans="1:65" s="2" customFormat="1" ht="33" customHeight="1">
      <c r="A162" s="39"/>
      <c r="B162" s="40"/>
      <c r="C162" s="292" t="s">
        <v>407</v>
      </c>
      <c r="D162" s="292" t="s">
        <v>807</v>
      </c>
      <c r="E162" s="293" t="s">
        <v>2030</v>
      </c>
      <c r="F162" s="294" t="s">
        <v>2031</v>
      </c>
      <c r="G162" s="295" t="s">
        <v>604</v>
      </c>
      <c r="H162" s="296">
        <v>23</v>
      </c>
      <c r="I162" s="297"/>
      <c r="J162" s="298">
        <f>ROUND(I162*H162,2)</f>
        <v>0</v>
      </c>
      <c r="K162" s="294" t="s">
        <v>194</v>
      </c>
      <c r="L162" s="299"/>
      <c r="M162" s="300" t="s">
        <v>1</v>
      </c>
      <c r="N162" s="301" t="s">
        <v>42</v>
      </c>
      <c r="O162" s="92"/>
      <c r="P162" s="237">
        <f>O162*H162</f>
        <v>0</v>
      </c>
      <c r="Q162" s="237">
        <v>0.00022</v>
      </c>
      <c r="R162" s="237">
        <f>Q162*H162</f>
        <v>0.00506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688</v>
      </c>
      <c r="AT162" s="239" t="s">
        <v>807</v>
      </c>
      <c r="AU162" s="239" t="s">
        <v>86</v>
      </c>
      <c r="AY162" s="18" t="s">
        <v>188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374</v>
      </c>
      <c r="BM162" s="239" t="s">
        <v>2032</v>
      </c>
    </row>
    <row r="163" spans="1:51" s="14" customFormat="1" ht="12">
      <c r="A163" s="14"/>
      <c r="B163" s="252"/>
      <c r="C163" s="253"/>
      <c r="D163" s="243" t="s">
        <v>197</v>
      </c>
      <c r="E163" s="254" t="s">
        <v>1</v>
      </c>
      <c r="F163" s="255" t="s">
        <v>2033</v>
      </c>
      <c r="G163" s="253"/>
      <c r="H163" s="256">
        <v>23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2" t="s">
        <v>197</v>
      </c>
      <c r="AU163" s="262" t="s">
        <v>86</v>
      </c>
      <c r="AV163" s="14" t="s">
        <v>86</v>
      </c>
      <c r="AW163" s="14" t="s">
        <v>32</v>
      </c>
      <c r="AX163" s="14" t="s">
        <v>84</v>
      </c>
      <c r="AY163" s="262" t="s">
        <v>188</v>
      </c>
    </row>
    <row r="164" spans="1:65" s="2" customFormat="1" ht="33" customHeight="1">
      <c r="A164" s="39"/>
      <c r="B164" s="40"/>
      <c r="C164" s="292" t="s">
        <v>423</v>
      </c>
      <c r="D164" s="292" t="s">
        <v>807</v>
      </c>
      <c r="E164" s="293" t="s">
        <v>2034</v>
      </c>
      <c r="F164" s="294" t="s">
        <v>2035</v>
      </c>
      <c r="G164" s="295" t="s">
        <v>604</v>
      </c>
      <c r="H164" s="296">
        <v>3.45</v>
      </c>
      <c r="I164" s="297"/>
      <c r="J164" s="298">
        <f>ROUND(I164*H164,2)</f>
        <v>0</v>
      </c>
      <c r="K164" s="294" t="s">
        <v>194</v>
      </c>
      <c r="L164" s="299"/>
      <c r="M164" s="300" t="s">
        <v>1</v>
      </c>
      <c r="N164" s="301" t="s">
        <v>42</v>
      </c>
      <c r="O164" s="92"/>
      <c r="P164" s="237">
        <f>O164*H164</f>
        <v>0</v>
      </c>
      <c r="Q164" s="237">
        <v>0.00037</v>
      </c>
      <c r="R164" s="237">
        <f>Q164*H164</f>
        <v>0.0012765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688</v>
      </c>
      <c r="AT164" s="239" t="s">
        <v>807</v>
      </c>
      <c r="AU164" s="239" t="s">
        <v>86</v>
      </c>
      <c r="AY164" s="18" t="s">
        <v>188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374</v>
      </c>
      <c r="BM164" s="239" t="s">
        <v>2036</v>
      </c>
    </row>
    <row r="165" spans="1:51" s="14" customFormat="1" ht="12">
      <c r="A165" s="14"/>
      <c r="B165" s="252"/>
      <c r="C165" s="253"/>
      <c r="D165" s="243" t="s">
        <v>197</v>
      </c>
      <c r="E165" s="254" t="s">
        <v>1</v>
      </c>
      <c r="F165" s="255" t="s">
        <v>2029</v>
      </c>
      <c r="G165" s="253"/>
      <c r="H165" s="256">
        <v>3.45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2" t="s">
        <v>197</v>
      </c>
      <c r="AU165" s="262" t="s">
        <v>86</v>
      </c>
      <c r="AV165" s="14" t="s">
        <v>86</v>
      </c>
      <c r="AW165" s="14" t="s">
        <v>32</v>
      </c>
      <c r="AX165" s="14" t="s">
        <v>84</v>
      </c>
      <c r="AY165" s="262" t="s">
        <v>188</v>
      </c>
    </row>
    <row r="166" spans="1:65" s="2" customFormat="1" ht="37.8" customHeight="1">
      <c r="A166" s="39"/>
      <c r="B166" s="40"/>
      <c r="C166" s="228" t="s">
        <v>432</v>
      </c>
      <c r="D166" s="228" t="s">
        <v>190</v>
      </c>
      <c r="E166" s="229" t="s">
        <v>2037</v>
      </c>
      <c r="F166" s="230" t="s">
        <v>2038</v>
      </c>
      <c r="G166" s="231" t="s">
        <v>604</v>
      </c>
      <c r="H166" s="232">
        <v>1060</v>
      </c>
      <c r="I166" s="233"/>
      <c r="J166" s="234">
        <f>ROUND(I166*H166,2)</f>
        <v>0</v>
      </c>
      <c r="K166" s="230" t="s">
        <v>194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374</v>
      </c>
      <c r="AT166" s="239" t="s">
        <v>190</v>
      </c>
      <c r="AU166" s="239" t="s">
        <v>86</v>
      </c>
      <c r="AY166" s="18" t="s">
        <v>188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374</v>
      </c>
      <c r="BM166" s="239" t="s">
        <v>2039</v>
      </c>
    </row>
    <row r="167" spans="1:65" s="2" customFormat="1" ht="24.15" customHeight="1">
      <c r="A167" s="39"/>
      <c r="B167" s="40"/>
      <c r="C167" s="292" t="s">
        <v>437</v>
      </c>
      <c r="D167" s="292" t="s">
        <v>807</v>
      </c>
      <c r="E167" s="293" t="s">
        <v>2040</v>
      </c>
      <c r="F167" s="294" t="s">
        <v>2041</v>
      </c>
      <c r="G167" s="295" t="s">
        <v>604</v>
      </c>
      <c r="H167" s="296">
        <v>1219</v>
      </c>
      <c r="I167" s="297"/>
      <c r="J167" s="298">
        <f>ROUND(I167*H167,2)</f>
        <v>0</v>
      </c>
      <c r="K167" s="294" t="s">
        <v>194</v>
      </c>
      <c r="L167" s="299"/>
      <c r="M167" s="300" t="s">
        <v>1</v>
      </c>
      <c r="N167" s="301" t="s">
        <v>42</v>
      </c>
      <c r="O167" s="92"/>
      <c r="P167" s="237">
        <f>O167*H167</f>
        <v>0</v>
      </c>
      <c r="Q167" s="237">
        <v>0.00012</v>
      </c>
      <c r="R167" s="237">
        <f>Q167*H167</f>
        <v>0.14628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688</v>
      </c>
      <c r="AT167" s="239" t="s">
        <v>807</v>
      </c>
      <c r="AU167" s="239" t="s">
        <v>86</v>
      </c>
      <c r="AY167" s="18" t="s">
        <v>188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374</v>
      </c>
      <c r="BM167" s="239" t="s">
        <v>2042</v>
      </c>
    </row>
    <row r="168" spans="1:51" s="14" customFormat="1" ht="12">
      <c r="A168" s="14"/>
      <c r="B168" s="252"/>
      <c r="C168" s="253"/>
      <c r="D168" s="243" t="s">
        <v>197</v>
      </c>
      <c r="E168" s="254" t="s">
        <v>1</v>
      </c>
      <c r="F168" s="255" t="s">
        <v>2043</v>
      </c>
      <c r="G168" s="253"/>
      <c r="H168" s="256">
        <v>1219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2" t="s">
        <v>197</v>
      </c>
      <c r="AU168" s="262" t="s">
        <v>86</v>
      </c>
      <c r="AV168" s="14" t="s">
        <v>86</v>
      </c>
      <c r="AW168" s="14" t="s">
        <v>32</v>
      </c>
      <c r="AX168" s="14" t="s">
        <v>84</v>
      </c>
      <c r="AY168" s="262" t="s">
        <v>188</v>
      </c>
    </row>
    <row r="169" spans="1:65" s="2" customFormat="1" ht="37.8" customHeight="1">
      <c r="A169" s="39"/>
      <c r="B169" s="40"/>
      <c r="C169" s="228" t="s">
        <v>442</v>
      </c>
      <c r="D169" s="228" t="s">
        <v>190</v>
      </c>
      <c r="E169" s="229" t="s">
        <v>2044</v>
      </c>
      <c r="F169" s="230" t="s">
        <v>2045</v>
      </c>
      <c r="G169" s="231" t="s">
        <v>604</v>
      </c>
      <c r="H169" s="232">
        <v>1815</v>
      </c>
      <c r="I169" s="233"/>
      <c r="J169" s="234">
        <f>ROUND(I169*H169,2)</f>
        <v>0</v>
      </c>
      <c r="K169" s="230" t="s">
        <v>194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374</v>
      </c>
      <c r="AT169" s="239" t="s">
        <v>190</v>
      </c>
      <c r="AU169" s="239" t="s">
        <v>86</v>
      </c>
      <c r="AY169" s="18" t="s">
        <v>188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374</v>
      </c>
      <c r="BM169" s="239" t="s">
        <v>2046</v>
      </c>
    </row>
    <row r="170" spans="1:65" s="2" customFormat="1" ht="24.15" customHeight="1">
      <c r="A170" s="39"/>
      <c r="B170" s="40"/>
      <c r="C170" s="292" t="s">
        <v>450</v>
      </c>
      <c r="D170" s="292" t="s">
        <v>807</v>
      </c>
      <c r="E170" s="293" t="s">
        <v>2047</v>
      </c>
      <c r="F170" s="294" t="s">
        <v>2048</v>
      </c>
      <c r="G170" s="295" t="s">
        <v>604</v>
      </c>
      <c r="H170" s="296">
        <v>2087.25</v>
      </c>
      <c r="I170" s="297"/>
      <c r="J170" s="298">
        <f>ROUND(I170*H170,2)</f>
        <v>0</v>
      </c>
      <c r="K170" s="294" t="s">
        <v>194</v>
      </c>
      <c r="L170" s="299"/>
      <c r="M170" s="300" t="s">
        <v>1</v>
      </c>
      <c r="N170" s="301" t="s">
        <v>42</v>
      </c>
      <c r="O170" s="92"/>
      <c r="P170" s="237">
        <f>O170*H170</f>
        <v>0</v>
      </c>
      <c r="Q170" s="237">
        <v>0.00017</v>
      </c>
      <c r="R170" s="237">
        <f>Q170*H170</f>
        <v>0.35483250000000005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688</v>
      </c>
      <c r="AT170" s="239" t="s">
        <v>807</v>
      </c>
      <c r="AU170" s="239" t="s">
        <v>86</v>
      </c>
      <c r="AY170" s="18" t="s">
        <v>188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374</v>
      </c>
      <c r="BM170" s="239" t="s">
        <v>2049</v>
      </c>
    </row>
    <row r="171" spans="1:51" s="14" customFormat="1" ht="12">
      <c r="A171" s="14"/>
      <c r="B171" s="252"/>
      <c r="C171" s="253"/>
      <c r="D171" s="243" t="s">
        <v>197</v>
      </c>
      <c r="E171" s="254" t="s">
        <v>1</v>
      </c>
      <c r="F171" s="255" t="s">
        <v>2050</v>
      </c>
      <c r="G171" s="253"/>
      <c r="H171" s="256">
        <v>2087.25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197</v>
      </c>
      <c r="AU171" s="262" t="s">
        <v>86</v>
      </c>
      <c r="AV171" s="14" t="s">
        <v>86</v>
      </c>
      <c r="AW171" s="14" t="s">
        <v>32</v>
      </c>
      <c r="AX171" s="14" t="s">
        <v>84</v>
      </c>
      <c r="AY171" s="262" t="s">
        <v>188</v>
      </c>
    </row>
    <row r="172" spans="1:65" s="2" customFormat="1" ht="37.8" customHeight="1">
      <c r="A172" s="39"/>
      <c r="B172" s="40"/>
      <c r="C172" s="228" t="s">
        <v>457</v>
      </c>
      <c r="D172" s="228" t="s">
        <v>190</v>
      </c>
      <c r="E172" s="229" t="s">
        <v>2051</v>
      </c>
      <c r="F172" s="230" t="s">
        <v>2052</v>
      </c>
      <c r="G172" s="231" t="s">
        <v>604</v>
      </c>
      <c r="H172" s="232">
        <v>60</v>
      </c>
      <c r="I172" s="233"/>
      <c r="J172" s="234">
        <f>ROUND(I172*H172,2)</f>
        <v>0</v>
      </c>
      <c r="K172" s="230" t="s">
        <v>194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374</v>
      </c>
      <c r="AT172" s="239" t="s">
        <v>190</v>
      </c>
      <c r="AU172" s="239" t="s">
        <v>86</v>
      </c>
      <c r="AY172" s="18" t="s">
        <v>188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374</v>
      </c>
      <c r="BM172" s="239" t="s">
        <v>2053</v>
      </c>
    </row>
    <row r="173" spans="1:65" s="2" customFormat="1" ht="24.15" customHeight="1">
      <c r="A173" s="39"/>
      <c r="B173" s="40"/>
      <c r="C173" s="292" t="s">
        <v>479</v>
      </c>
      <c r="D173" s="292" t="s">
        <v>807</v>
      </c>
      <c r="E173" s="293" t="s">
        <v>2054</v>
      </c>
      <c r="F173" s="294" t="s">
        <v>2055</v>
      </c>
      <c r="G173" s="295" t="s">
        <v>604</v>
      </c>
      <c r="H173" s="296">
        <v>69</v>
      </c>
      <c r="I173" s="297"/>
      <c r="J173" s="298">
        <f>ROUND(I173*H173,2)</f>
        <v>0</v>
      </c>
      <c r="K173" s="294" t="s">
        <v>194</v>
      </c>
      <c r="L173" s="299"/>
      <c r="M173" s="300" t="s">
        <v>1</v>
      </c>
      <c r="N173" s="301" t="s">
        <v>42</v>
      </c>
      <c r="O173" s="92"/>
      <c r="P173" s="237">
        <f>O173*H173</f>
        <v>0</v>
      </c>
      <c r="Q173" s="237">
        <v>0.00064</v>
      </c>
      <c r="R173" s="237">
        <f>Q173*H173</f>
        <v>0.044160000000000005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688</v>
      </c>
      <c r="AT173" s="239" t="s">
        <v>807</v>
      </c>
      <c r="AU173" s="239" t="s">
        <v>86</v>
      </c>
      <c r="AY173" s="18" t="s">
        <v>188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374</v>
      </c>
      <c r="BM173" s="239" t="s">
        <v>2056</v>
      </c>
    </row>
    <row r="174" spans="1:51" s="14" customFormat="1" ht="12">
      <c r="A174" s="14"/>
      <c r="B174" s="252"/>
      <c r="C174" s="253"/>
      <c r="D174" s="243" t="s">
        <v>197</v>
      </c>
      <c r="E174" s="254" t="s">
        <v>1</v>
      </c>
      <c r="F174" s="255" t="s">
        <v>2057</v>
      </c>
      <c r="G174" s="253"/>
      <c r="H174" s="256">
        <v>69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2" t="s">
        <v>197</v>
      </c>
      <c r="AU174" s="262" t="s">
        <v>86</v>
      </c>
      <c r="AV174" s="14" t="s">
        <v>86</v>
      </c>
      <c r="AW174" s="14" t="s">
        <v>32</v>
      </c>
      <c r="AX174" s="14" t="s">
        <v>84</v>
      </c>
      <c r="AY174" s="262" t="s">
        <v>188</v>
      </c>
    </row>
    <row r="175" spans="1:65" s="2" customFormat="1" ht="37.8" customHeight="1">
      <c r="A175" s="39"/>
      <c r="B175" s="40"/>
      <c r="C175" s="228" t="s">
        <v>501</v>
      </c>
      <c r="D175" s="228" t="s">
        <v>190</v>
      </c>
      <c r="E175" s="229" t="s">
        <v>2058</v>
      </c>
      <c r="F175" s="230" t="s">
        <v>2059</v>
      </c>
      <c r="G175" s="231" t="s">
        <v>604</v>
      </c>
      <c r="H175" s="232">
        <v>35</v>
      </c>
      <c r="I175" s="233"/>
      <c r="J175" s="234">
        <f>ROUND(I175*H175,2)</f>
        <v>0</v>
      </c>
      <c r="K175" s="230" t="s">
        <v>194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374</v>
      </c>
      <c r="AT175" s="239" t="s">
        <v>190</v>
      </c>
      <c r="AU175" s="239" t="s">
        <v>86</v>
      </c>
      <c r="AY175" s="18" t="s">
        <v>188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374</v>
      </c>
      <c r="BM175" s="239" t="s">
        <v>2060</v>
      </c>
    </row>
    <row r="176" spans="1:65" s="2" customFormat="1" ht="24.15" customHeight="1">
      <c r="A176" s="39"/>
      <c r="B176" s="40"/>
      <c r="C176" s="292" t="s">
        <v>684</v>
      </c>
      <c r="D176" s="292" t="s">
        <v>807</v>
      </c>
      <c r="E176" s="293" t="s">
        <v>2061</v>
      </c>
      <c r="F176" s="294" t="s">
        <v>2062</v>
      </c>
      <c r="G176" s="295" t="s">
        <v>604</v>
      </c>
      <c r="H176" s="296">
        <v>40.25</v>
      </c>
      <c r="I176" s="297"/>
      <c r="J176" s="298">
        <f>ROUND(I176*H176,2)</f>
        <v>0</v>
      </c>
      <c r="K176" s="294" t="s">
        <v>194</v>
      </c>
      <c r="L176" s="299"/>
      <c r="M176" s="300" t="s">
        <v>1</v>
      </c>
      <c r="N176" s="301" t="s">
        <v>42</v>
      </c>
      <c r="O176" s="92"/>
      <c r="P176" s="237">
        <f>O176*H176</f>
        <v>0</v>
      </c>
      <c r="Q176" s="237">
        <v>0.0009</v>
      </c>
      <c r="R176" s="237">
        <f>Q176*H176</f>
        <v>0.036225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688</v>
      </c>
      <c r="AT176" s="239" t="s">
        <v>807</v>
      </c>
      <c r="AU176" s="239" t="s">
        <v>86</v>
      </c>
      <c r="AY176" s="18" t="s">
        <v>188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374</v>
      </c>
      <c r="BM176" s="239" t="s">
        <v>2063</v>
      </c>
    </row>
    <row r="177" spans="1:51" s="14" customFormat="1" ht="12">
      <c r="A177" s="14"/>
      <c r="B177" s="252"/>
      <c r="C177" s="253"/>
      <c r="D177" s="243" t="s">
        <v>197</v>
      </c>
      <c r="E177" s="254" t="s">
        <v>1</v>
      </c>
      <c r="F177" s="255" t="s">
        <v>2064</v>
      </c>
      <c r="G177" s="253"/>
      <c r="H177" s="256">
        <v>40.25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2" t="s">
        <v>197</v>
      </c>
      <c r="AU177" s="262" t="s">
        <v>86</v>
      </c>
      <c r="AV177" s="14" t="s">
        <v>86</v>
      </c>
      <c r="AW177" s="14" t="s">
        <v>32</v>
      </c>
      <c r="AX177" s="14" t="s">
        <v>84</v>
      </c>
      <c r="AY177" s="262" t="s">
        <v>188</v>
      </c>
    </row>
    <row r="178" spans="1:65" s="2" customFormat="1" ht="37.8" customHeight="1">
      <c r="A178" s="39"/>
      <c r="B178" s="40"/>
      <c r="C178" s="228" t="s">
        <v>688</v>
      </c>
      <c r="D178" s="228" t="s">
        <v>190</v>
      </c>
      <c r="E178" s="229" t="s">
        <v>2065</v>
      </c>
      <c r="F178" s="230" t="s">
        <v>2066</v>
      </c>
      <c r="G178" s="231" t="s">
        <v>604</v>
      </c>
      <c r="H178" s="232">
        <v>525</v>
      </c>
      <c r="I178" s="233"/>
      <c r="J178" s="234">
        <f>ROUND(I178*H178,2)</f>
        <v>0</v>
      </c>
      <c r="K178" s="230" t="s">
        <v>194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374</v>
      </c>
      <c r="AT178" s="239" t="s">
        <v>190</v>
      </c>
      <c r="AU178" s="239" t="s">
        <v>86</v>
      </c>
      <c r="AY178" s="18" t="s">
        <v>188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374</v>
      </c>
      <c r="BM178" s="239" t="s">
        <v>2067</v>
      </c>
    </row>
    <row r="179" spans="1:65" s="2" customFormat="1" ht="24.15" customHeight="1">
      <c r="A179" s="39"/>
      <c r="B179" s="40"/>
      <c r="C179" s="292" t="s">
        <v>694</v>
      </c>
      <c r="D179" s="292" t="s">
        <v>807</v>
      </c>
      <c r="E179" s="293" t="s">
        <v>2068</v>
      </c>
      <c r="F179" s="294" t="s">
        <v>2069</v>
      </c>
      <c r="G179" s="295" t="s">
        <v>604</v>
      </c>
      <c r="H179" s="296">
        <v>603.75</v>
      </c>
      <c r="I179" s="297"/>
      <c r="J179" s="298">
        <f>ROUND(I179*H179,2)</f>
        <v>0</v>
      </c>
      <c r="K179" s="294" t="s">
        <v>194</v>
      </c>
      <c r="L179" s="299"/>
      <c r="M179" s="300" t="s">
        <v>1</v>
      </c>
      <c r="N179" s="301" t="s">
        <v>42</v>
      </c>
      <c r="O179" s="92"/>
      <c r="P179" s="237">
        <f>O179*H179</f>
        <v>0</v>
      </c>
      <c r="Q179" s="237">
        <v>0.00016</v>
      </c>
      <c r="R179" s="237">
        <f>Q179*H179</f>
        <v>0.0966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688</v>
      </c>
      <c r="AT179" s="239" t="s">
        <v>807</v>
      </c>
      <c r="AU179" s="239" t="s">
        <v>86</v>
      </c>
      <c r="AY179" s="18" t="s">
        <v>188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84</v>
      </c>
      <c r="BK179" s="240">
        <f>ROUND(I179*H179,2)</f>
        <v>0</v>
      </c>
      <c r="BL179" s="18" t="s">
        <v>374</v>
      </c>
      <c r="BM179" s="239" t="s">
        <v>2070</v>
      </c>
    </row>
    <row r="180" spans="1:51" s="14" customFormat="1" ht="12">
      <c r="A180" s="14"/>
      <c r="B180" s="252"/>
      <c r="C180" s="253"/>
      <c r="D180" s="243" t="s">
        <v>197</v>
      </c>
      <c r="E180" s="254" t="s">
        <v>1</v>
      </c>
      <c r="F180" s="255" t="s">
        <v>2071</v>
      </c>
      <c r="G180" s="253"/>
      <c r="H180" s="256">
        <v>603.75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2" t="s">
        <v>197</v>
      </c>
      <c r="AU180" s="262" t="s">
        <v>86</v>
      </c>
      <c r="AV180" s="14" t="s">
        <v>86</v>
      </c>
      <c r="AW180" s="14" t="s">
        <v>32</v>
      </c>
      <c r="AX180" s="14" t="s">
        <v>84</v>
      </c>
      <c r="AY180" s="262" t="s">
        <v>188</v>
      </c>
    </row>
    <row r="181" spans="1:65" s="2" customFormat="1" ht="37.8" customHeight="1">
      <c r="A181" s="39"/>
      <c r="B181" s="40"/>
      <c r="C181" s="228" t="s">
        <v>699</v>
      </c>
      <c r="D181" s="228" t="s">
        <v>190</v>
      </c>
      <c r="E181" s="229" t="s">
        <v>2065</v>
      </c>
      <c r="F181" s="230" t="s">
        <v>2066</v>
      </c>
      <c r="G181" s="231" t="s">
        <v>604</v>
      </c>
      <c r="H181" s="232">
        <v>140</v>
      </c>
      <c r="I181" s="233"/>
      <c r="J181" s="234">
        <f>ROUND(I181*H181,2)</f>
        <v>0</v>
      </c>
      <c r="K181" s="230" t="s">
        <v>194</v>
      </c>
      <c r="L181" s="45"/>
      <c r="M181" s="235" t="s">
        <v>1</v>
      </c>
      <c r="N181" s="236" t="s">
        <v>42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374</v>
      </c>
      <c r="AT181" s="239" t="s">
        <v>190</v>
      </c>
      <c r="AU181" s="239" t="s">
        <v>86</v>
      </c>
      <c r="AY181" s="18" t="s">
        <v>188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84</v>
      </c>
      <c r="BK181" s="240">
        <f>ROUND(I181*H181,2)</f>
        <v>0</v>
      </c>
      <c r="BL181" s="18" t="s">
        <v>374</v>
      </c>
      <c r="BM181" s="239" t="s">
        <v>2072</v>
      </c>
    </row>
    <row r="182" spans="1:65" s="2" customFormat="1" ht="24.15" customHeight="1">
      <c r="A182" s="39"/>
      <c r="B182" s="40"/>
      <c r="C182" s="292" t="s">
        <v>706</v>
      </c>
      <c r="D182" s="292" t="s">
        <v>807</v>
      </c>
      <c r="E182" s="293" t="s">
        <v>2073</v>
      </c>
      <c r="F182" s="294" t="s">
        <v>2074</v>
      </c>
      <c r="G182" s="295" t="s">
        <v>604</v>
      </c>
      <c r="H182" s="296">
        <v>161</v>
      </c>
      <c r="I182" s="297"/>
      <c r="J182" s="298">
        <f>ROUND(I182*H182,2)</f>
        <v>0</v>
      </c>
      <c r="K182" s="294" t="s">
        <v>194</v>
      </c>
      <c r="L182" s="299"/>
      <c r="M182" s="300" t="s">
        <v>1</v>
      </c>
      <c r="N182" s="301" t="s">
        <v>42</v>
      </c>
      <c r="O182" s="92"/>
      <c r="P182" s="237">
        <f>O182*H182</f>
        <v>0</v>
      </c>
      <c r="Q182" s="237">
        <v>0.00025</v>
      </c>
      <c r="R182" s="237">
        <f>Q182*H182</f>
        <v>0.04025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688</v>
      </c>
      <c r="AT182" s="239" t="s">
        <v>807</v>
      </c>
      <c r="AU182" s="239" t="s">
        <v>86</v>
      </c>
      <c r="AY182" s="18" t="s">
        <v>188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84</v>
      </c>
      <c r="BK182" s="240">
        <f>ROUND(I182*H182,2)</f>
        <v>0</v>
      </c>
      <c r="BL182" s="18" t="s">
        <v>374</v>
      </c>
      <c r="BM182" s="239" t="s">
        <v>2075</v>
      </c>
    </row>
    <row r="183" spans="1:51" s="14" customFormat="1" ht="12">
      <c r="A183" s="14"/>
      <c r="B183" s="252"/>
      <c r="C183" s="253"/>
      <c r="D183" s="243" t="s">
        <v>197</v>
      </c>
      <c r="E183" s="254" t="s">
        <v>1</v>
      </c>
      <c r="F183" s="255" t="s">
        <v>2076</v>
      </c>
      <c r="G183" s="253"/>
      <c r="H183" s="256">
        <v>161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197</v>
      </c>
      <c r="AU183" s="262" t="s">
        <v>86</v>
      </c>
      <c r="AV183" s="14" t="s">
        <v>86</v>
      </c>
      <c r="AW183" s="14" t="s">
        <v>32</v>
      </c>
      <c r="AX183" s="14" t="s">
        <v>84</v>
      </c>
      <c r="AY183" s="262" t="s">
        <v>188</v>
      </c>
    </row>
    <row r="184" spans="1:65" s="2" customFormat="1" ht="37.8" customHeight="1">
      <c r="A184" s="39"/>
      <c r="B184" s="40"/>
      <c r="C184" s="228" t="s">
        <v>711</v>
      </c>
      <c r="D184" s="228" t="s">
        <v>190</v>
      </c>
      <c r="E184" s="229" t="s">
        <v>2077</v>
      </c>
      <c r="F184" s="230" t="s">
        <v>2078</v>
      </c>
      <c r="G184" s="231" t="s">
        <v>604</v>
      </c>
      <c r="H184" s="232">
        <v>35</v>
      </c>
      <c r="I184" s="233"/>
      <c r="J184" s="234">
        <f>ROUND(I184*H184,2)</f>
        <v>0</v>
      </c>
      <c r="K184" s="230" t="s">
        <v>194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374</v>
      </c>
      <c r="AT184" s="239" t="s">
        <v>190</v>
      </c>
      <c r="AU184" s="239" t="s">
        <v>86</v>
      </c>
      <c r="AY184" s="18" t="s">
        <v>188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374</v>
      </c>
      <c r="BM184" s="239" t="s">
        <v>2079</v>
      </c>
    </row>
    <row r="185" spans="1:65" s="2" customFormat="1" ht="24.15" customHeight="1">
      <c r="A185" s="39"/>
      <c r="B185" s="40"/>
      <c r="C185" s="292" t="s">
        <v>715</v>
      </c>
      <c r="D185" s="292" t="s">
        <v>807</v>
      </c>
      <c r="E185" s="293" t="s">
        <v>2080</v>
      </c>
      <c r="F185" s="294" t="s">
        <v>2081</v>
      </c>
      <c r="G185" s="295" t="s">
        <v>604</v>
      </c>
      <c r="H185" s="296">
        <v>40.25</v>
      </c>
      <c r="I185" s="297"/>
      <c r="J185" s="298">
        <f>ROUND(I185*H185,2)</f>
        <v>0</v>
      </c>
      <c r="K185" s="294" t="s">
        <v>194</v>
      </c>
      <c r="L185" s="299"/>
      <c r="M185" s="300" t="s">
        <v>1</v>
      </c>
      <c r="N185" s="301" t="s">
        <v>42</v>
      </c>
      <c r="O185" s="92"/>
      <c r="P185" s="237">
        <f>O185*H185</f>
        <v>0</v>
      </c>
      <c r="Q185" s="237">
        <v>0.00034</v>
      </c>
      <c r="R185" s="237">
        <f>Q185*H185</f>
        <v>0.013685000000000001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688</v>
      </c>
      <c r="AT185" s="239" t="s">
        <v>807</v>
      </c>
      <c r="AU185" s="239" t="s">
        <v>86</v>
      </c>
      <c r="AY185" s="18" t="s">
        <v>188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84</v>
      </c>
      <c r="BK185" s="240">
        <f>ROUND(I185*H185,2)</f>
        <v>0</v>
      </c>
      <c r="BL185" s="18" t="s">
        <v>374</v>
      </c>
      <c r="BM185" s="239" t="s">
        <v>2082</v>
      </c>
    </row>
    <row r="186" spans="1:51" s="14" customFormat="1" ht="12">
      <c r="A186" s="14"/>
      <c r="B186" s="252"/>
      <c r="C186" s="253"/>
      <c r="D186" s="243" t="s">
        <v>197</v>
      </c>
      <c r="E186" s="254" t="s">
        <v>1</v>
      </c>
      <c r="F186" s="255" t="s">
        <v>2064</v>
      </c>
      <c r="G186" s="253"/>
      <c r="H186" s="256">
        <v>40.25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2" t="s">
        <v>197</v>
      </c>
      <c r="AU186" s="262" t="s">
        <v>86</v>
      </c>
      <c r="AV186" s="14" t="s">
        <v>86</v>
      </c>
      <c r="AW186" s="14" t="s">
        <v>32</v>
      </c>
      <c r="AX186" s="14" t="s">
        <v>84</v>
      </c>
      <c r="AY186" s="262" t="s">
        <v>188</v>
      </c>
    </row>
    <row r="187" spans="1:65" s="2" customFormat="1" ht="44.25" customHeight="1">
      <c r="A187" s="39"/>
      <c r="B187" s="40"/>
      <c r="C187" s="228" t="s">
        <v>719</v>
      </c>
      <c r="D187" s="228" t="s">
        <v>190</v>
      </c>
      <c r="E187" s="229" t="s">
        <v>2083</v>
      </c>
      <c r="F187" s="230" t="s">
        <v>2084</v>
      </c>
      <c r="G187" s="231" t="s">
        <v>604</v>
      </c>
      <c r="H187" s="232">
        <v>220</v>
      </c>
      <c r="I187" s="233"/>
      <c r="J187" s="234">
        <f>ROUND(I187*H187,2)</f>
        <v>0</v>
      </c>
      <c r="K187" s="230" t="s">
        <v>194</v>
      </c>
      <c r="L187" s="45"/>
      <c r="M187" s="235" t="s">
        <v>1</v>
      </c>
      <c r="N187" s="236" t="s">
        <v>42</v>
      </c>
      <c r="O187" s="9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374</v>
      </c>
      <c r="AT187" s="239" t="s">
        <v>190</v>
      </c>
      <c r="AU187" s="239" t="s">
        <v>86</v>
      </c>
      <c r="AY187" s="18" t="s">
        <v>188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84</v>
      </c>
      <c r="BK187" s="240">
        <f>ROUND(I187*H187,2)</f>
        <v>0</v>
      </c>
      <c r="BL187" s="18" t="s">
        <v>374</v>
      </c>
      <c r="BM187" s="239" t="s">
        <v>2085</v>
      </c>
    </row>
    <row r="188" spans="1:65" s="2" customFormat="1" ht="44.25" customHeight="1">
      <c r="A188" s="39"/>
      <c r="B188" s="40"/>
      <c r="C188" s="292" t="s">
        <v>723</v>
      </c>
      <c r="D188" s="292" t="s">
        <v>807</v>
      </c>
      <c r="E188" s="293" t="s">
        <v>2086</v>
      </c>
      <c r="F188" s="294" t="s">
        <v>2087</v>
      </c>
      <c r="G188" s="295" t="s">
        <v>604</v>
      </c>
      <c r="H188" s="296">
        <v>253</v>
      </c>
      <c r="I188" s="297"/>
      <c r="J188" s="298">
        <f>ROUND(I188*H188,2)</f>
        <v>0</v>
      </c>
      <c r="K188" s="294" t="s">
        <v>194</v>
      </c>
      <c r="L188" s="299"/>
      <c r="M188" s="300" t="s">
        <v>1</v>
      </c>
      <c r="N188" s="301" t="s">
        <v>42</v>
      </c>
      <c r="O188" s="92"/>
      <c r="P188" s="237">
        <f>O188*H188</f>
        <v>0</v>
      </c>
      <c r="Q188" s="237">
        <v>5E-05</v>
      </c>
      <c r="R188" s="237">
        <f>Q188*H188</f>
        <v>0.01265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688</v>
      </c>
      <c r="AT188" s="239" t="s">
        <v>807</v>
      </c>
      <c r="AU188" s="239" t="s">
        <v>86</v>
      </c>
      <c r="AY188" s="18" t="s">
        <v>188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374</v>
      </c>
      <c r="BM188" s="239" t="s">
        <v>2088</v>
      </c>
    </row>
    <row r="189" spans="1:51" s="14" customFormat="1" ht="12">
      <c r="A189" s="14"/>
      <c r="B189" s="252"/>
      <c r="C189" s="253"/>
      <c r="D189" s="243" t="s">
        <v>197</v>
      </c>
      <c r="E189" s="254" t="s">
        <v>1</v>
      </c>
      <c r="F189" s="255" t="s">
        <v>2089</v>
      </c>
      <c r="G189" s="253"/>
      <c r="H189" s="256">
        <v>253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2" t="s">
        <v>197</v>
      </c>
      <c r="AU189" s="262" t="s">
        <v>86</v>
      </c>
      <c r="AV189" s="14" t="s">
        <v>86</v>
      </c>
      <c r="AW189" s="14" t="s">
        <v>32</v>
      </c>
      <c r="AX189" s="14" t="s">
        <v>84</v>
      </c>
      <c r="AY189" s="262" t="s">
        <v>188</v>
      </c>
    </row>
    <row r="190" spans="1:65" s="2" customFormat="1" ht="37.8" customHeight="1">
      <c r="A190" s="39"/>
      <c r="B190" s="40"/>
      <c r="C190" s="228" t="s">
        <v>728</v>
      </c>
      <c r="D190" s="228" t="s">
        <v>190</v>
      </c>
      <c r="E190" s="229" t="s">
        <v>2090</v>
      </c>
      <c r="F190" s="230" t="s">
        <v>2091</v>
      </c>
      <c r="G190" s="231" t="s">
        <v>360</v>
      </c>
      <c r="H190" s="232">
        <v>330</v>
      </c>
      <c r="I190" s="233"/>
      <c r="J190" s="234">
        <f>ROUND(I190*H190,2)</f>
        <v>0</v>
      </c>
      <c r="K190" s="230" t="s">
        <v>194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374</v>
      </c>
      <c r="AT190" s="239" t="s">
        <v>190</v>
      </c>
      <c r="AU190" s="239" t="s">
        <v>86</v>
      </c>
      <c r="AY190" s="18" t="s">
        <v>188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374</v>
      </c>
      <c r="BM190" s="239" t="s">
        <v>2092</v>
      </c>
    </row>
    <row r="191" spans="1:65" s="2" customFormat="1" ht="37.8" customHeight="1">
      <c r="A191" s="39"/>
      <c r="B191" s="40"/>
      <c r="C191" s="228" t="s">
        <v>745</v>
      </c>
      <c r="D191" s="228" t="s">
        <v>190</v>
      </c>
      <c r="E191" s="229" t="s">
        <v>2093</v>
      </c>
      <c r="F191" s="230" t="s">
        <v>2094</v>
      </c>
      <c r="G191" s="231" t="s">
        <v>360</v>
      </c>
      <c r="H191" s="232">
        <v>40</v>
      </c>
      <c r="I191" s="233"/>
      <c r="J191" s="234">
        <f>ROUND(I191*H191,2)</f>
        <v>0</v>
      </c>
      <c r="K191" s="230" t="s">
        <v>194</v>
      </c>
      <c r="L191" s="45"/>
      <c r="M191" s="235" t="s">
        <v>1</v>
      </c>
      <c r="N191" s="236" t="s">
        <v>42</v>
      </c>
      <c r="O191" s="9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374</v>
      </c>
      <c r="AT191" s="239" t="s">
        <v>190</v>
      </c>
      <c r="AU191" s="239" t="s">
        <v>86</v>
      </c>
      <c r="AY191" s="18" t="s">
        <v>188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84</v>
      </c>
      <c r="BK191" s="240">
        <f>ROUND(I191*H191,2)</f>
        <v>0</v>
      </c>
      <c r="BL191" s="18" t="s">
        <v>374</v>
      </c>
      <c r="BM191" s="239" t="s">
        <v>2095</v>
      </c>
    </row>
    <row r="192" spans="1:65" s="2" customFormat="1" ht="62.7" customHeight="1">
      <c r="A192" s="39"/>
      <c r="B192" s="40"/>
      <c r="C192" s="228" t="s">
        <v>749</v>
      </c>
      <c r="D192" s="228" t="s">
        <v>190</v>
      </c>
      <c r="E192" s="229" t="s">
        <v>2096</v>
      </c>
      <c r="F192" s="230" t="s">
        <v>2097</v>
      </c>
      <c r="G192" s="231" t="s">
        <v>360</v>
      </c>
      <c r="H192" s="232">
        <v>18</v>
      </c>
      <c r="I192" s="233"/>
      <c r="J192" s="234">
        <f>ROUND(I192*H192,2)</f>
        <v>0</v>
      </c>
      <c r="K192" s="230" t="s">
        <v>194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374</v>
      </c>
      <c r="AT192" s="239" t="s">
        <v>190</v>
      </c>
      <c r="AU192" s="239" t="s">
        <v>86</v>
      </c>
      <c r="AY192" s="18" t="s">
        <v>188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374</v>
      </c>
      <c r="BM192" s="239" t="s">
        <v>2098</v>
      </c>
    </row>
    <row r="193" spans="1:65" s="2" customFormat="1" ht="24.15" customHeight="1">
      <c r="A193" s="39"/>
      <c r="B193" s="40"/>
      <c r="C193" s="292" t="s">
        <v>753</v>
      </c>
      <c r="D193" s="292" t="s">
        <v>807</v>
      </c>
      <c r="E193" s="293" t="s">
        <v>2099</v>
      </c>
      <c r="F193" s="294" t="s">
        <v>2100</v>
      </c>
      <c r="G193" s="295" t="s">
        <v>360</v>
      </c>
      <c r="H193" s="296">
        <v>14</v>
      </c>
      <c r="I193" s="297"/>
      <c r="J193" s="298">
        <f>ROUND(I193*H193,2)</f>
        <v>0</v>
      </c>
      <c r="K193" s="294" t="s">
        <v>1</v>
      </c>
      <c r="L193" s="299"/>
      <c r="M193" s="300" t="s">
        <v>1</v>
      </c>
      <c r="N193" s="301" t="s">
        <v>42</v>
      </c>
      <c r="O193" s="92"/>
      <c r="P193" s="237">
        <f>O193*H193</f>
        <v>0</v>
      </c>
      <c r="Q193" s="237">
        <v>3E-05</v>
      </c>
      <c r="R193" s="237">
        <f>Q193*H193</f>
        <v>0.00042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688</v>
      </c>
      <c r="AT193" s="239" t="s">
        <v>807</v>
      </c>
      <c r="AU193" s="239" t="s">
        <v>86</v>
      </c>
      <c r="AY193" s="18" t="s">
        <v>188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84</v>
      </c>
      <c r="BK193" s="240">
        <f>ROUND(I193*H193,2)</f>
        <v>0</v>
      </c>
      <c r="BL193" s="18" t="s">
        <v>374</v>
      </c>
      <c r="BM193" s="239" t="s">
        <v>2101</v>
      </c>
    </row>
    <row r="194" spans="1:65" s="2" customFormat="1" ht="24.15" customHeight="1">
      <c r="A194" s="39"/>
      <c r="B194" s="40"/>
      <c r="C194" s="292" t="s">
        <v>778</v>
      </c>
      <c r="D194" s="292" t="s">
        <v>807</v>
      </c>
      <c r="E194" s="293" t="s">
        <v>2102</v>
      </c>
      <c r="F194" s="294" t="s">
        <v>2103</v>
      </c>
      <c r="G194" s="295" t="s">
        <v>360</v>
      </c>
      <c r="H194" s="296">
        <v>4</v>
      </c>
      <c r="I194" s="297"/>
      <c r="J194" s="298">
        <f>ROUND(I194*H194,2)</f>
        <v>0</v>
      </c>
      <c r="K194" s="294" t="s">
        <v>1</v>
      </c>
      <c r="L194" s="299"/>
      <c r="M194" s="300" t="s">
        <v>1</v>
      </c>
      <c r="N194" s="301" t="s">
        <v>42</v>
      </c>
      <c r="O194" s="92"/>
      <c r="P194" s="237">
        <f>O194*H194</f>
        <v>0</v>
      </c>
      <c r="Q194" s="237">
        <v>3E-05</v>
      </c>
      <c r="R194" s="237">
        <f>Q194*H194</f>
        <v>0.00012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688</v>
      </c>
      <c r="AT194" s="239" t="s">
        <v>807</v>
      </c>
      <c r="AU194" s="239" t="s">
        <v>86</v>
      </c>
      <c r="AY194" s="18" t="s">
        <v>188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374</v>
      </c>
      <c r="BM194" s="239" t="s">
        <v>2104</v>
      </c>
    </row>
    <row r="195" spans="1:65" s="2" customFormat="1" ht="16.5" customHeight="1">
      <c r="A195" s="39"/>
      <c r="B195" s="40"/>
      <c r="C195" s="292" t="s">
        <v>783</v>
      </c>
      <c r="D195" s="292" t="s">
        <v>807</v>
      </c>
      <c r="E195" s="293" t="s">
        <v>2105</v>
      </c>
      <c r="F195" s="294" t="s">
        <v>2106</v>
      </c>
      <c r="G195" s="295" t="s">
        <v>360</v>
      </c>
      <c r="H195" s="296">
        <v>18</v>
      </c>
      <c r="I195" s="297"/>
      <c r="J195" s="298">
        <f>ROUND(I195*H195,2)</f>
        <v>0</v>
      </c>
      <c r="K195" s="294" t="s">
        <v>194</v>
      </c>
      <c r="L195" s="299"/>
      <c r="M195" s="300" t="s">
        <v>1</v>
      </c>
      <c r="N195" s="301" t="s">
        <v>42</v>
      </c>
      <c r="O195" s="92"/>
      <c r="P195" s="237">
        <f>O195*H195</f>
        <v>0</v>
      </c>
      <c r="Q195" s="237">
        <v>1E-05</v>
      </c>
      <c r="R195" s="237">
        <f>Q195*H195</f>
        <v>0.00018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688</v>
      </c>
      <c r="AT195" s="239" t="s">
        <v>807</v>
      </c>
      <c r="AU195" s="239" t="s">
        <v>86</v>
      </c>
      <c r="AY195" s="18" t="s">
        <v>188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84</v>
      </c>
      <c r="BK195" s="240">
        <f>ROUND(I195*H195,2)</f>
        <v>0</v>
      </c>
      <c r="BL195" s="18" t="s">
        <v>374</v>
      </c>
      <c r="BM195" s="239" t="s">
        <v>2107</v>
      </c>
    </row>
    <row r="196" spans="1:65" s="2" customFormat="1" ht="37.8" customHeight="1">
      <c r="A196" s="39"/>
      <c r="B196" s="40"/>
      <c r="C196" s="228" t="s">
        <v>788</v>
      </c>
      <c r="D196" s="228" t="s">
        <v>190</v>
      </c>
      <c r="E196" s="229" t="s">
        <v>2108</v>
      </c>
      <c r="F196" s="230" t="s">
        <v>2109</v>
      </c>
      <c r="G196" s="231" t="s">
        <v>360</v>
      </c>
      <c r="H196" s="232">
        <v>1</v>
      </c>
      <c r="I196" s="233"/>
      <c r="J196" s="234">
        <f>ROUND(I196*H196,2)</f>
        <v>0</v>
      </c>
      <c r="K196" s="230" t="s">
        <v>194</v>
      </c>
      <c r="L196" s="45"/>
      <c r="M196" s="235" t="s">
        <v>1</v>
      </c>
      <c r="N196" s="236" t="s">
        <v>42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374</v>
      </c>
      <c r="AT196" s="239" t="s">
        <v>190</v>
      </c>
      <c r="AU196" s="239" t="s">
        <v>86</v>
      </c>
      <c r="AY196" s="18" t="s">
        <v>188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84</v>
      </c>
      <c r="BK196" s="240">
        <f>ROUND(I196*H196,2)</f>
        <v>0</v>
      </c>
      <c r="BL196" s="18" t="s">
        <v>374</v>
      </c>
      <c r="BM196" s="239" t="s">
        <v>2110</v>
      </c>
    </row>
    <row r="197" spans="1:65" s="2" customFormat="1" ht="16.5" customHeight="1">
      <c r="A197" s="39"/>
      <c r="B197" s="40"/>
      <c r="C197" s="292" t="s">
        <v>796</v>
      </c>
      <c r="D197" s="292" t="s">
        <v>807</v>
      </c>
      <c r="E197" s="293" t="s">
        <v>2111</v>
      </c>
      <c r="F197" s="294" t="s">
        <v>2112</v>
      </c>
      <c r="G197" s="295" t="s">
        <v>360</v>
      </c>
      <c r="H197" s="296">
        <v>1</v>
      </c>
      <c r="I197" s="297"/>
      <c r="J197" s="298">
        <f>ROUND(I197*H197,2)</f>
        <v>0</v>
      </c>
      <c r="K197" s="294" t="s">
        <v>1</v>
      </c>
      <c r="L197" s="299"/>
      <c r="M197" s="300" t="s">
        <v>1</v>
      </c>
      <c r="N197" s="301" t="s">
        <v>42</v>
      </c>
      <c r="O197" s="92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688</v>
      </c>
      <c r="AT197" s="239" t="s">
        <v>807</v>
      </c>
      <c r="AU197" s="239" t="s">
        <v>86</v>
      </c>
      <c r="AY197" s="18" t="s">
        <v>188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84</v>
      </c>
      <c r="BK197" s="240">
        <f>ROUND(I197*H197,2)</f>
        <v>0</v>
      </c>
      <c r="BL197" s="18" t="s">
        <v>374</v>
      </c>
      <c r="BM197" s="239" t="s">
        <v>2113</v>
      </c>
    </row>
    <row r="198" spans="1:65" s="2" customFormat="1" ht="44.25" customHeight="1">
      <c r="A198" s="39"/>
      <c r="B198" s="40"/>
      <c r="C198" s="228" t="s">
        <v>801</v>
      </c>
      <c r="D198" s="228" t="s">
        <v>190</v>
      </c>
      <c r="E198" s="229" t="s">
        <v>2114</v>
      </c>
      <c r="F198" s="230" t="s">
        <v>2115</v>
      </c>
      <c r="G198" s="231" t="s">
        <v>360</v>
      </c>
      <c r="H198" s="232">
        <v>6</v>
      </c>
      <c r="I198" s="233"/>
      <c r="J198" s="234">
        <f>ROUND(I198*H198,2)</f>
        <v>0</v>
      </c>
      <c r="K198" s="230" t="s">
        <v>194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374</v>
      </c>
      <c r="AT198" s="239" t="s">
        <v>190</v>
      </c>
      <c r="AU198" s="239" t="s">
        <v>86</v>
      </c>
      <c r="AY198" s="18" t="s">
        <v>188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374</v>
      </c>
      <c r="BM198" s="239" t="s">
        <v>2116</v>
      </c>
    </row>
    <row r="199" spans="1:65" s="2" customFormat="1" ht="16.5" customHeight="1">
      <c r="A199" s="39"/>
      <c r="B199" s="40"/>
      <c r="C199" s="292" t="s">
        <v>806</v>
      </c>
      <c r="D199" s="292" t="s">
        <v>807</v>
      </c>
      <c r="E199" s="293" t="s">
        <v>2117</v>
      </c>
      <c r="F199" s="294" t="s">
        <v>2118</v>
      </c>
      <c r="G199" s="295" t="s">
        <v>360</v>
      </c>
      <c r="H199" s="296">
        <v>6</v>
      </c>
      <c r="I199" s="297"/>
      <c r="J199" s="298">
        <f>ROUND(I199*H199,2)</f>
        <v>0</v>
      </c>
      <c r="K199" s="294" t="s">
        <v>1</v>
      </c>
      <c r="L199" s="299"/>
      <c r="M199" s="300" t="s">
        <v>1</v>
      </c>
      <c r="N199" s="301" t="s">
        <v>42</v>
      </c>
      <c r="O199" s="92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688</v>
      </c>
      <c r="AT199" s="239" t="s">
        <v>807</v>
      </c>
      <c r="AU199" s="239" t="s">
        <v>86</v>
      </c>
      <c r="AY199" s="18" t="s">
        <v>188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84</v>
      </c>
      <c r="BK199" s="240">
        <f>ROUND(I199*H199,2)</f>
        <v>0</v>
      </c>
      <c r="BL199" s="18" t="s">
        <v>374</v>
      </c>
      <c r="BM199" s="239" t="s">
        <v>2119</v>
      </c>
    </row>
    <row r="200" spans="1:65" s="2" customFormat="1" ht="49.05" customHeight="1">
      <c r="A200" s="39"/>
      <c r="B200" s="40"/>
      <c r="C200" s="228" t="s">
        <v>811</v>
      </c>
      <c r="D200" s="228" t="s">
        <v>190</v>
      </c>
      <c r="E200" s="229" t="s">
        <v>2120</v>
      </c>
      <c r="F200" s="230" t="s">
        <v>2121</v>
      </c>
      <c r="G200" s="231" t="s">
        <v>360</v>
      </c>
      <c r="H200" s="232">
        <v>16</v>
      </c>
      <c r="I200" s="233"/>
      <c r="J200" s="234">
        <f>ROUND(I200*H200,2)</f>
        <v>0</v>
      </c>
      <c r="K200" s="230" t="s">
        <v>194</v>
      </c>
      <c r="L200" s="45"/>
      <c r="M200" s="235" t="s">
        <v>1</v>
      </c>
      <c r="N200" s="236" t="s">
        <v>42</v>
      </c>
      <c r="O200" s="92"/>
      <c r="P200" s="237">
        <f>O200*H200</f>
        <v>0</v>
      </c>
      <c r="Q200" s="237">
        <v>0</v>
      </c>
      <c r="R200" s="237">
        <f>Q200*H200</f>
        <v>0</v>
      </c>
      <c r="S200" s="237">
        <v>0</v>
      </c>
      <c r="T200" s="238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9" t="s">
        <v>374</v>
      </c>
      <c r="AT200" s="239" t="s">
        <v>190</v>
      </c>
      <c r="AU200" s="239" t="s">
        <v>86</v>
      </c>
      <c r="AY200" s="18" t="s">
        <v>188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8" t="s">
        <v>84</v>
      </c>
      <c r="BK200" s="240">
        <f>ROUND(I200*H200,2)</f>
        <v>0</v>
      </c>
      <c r="BL200" s="18" t="s">
        <v>374</v>
      </c>
      <c r="BM200" s="239" t="s">
        <v>2122</v>
      </c>
    </row>
    <row r="201" spans="1:65" s="2" customFormat="1" ht="24.15" customHeight="1">
      <c r="A201" s="39"/>
      <c r="B201" s="40"/>
      <c r="C201" s="292" t="s">
        <v>815</v>
      </c>
      <c r="D201" s="292" t="s">
        <v>807</v>
      </c>
      <c r="E201" s="293" t="s">
        <v>2123</v>
      </c>
      <c r="F201" s="294" t="s">
        <v>2124</v>
      </c>
      <c r="G201" s="295" t="s">
        <v>360</v>
      </c>
      <c r="H201" s="296">
        <v>16</v>
      </c>
      <c r="I201" s="297"/>
      <c r="J201" s="298">
        <f>ROUND(I201*H201,2)</f>
        <v>0</v>
      </c>
      <c r="K201" s="294" t="s">
        <v>194</v>
      </c>
      <c r="L201" s="299"/>
      <c r="M201" s="300" t="s">
        <v>1</v>
      </c>
      <c r="N201" s="301" t="s">
        <v>42</v>
      </c>
      <c r="O201" s="92"/>
      <c r="P201" s="237">
        <f>O201*H201</f>
        <v>0</v>
      </c>
      <c r="Q201" s="237">
        <v>4E-05</v>
      </c>
      <c r="R201" s="237">
        <f>Q201*H201</f>
        <v>0.00064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688</v>
      </c>
      <c r="AT201" s="239" t="s">
        <v>807</v>
      </c>
      <c r="AU201" s="239" t="s">
        <v>86</v>
      </c>
      <c r="AY201" s="18" t="s">
        <v>188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84</v>
      </c>
      <c r="BK201" s="240">
        <f>ROUND(I201*H201,2)</f>
        <v>0</v>
      </c>
      <c r="BL201" s="18" t="s">
        <v>374</v>
      </c>
      <c r="BM201" s="239" t="s">
        <v>2125</v>
      </c>
    </row>
    <row r="202" spans="1:65" s="2" customFormat="1" ht="16.5" customHeight="1">
      <c r="A202" s="39"/>
      <c r="B202" s="40"/>
      <c r="C202" s="292" t="s">
        <v>819</v>
      </c>
      <c r="D202" s="292" t="s">
        <v>807</v>
      </c>
      <c r="E202" s="293" t="s">
        <v>2105</v>
      </c>
      <c r="F202" s="294" t="s">
        <v>2106</v>
      </c>
      <c r="G202" s="295" t="s">
        <v>360</v>
      </c>
      <c r="H202" s="296">
        <v>16</v>
      </c>
      <c r="I202" s="297"/>
      <c r="J202" s="298">
        <f>ROUND(I202*H202,2)</f>
        <v>0</v>
      </c>
      <c r="K202" s="294" t="s">
        <v>194</v>
      </c>
      <c r="L202" s="299"/>
      <c r="M202" s="300" t="s">
        <v>1</v>
      </c>
      <c r="N202" s="301" t="s">
        <v>42</v>
      </c>
      <c r="O202" s="92"/>
      <c r="P202" s="237">
        <f>O202*H202</f>
        <v>0</v>
      </c>
      <c r="Q202" s="237">
        <v>1E-05</v>
      </c>
      <c r="R202" s="237">
        <f>Q202*H202</f>
        <v>0.00016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688</v>
      </c>
      <c r="AT202" s="239" t="s">
        <v>807</v>
      </c>
      <c r="AU202" s="239" t="s">
        <v>86</v>
      </c>
      <c r="AY202" s="18" t="s">
        <v>188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84</v>
      </c>
      <c r="BK202" s="240">
        <f>ROUND(I202*H202,2)</f>
        <v>0</v>
      </c>
      <c r="BL202" s="18" t="s">
        <v>374</v>
      </c>
      <c r="BM202" s="239" t="s">
        <v>2126</v>
      </c>
    </row>
    <row r="203" spans="1:65" s="2" customFormat="1" ht="49.05" customHeight="1">
      <c r="A203" s="39"/>
      <c r="B203" s="40"/>
      <c r="C203" s="228" t="s">
        <v>825</v>
      </c>
      <c r="D203" s="228" t="s">
        <v>190</v>
      </c>
      <c r="E203" s="229" t="s">
        <v>2127</v>
      </c>
      <c r="F203" s="230" t="s">
        <v>2128</v>
      </c>
      <c r="G203" s="231" t="s">
        <v>360</v>
      </c>
      <c r="H203" s="232">
        <v>4</v>
      </c>
      <c r="I203" s="233"/>
      <c r="J203" s="234">
        <f>ROUND(I203*H203,2)</f>
        <v>0</v>
      </c>
      <c r="K203" s="230" t="s">
        <v>194</v>
      </c>
      <c r="L203" s="45"/>
      <c r="M203" s="235" t="s">
        <v>1</v>
      </c>
      <c r="N203" s="236" t="s">
        <v>42</v>
      </c>
      <c r="O203" s="92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9" t="s">
        <v>374</v>
      </c>
      <c r="AT203" s="239" t="s">
        <v>190</v>
      </c>
      <c r="AU203" s="239" t="s">
        <v>86</v>
      </c>
      <c r="AY203" s="18" t="s">
        <v>188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8" t="s">
        <v>84</v>
      </c>
      <c r="BK203" s="240">
        <f>ROUND(I203*H203,2)</f>
        <v>0</v>
      </c>
      <c r="BL203" s="18" t="s">
        <v>374</v>
      </c>
      <c r="BM203" s="239" t="s">
        <v>2129</v>
      </c>
    </row>
    <row r="204" spans="1:65" s="2" customFormat="1" ht="24.15" customHeight="1">
      <c r="A204" s="39"/>
      <c r="B204" s="40"/>
      <c r="C204" s="292" t="s">
        <v>831</v>
      </c>
      <c r="D204" s="292" t="s">
        <v>807</v>
      </c>
      <c r="E204" s="293" t="s">
        <v>2130</v>
      </c>
      <c r="F204" s="294" t="s">
        <v>2131</v>
      </c>
      <c r="G204" s="295" t="s">
        <v>360</v>
      </c>
      <c r="H204" s="296">
        <v>4</v>
      </c>
      <c r="I204" s="297"/>
      <c r="J204" s="298">
        <f>ROUND(I204*H204,2)</f>
        <v>0</v>
      </c>
      <c r="K204" s="294" t="s">
        <v>194</v>
      </c>
      <c r="L204" s="299"/>
      <c r="M204" s="300" t="s">
        <v>1</v>
      </c>
      <c r="N204" s="301" t="s">
        <v>42</v>
      </c>
      <c r="O204" s="92"/>
      <c r="P204" s="237">
        <f>O204*H204</f>
        <v>0</v>
      </c>
      <c r="Q204" s="237">
        <v>5E-05</v>
      </c>
      <c r="R204" s="237">
        <f>Q204*H204</f>
        <v>0.0002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688</v>
      </c>
      <c r="AT204" s="239" t="s">
        <v>807</v>
      </c>
      <c r="AU204" s="239" t="s">
        <v>86</v>
      </c>
      <c r="AY204" s="18" t="s">
        <v>188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84</v>
      </c>
      <c r="BK204" s="240">
        <f>ROUND(I204*H204,2)</f>
        <v>0</v>
      </c>
      <c r="BL204" s="18" t="s">
        <v>374</v>
      </c>
      <c r="BM204" s="239" t="s">
        <v>2132</v>
      </c>
    </row>
    <row r="205" spans="1:65" s="2" customFormat="1" ht="16.5" customHeight="1">
      <c r="A205" s="39"/>
      <c r="B205" s="40"/>
      <c r="C205" s="292" t="s">
        <v>855</v>
      </c>
      <c r="D205" s="292" t="s">
        <v>807</v>
      </c>
      <c r="E205" s="293" t="s">
        <v>2105</v>
      </c>
      <c r="F205" s="294" t="s">
        <v>2106</v>
      </c>
      <c r="G205" s="295" t="s">
        <v>360</v>
      </c>
      <c r="H205" s="296">
        <v>4</v>
      </c>
      <c r="I205" s="297"/>
      <c r="J205" s="298">
        <f>ROUND(I205*H205,2)</f>
        <v>0</v>
      </c>
      <c r="K205" s="294" t="s">
        <v>194</v>
      </c>
      <c r="L205" s="299"/>
      <c r="M205" s="300" t="s">
        <v>1</v>
      </c>
      <c r="N205" s="301" t="s">
        <v>42</v>
      </c>
      <c r="O205" s="92"/>
      <c r="P205" s="237">
        <f>O205*H205</f>
        <v>0</v>
      </c>
      <c r="Q205" s="237">
        <v>1E-05</v>
      </c>
      <c r="R205" s="237">
        <f>Q205*H205</f>
        <v>4E-05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688</v>
      </c>
      <c r="AT205" s="239" t="s">
        <v>807</v>
      </c>
      <c r="AU205" s="239" t="s">
        <v>86</v>
      </c>
      <c r="AY205" s="18" t="s">
        <v>188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84</v>
      </c>
      <c r="BK205" s="240">
        <f>ROUND(I205*H205,2)</f>
        <v>0</v>
      </c>
      <c r="BL205" s="18" t="s">
        <v>374</v>
      </c>
      <c r="BM205" s="239" t="s">
        <v>2133</v>
      </c>
    </row>
    <row r="206" spans="1:65" s="2" customFormat="1" ht="55.5" customHeight="1">
      <c r="A206" s="39"/>
      <c r="B206" s="40"/>
      <c r="C206" s="228" t="s">
        <v>859</v>
      </c>
      <c r="D206" s="228" t="s">
        <v>190</v>
      </c>
      <c r="E206" s="229" t="s">
        <v>2134</v>
      </c>
      <c r="F206" s="230" t="s">
        <v>2135</v>
      </c>
      <c r="G206" s="231" t="s">
        <v>360</v>
      </c>
      <c r="H206" s="232">
        <v>2</v>
      </c>
      <c r="I206" s="233"/>
      <c r="J206" s="234">
        <f>ROUND(I206*H206,2)</f>
        <v>0</v>
      </c>
      <c r="K206" s="230" t="s">
        <v>194</v>
      </c>
      <c r="L206" s="45"/>
      <c r="M206" s="235" t="s">
        <v>1</v>
      </c>
      <c r="N206" s="236" t="s">
        <v>42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374</v>
      </c>
      <c r="AT206" s="239" t="s">
        <v>190</v>
      </c>
      <c r="AU206" s="239" t="s">
        <v>86</v>
      </c>
      <c r="AY206" s="18" t="s">
        <v>188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84</v>
      </c>
      <c r="BK206" s="240">
        <f>ROUND(I206*H206,2)</f>
        <v>0</v>
      </c>
      <c r="BL206" s="18" t="s">
        <v>374</v>
      </c>
      <c r="BM206" s="239" t="s">
        <v>2136</v>
      </c>
    </row>
    <row r="207" spans="1:65" s="2" customFormat="1" ht="24.15" customHeight="1">
      <c r="A207" s="39"/>
      <c r="B207" s="40"/>
      <c r="C207" s="292" t="s">
        <v>863</v>
      </c>
      <c r="D207" s="292" t="s">
        <v>807</v>
      </c>
      <c r="E207" s="293" t="s">
        <v>2137</v>
      </c>
      <c r="F207" s="294" t="s">
        <v>2138</v>
      </c>
      <c r="G207" s="295" t="s">
        <v>360</v>
      </c>
      <c r="H207" s="296">
        <v>2</v>
      </c>
      <c r="I207" s="297"/>
      <c r="J207" s="298">
        <f>ROUND(I207*H207,2)</f>
        <v>0</v>
      </c>
      <c r="K207" s="294" t="s">
        <v>194</v>
      </c>
      <c r="L207" s="299"/>
      <c r="M207" s="300" t="s">
        <v>1</v>
      </c>
      <c r="N207" s="301" t="s">
        <v>42</v>
      </c>
      <c r="O207" s="92"/>
      <c r="P207" s="237">
        <f>O207*H207</f>
        <v>0</v>
      </c>
      <c r="Q207" s="237">
        <v>4E-05</v>
      </c>
      <c r="R207" s="237">
        <f>Q207*H207</f>
        <v>8E-05</v>
      </c>
      <c r="S207" s="237">
        <v>0</v>
      </c>
      <c r="T207" s="23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9" t="s">
        <v>688</v>
      </c>
      <c r="AT207" s="239" t="s">
        <v>807</v>
      </c>
      <c r="AU207" s="239" t="s">
        <v>86</v>
      </c>
      <c r="AY207" s="18" t="s">
        <v>188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8" t="s">
        <v>84</v>
      </c>
      <c r="BK207" s="240">
        <f>ROUND(I207*H207,2)</f>
        <v>0</v>
      </c>
      <c r="BL207" s="18" t="s">
        <v>374</v>
      </c>
      <c r="BM207" s="239" t="s">
        <v>2139</v>
      </c>
    </row>
    <row r="208" spans="1:65" s="2" customFormat="1" ht="16.5" customHeight="1">
      <c r="A208" s="39"/>
      <c r="B208" s="40"/>
      <c r="C208" s="292" t="s">
        <v>867</v>
      </c>
      <c r="D208" s="292" t="s">
        <v>807</v>
      </c>
      <c r="E208" s="293" t="s">
        <v>2105</v>
      </c>
      <c r="F208" s="294" t="s">
        <v>2106</v>
      </c>
      <c r="G208" s="295" t="s">
        <v>360</v>
      </c>
      <c r="H208" s="296">
        <v>2</v>
      </c>
      <c r="I208" s="297"/>
      <c r="J208" s="298">
        <f>ROUND(I208*H208,2)</f>
        <v>0</v>
      </c>
      <c r="K208" s="294" t="s">
        <v>194</v>
      </c>
      <c r="L208" s="299"/>
      <c r="M208" s="300" t="s">
        <v>1</v>
      </c>
      <c r="N208" s="301" t="s">
        <v>42</v>
      </c>
      <c r="O208" s="92"/>
      <c r="P208" s="237">
        <f>O208*H208</f>
        <v>0</v>
      </c>
      <c r="Q208" s="237">
        <v>1E-05</v>
      </c>
      <c r="R208" s="237">
        <f>Q208*H208</f>
        <v>2E-05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688</v>
      </c>
      <c r="AT208" s="239" t="s">
        <v>807</v>
      </c>
      <c r="AU208" s="239" t="s">
        <v>86</v>
      </c>
      <c r="AY208" s="18" t="s">
        <v>188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84</v>
      </c>
      <c r="BK208" s="240">
        <f>ROUND(I208*H208,2)</f>
        <v>0</v>
      </c>
      <c r="BL208" s="18" t="s">
        <v>374</v>
      </c>
      <c r="BM208" s="239" t="s">
        <v>2140</v>
      </c>
    </row>
    <row r="209" spans="1:65" s="2" customFormat="1" ht="49.05" customHeight="1">
      <c r="A209" s="39"/>
      <c r="B209" s="40"/>
      <c r="C209" s="228" t="s">
        <v>871</v>
      </c>
      <c r="D209" s="228" t="s">
        <v>190</v>
      </c>
      <c r="E209" s="229" t="s">
        <v>2141</v>
      </c>
      <c r="F209" s="230" t="s">
        <v>2142</v>
      </c>
      <c r="G209" s="231" t="s">
        <v>360</v>
      </c>
      <c r="H209" s="232">
        <v>2</v>
      </c>
      <c r="I209" s="233"/>
      <c r="J209" s="234">
        <f>ROUND(I209*H209,2)</f>
        <v>0</v>
      </c>
      <c r="K209" s="230" t="s">
        <v>194</v>
      </c>
      <c r="L209" s="45"/>
      <c r="M209" s="235" t="s">
        <v>1</v>
      </c>
      <c r="N209" s="236" t="s">
        <v>42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374</v>
      </c>
      <c r="AT209" s="239" t="s">
        <v>190</v>
      </c>
      <c r="AU209" s="239" t="s">
        <v>86</v>
      </c>
      <c r="AY209" s="18" t="s">
        <v>188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84</v>
      </c>
      <c r="BK209" s="240">
        <f>ROUND(I209*H209,2)</f>
        <v>0</v>
      </c>
      <c r="BL209" s="18" t="s">
        <v>374</v>
      </c>
      <c r="BM209" s="239" t="s">
        <v>2143</v>
      </c>
    </row>
    <row r="210" spans="1:65" s="2" customFormat="1" ht="24.15" customHeight="1">
      <c r="A210" s="39"/>
      <c r="B210" s="40"/>
      <c r="C210" s="292" t="s">
        <v>875</v>
      </c>
      <c r="D210" s="292" t="s">
        <v>807</v>
      </c>
      <c r="E210" s="293" t="s">
        <v>2144</v>
      </c>
      <c r="F210" s="294" t="s">
        <v>2145</v>
      </c>
      <c r="G210" s="295" t="s">
        <v>360</v>
      </c>
      <c r="H210" s="296">
        <v>2</v>
      </c>
      <c r="I210" s="297"/>
      <c r="J210" s="298">
        <f>ROUND(I210*H210,2)</f>
        <v>0</v>
      </c>
      <c r="K210" s="294" t="s">
        <v>194</v>
      </c>
      <c r="L210" s="299"/>
      <c r="M210" s="300" t="s">
        <v>1</v>
      </c>
      <c r="N210" s="301" t="s">
        <v>42</v>
      </c>
      <c r="O210" s="92"/>
      <c r="P210" s="237">
        <f>O210*H210</f>
        <v>0</v>
      </c>
      <c r="Q210" s="237">
        <v>5E-05</v>
      </c>
      <c r="R210" s="237">
        <f>Q210*H210</f>
        <v>0.0001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688</v>
      </c>
      <c r="AT210" s="239" t="s">
        <v>807</v>
      </c>
      <c r="AU210" s="239" t="s">
        <v>86</v>
      </c>
      <c r="AY210" s="18" t="s">
        <v>188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84</v>
      </c>
      <c r="BK210" s="240">
        <f>ROUND(I210*H210,2)</f>
        <v>0</v>
      </c>
      <c r="BL210" s="18" t="s">
        <v>374</v>
      </c>
      <c r="BM210" s="239" t="s">
        <v>2146</v>
      </c>
    </row>
    <row r="211" spans="1:65" s="2" customFormat="1" ht="16.5" customHeight="1">
      <c r="A211" s="39"/>
      <c r="B211" s="40"/>
      <c r="C211" s="292" t="s">
        <v>878</v>
      </c>
      <c r="D211" s="292" t="s">
        <v>807</v>
      </c>
      <c r="E211" s="293" t="s">
        <v>2105</v>
      </c>
      <c r="F211" s="294" t="s">
        <v>2106</v>
      </c>
      <c r="G211" s="295" t="s">
        <v>360</v>
      </c>
      <c r="H211" s="296">
        <v>2</v>
      </c>
      <c r="I211" s="297"/>
      <c r="J211" s="298">
        <f>ROUND(I211*H211,2)</f>
        <v>0</v>
      </c>
      <c r="K211" s="294" t="s">
        <v>194</v>
      </c>
      <c r="L211" s="299"/>
      <c r="M211" s="300" t="s">
        <v>1</v>
      </c>
      <c r="N211" s="301" t="s">
        <v>42</v>
      </c>
      <c r="O211" s="92"/>
      <c r="P211" s="237">
        <f>O211*H211</f>
        <v>0</v>
      </c>
      <c r="Q211" s="237">
        <v>1E-05</v>
      </c>
      <c r="R211" s="237">
        <f>Q211*H211</f>
        <v>2E-05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688</v>
      </c>
      <c r="AT211" s="239" t="s">
        <v>807</v>
      </c>
      <c r="AU211" s="239" t="s">
        <v>86</v>
      </c>
      <c r="AY211" s="18" t="s">
        <v>188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84</v>
      </c>
      <c r="BK211" s="240">
        <f>ROUND(I211*H211,2)</f>
        <v>0</v>
      </c>
      <c r="BL211" s="18" t="s">
        <v>374</v>
      </c>
      <c r="BM211" s="239" t="s">
        <v>2147</v>
      </c>
    </row>
    <row r="212" spans="1:65" s="2" customFormat="1" ht="49.05" customHeight="1">
      <c r="A212" s="39"/>
      <c r="B212" s="40"/>
      <c r="C212" s="228" t="s">
        <v>882</v>
      </c>
      <c r="D212" s="228" t="s">
        <v>190</v>
      </c>
      <c r="E212" s="229" t="s">
        <v>2148</v>
      </c>
      <c r="F212" s="230" t="s">
        <v>2149</v>
      </c>
      <c r="G212" s="231" t="s">
        <v>360</v>
      </c>
      <c r="H212" s="232">
        <v>3</v>
      </c>
      <c r="I212" s="233"/>
      <c r="J212" s="234">
        <f>ROUND(I212*H212,2)</f>
        <v>0</v>
      </c>
      <c r="K212" s="230" t="s">
        <v>194</v>
      </c>
      <c r="L212" s="45"/>
      <c r="M212" s="235" t="s">
        <v>1</v>
      </c>
      <c r="N212" s="236" t="s">
        <v>42</v>
      </c>
      <c r="O212" s="92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374</v>
      </c>
      <c r="AT212" s="239" t="s">
        <v>190</v>
      </c>
      <c r="AU212" s="239" t="s">
        <v>86</v>
      </c>
      <c r="AY212" s="18" t="s">
        <v>188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84</v>
      </c>
      <c r="BK212" s="240">
        <f>ROUND(I212*H212,2)</f>
        <v>0</v>
      </c>
      <c r="BL212" s="18" t="s">
        <v>374</v>
      </c>
      <c r="BM212" s="239" t="s">
        <v>2150</v>
      </c>
    </row>
    <row r="213" spans="1:65" s="2" customFormat="1" ht="24.15" customHeight="1">
      <c r="A213" s="39"/>
      <c r="B213" s="40"/>
      <c r="C213" s="292" t="s">
        <v>887</v>
      </c>
      <c r="D213" s="292" t="s">
        <v>807</v>
      </c>
      <c r="E213" s="293" t="s">
        <v>2151</v>
      </c>
      <c r="F213" s="294" t="s">
        <v>2152</v>
      </c>
      <c r="G213" s="295" t="s">
        <v>360</v>
      </c>
      <c r="H213" s="296">
        <v>3</v>
      </c>
      <c r="I213" s="297"/>
      <c r="J213" s="298">
        <f>ROUND(I213*H213,2)</f>
        <v>0</v>
      </c>
      <c r="K213" s="294" t="s">
        <v>194</v>
      </c>
      <c r="L213" s="299"/>
      <c r="M213" s="300" t="s">
        <v>1</v>
      </c>
      <c r="N213" s="301" t="s">
        <v>42</v>
      </c>
      <c r="O213" s="92"/>
      <c r="P213" s="237">
        <f>O213*H213</f>
        <v>0</v>
      </c>
      <c r="Q213" s="237">
        <v>8E-05</v>
      </c>
      <c r="R213" s="237">
        <f>Q213*H213</f>
        <v>0.00024000000000000003</v>
      </c>
      <c r="S213" s="237">
        <v>0</v>
      </c>
      <c r="T213" s="23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688</v>
      </c>
      <c r="AT213" s="239" t="s">
        <v>807</v>
      </c>
      <c r="AU213" s="239" t="s">
        <v>86</v>
      </c>
      <c r="AY213" s="18" t="s">
        <v>188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84</v>
      </c>
      <c r="BK213" s="240">
        <f>ROUND(I213*H213,2)</f>
        <v>0</v>
      </c>
      <c r="BL213" s="18" t="s">
        <v>374</v>
      </c>
      <c r="BM213" s="239" t="s">
        <v>2153</v>
      </c>
    </row>
    <row r="214" spans="1:65" s="2" customFormat="1" ht="16.5" customHeight="1">
      <c r="A214" s="39"/>
      <c r="B214" s="40"/>
      <c r="C214" s="292" t="s">
        <v>891</v>
      </c>
      <c r="D214" s="292" t="s">
        <v>807</v>
      </c>
      <c r="E214" s="293" t="s">
        <v>2105</v>
      </c>
      <c r="F214" s="294" t="s">
        <v>2106</v>
      </c>
      <c r="G214" s="295" t="s">
        <v>360</v>
      </c>
      <c r="H214" s="296">
        <v>3</v>
      </c>
      <c r="I214" s="297"/>
      <c r="J214" s="298">
        <f>ROUND(I214*H214,2)</f>
        <v>0</v>
      </c>
      <c r="K214" s="294" t="s">
        <v>194</v>
      </c>
      <c r="L214" s="299"/>
      <c r="M214" s="300" t="s">
        <v>1</v>
      </c>
      <c r="N214" s="301" t="s">
        <v>42</v>
      </c>
      <c r="O214" s="92"/>
      <c r="P214" s="237">
        <f>O214*H214</f>
        <v>0</v>
      </c>
      <c r="Q214" s="237">
        <v>1E-05</v>
      </c>
      <c r="R214" s="237">
        <f>Q214*H214</f>
        <v>3.0000000000000004E-05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688</v>
      </c>
      <c r="AT214" s="239" t="s">
        <v>807</v>
      </c>
      <c r="AU214" s="239" t="s">
        <v>86</v>
      </c>
      <c r="AY214" s="18" t="s">
        <v>188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84</v>
      </c>
      <c r="BK214" s="240">
        <f>ROUND(I214*H214,2)</f>
        <v>0</v>
      </c>
      <c r="BL214" s="18" t="s">
        <v>374</v>
      </c>
      <c r="BM214" s="239" t="s">
        <v>2154</v>
      </c>
    </row>
    <row r="215" spans="1:65" s="2" customFormat="1" ht="37.8" customHeight="1">
      <c r="A215" s="39"/>
      <c r="B215" s="40"/>
      <c r="C215" s="228" t="s">
        <v>897</v>
      </c>
      <c r="D215" s="228" t="s">
        <v>190</v>
      </c>
      <c r="E215" s="229" t="s">
        <v>2155</v>
      </c>
      <c r="F215" s="230" t="s">
        <v>2156</v>
      </c>
      <c r="G215" s="231" t="s">
        <v>360</v>
      </c>
      <c r="H215" s="232">
        <v>6</v>
      </c>
      <c r="I215" s="233"/>
      <c r="J215" s="234">
        <f>ROUND(I215*H215,2)</f>
        <v>0</v>
      </c>
      <c r="K215" s="230" t="s">
        <v>194</v>
      </c>
      <c r="L215" s="45"/>
      <c r="M215" s="235" t="s">
        <v>1</v>
      </c>
      <c r="N215" s="236" t="s">
        <v>42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374</v>
      </c>
      <c r="AT215" s="239" t="s">
        <v>190</v>
      </c>
      <c r="AU215" s="239" t="s">
        <v>86</v>
      </c>
      <c r="AY215" s="18" t="s">
        <v>188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84</v>
      </c>
      <c r="BK215" s="240">
        <f>ROUND(I215*H215,2)</f>
        <v>0</v>
      </c>
      <c r="BL215" s="18" t="s">
        <v>374</v>
      </c>
      <c r="BM215" s="239" t="s">
        <v>2157</v>
      </c>
    </row>
    <row r="216" spans="1:65" s="2" customFormat="1" ht="16.5" customHeight="1">
      <c r="A216" s="39"/>
      <c r="B216" s="40"/>
      <c r="C216" s="292" t="s">
        <v>902</v>
      </c>
      <c r="D216" s="292" t="s">
        <v>807</v>
      </c>
      <c r="E216" s="293" t="s">
        <v>2158</v>
      </c>
      <c r="F216" s="294" t="s">
        <v>2159</v>
      </c>
      <c r="G216" s="295" t="s">
        <v>360</v>
      </c>
      <c r="H216" s="296">
        <v>6</v>
      </c>
      <c r="I216" s="297"/>
      <c r="J216" s="298">
        <f>ROUND(I216*H216,2)</f>
        <v>0</v>
      </c>
      <c r="K216" s="294" t="s">
        <v>1</v>
      </c>
      <c r="L216" s="299"/>
      <c r="M216" s="300" t="s">
        <v>1</v>
      </c>
      <c r="N216" s="301" t="s">
        <v>42</v>
      </c>
      <c r="O216" s="92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9" t="s">
        <v>688</v>
      </c>
      <c r="AT216" s="239" t="s">
        <v>807</v>
      </c>
      <c r="AU216" s="239" t="s">
        <v>86</v>
      </c>
      <c r="AY216" s="18" t="s">
        <v>188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8" t="s">
        <v>84</v>
      </c>
      <c r="BK216" s="240">
        <f>ROUND(I216*H216,2)</f>
        <v>0</v>
      </c>
      <c r="BL216" s="18" t="s">
        <v>374</v>
      </c>
      <c r="BM216" s="239" t="s">
        <v>2160</v>
      </c>
    </row>
    <row r="217" spans="1:65" s="2" customFormat="1" ht="24.15" customHeight="1">
      <c r="A217" s="39"/>
      <c r="B217" s="40"/>
      <c r="C217" s="228" t="s">
        <v>908</v>
      </c>
      <c r="D217" s="228" t="s">
        <v>190</v>
      </c>
      <c r="E217" s="229" t="s">
        <v>2161</v>
      </c>
      <c r="F217" s="230" t="s">
        <v>2162</v>
      </c>
      <c r="G217" s="231" t="s">
        <v>360</v>
      </c>
      <c r="H217" s="232">
        <v>10</v>
      </c>
      <c r="I217" s="233"/>
      <c r="J217" s="234">
        <f>ROUND(I217*H217,2)</f>
        <v>0</v>
      </c>
      <c r="K217" s="230" t="s">
        <v>194</v>
      </c>
      <c r="L217" s="45"/>
      <c r="M217" s="235" t="s">
        <v>1</v>
      </c>
      <c r="N217" s="236" t="s">
        <v>42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374</v>
      </c>
      <c r="AT217" s="239" t="s">
        <v>190</v>
      </c>
      <c r="AU217" s="239" t="s">
        <v>86</v>
      </c>
      <c r="AY217" s="18" t="s">
        <v>188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84</v>
      </c>
      <c r="BK217" s="240">
        <f>ROUND(I217*H217,2)</f>
        <v>0</v>
      </c>
      <c r="BL217" s="18" t="s">
        <v>374</v>
      </c>
      <c r="BM217" s="239" t="s">
        <v>2163</v>
      </c>
    </row>
    <row r="218" spans="1:65" s="2" customFormat="1" ht="16.5" customHeight="1">
      <c r="A218" s="39"/>
      <c r="B218" s="40"/>
      <c r="C218" s="292" t="s">
        <v>912</v>
      </c>
      <c r="D218" s="292" t="s">
        <v>807</v>
      </c>
      <c r="E218" s="293" t="s">
        <v>2164</v>
      </c>
      <c r="F218" s="294" t="s">
        <v>2165</v>
      </c>
      <c r="G218" s="295" t="s">
        <v>360</v>
      </c>
      <c r="H218" s="296">
        <v>10</v>
      </c>
      <c r="I218" s="297"/>
      <c r="J218" s="298">
        <f>ROUND(I218*H218,2)</f>
        <v>0</v>
      </c>
      <c r="K218" s="294" t="s">
        <v>194</v>
      </c>
      <c r="L218" s="299"/>
      <c r="M218" s="300" t="s">
        <v>1</v>
      </c>
      <c r="N218" s="301" t="s">
        <v>42</v>
      </c>
      <c r="O218" s="92"/>
      <c r="P218" s="237">
        <f>O218*H218</f>
        <v>0</v>
      </c>
      <c r="Q218" s="237">
        <v>0.00011</v>
      </c>
      <c r="R218" s="237">
        <f>Q218*H218</f>
        <v>0.0011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688</v>
      </c>
      <c r="AT218" s="239" t="s">
        <v>807</v>
      </c>
      <c r="AU218" s="239" t="s">
        <v>86</v>
      </c>
      <c r="AY218" s="18" t="s">
        <v>188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84</v>
      </c>
      <c r="BK218" s="240">
        <f>ROUND(I218*H218,2)</f>
        <v>0</v>
      </c>
      <c r="BL218" s="18" t="s">
        <v>374</v>
      </c>
      <c r="BM218" s="239" t="s">
        <v>2166</v>
      </c>
    </row>
    <row r="219" spans="1:65" s="2" customFormat="1" ht="24.15" customHeight="1">
      <c r="A219" s="39"/>
      <c r="B219" s="40"/>
      <c r="C219" s="228" t="s">
        <v>918</v>
      </c>
      <c r="D219" s="228" t="s">
        <v>190</v>
      </c>
      <c r="E219" s="229" t="s">
        <v>2167</v>
      </c>
      <c r="F219" s="230" t="s">
        <v>2168</v>
      </c>
      <c r="G219" s="231" t="s">
        <v>360</v>
      </c>
      <c r="H219" s="232">
        <v>3</v>
      </c>
      <c r="I219" s="233"/>
      <c r="J219" s="234">
        <f>ROUND(I219*H219,2)</f>
        <v>0</v>
      </c>
      <c r="K219" s="230" t="s">
        <v>194</v>
      </c>
      <c r="L219" s="45"/>
      <c r="M219" s="235" t="s">
        <v>1</v>
      </c>
      <c r="N219" s="236" t="s">
        <v>42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374</v>
      </c>
      <c r="AT219" s="239" t="s">
        <v>190</v>
      </c>
      <c r="AU219" s="239" t="s">
        <v>86</v>
      </c>
      <c r="AY219" s="18" t="s">
        <v>188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84</v>
      </c>
      <c r="BK219" s="240">
        <f>ROUND(I219*H219,2)</f>
        <v>0</v>
      </c>
      <c r="BL219" s="18" t="s">
        <v>374</v>
      </c>
      <c r="BM219" s="239" t="s">
        <v>2169</v>
      </c>
    </row>
    <row r="220" spans="1:65" s="2" customFormat="1" ht="16.5" customHeight="1">
      <c r="A220" s="39"/>
      <c r="B220" s="40"/>
      <c r="C220" s="292" t="s">
        <v>924</v>
      </c>
      <c r="D220" s="292" t="s">
        <v>807</v>
      </c>
      <c r="E220" s="293" t="s">
        <v>2170</v>
      </c>
      <c r="F220" s="294" t="s">
        <v>2171</v>
      </c>
      <c r="G220" s="295" t="s">
        <v>360</v>
      </c>
      <c r="H220" s="296">
        <v>3</v>
      </c>
      <c r="I220" s="297"/>
      <c r="J220" s="298">
        <f>ROUND(I220*H220,2)</f>
        <v>0</v>
      </c>
      <c r="K220" s="294" t="s">
        <v>1</v>
      </c>
      <c r="L220" s="299"/>
      <c r="M220" s="300" t="s">
        <v>1</v>
      </c>
      <c r="N220" s="301" t="s">
        <v>42</v>
      </c>
      <c r="O220" s="92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688</v>
      </c>
      <c r="AT220" s="239" t="s">
        <v>807</v>
      </c>
      <c r="AU220" s="239" t="s">
        <v>86</v>
      </c>
      <c r="AY220" s="18" t="s">
        <v>188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84</v>
      </c>
      <c r="BK220" s="240">
        <f>ROUND(I220*H220,2)</f>
        <v>0</v>
      </c>
      <c r="BL220" s="18" t="s">
        <v>374</v>
      </c>
      <c r="BM220" s="239" t="s">
        <v>2172</v>
      </c>
    </row>
    <row r="221" spans="1:65" s="2" customFormat="1" ht="49.05" customHeight="1">
      <c r="A221" s="39"/>
      <c r="B221" s="40"/>
      <c r="C221" s="228" t="s">
        <v>929</v>
      </c>
      <c r="D221" s="228" t="s">
        <v>190</v>
      </c>
      <c r="E221" s="229" t="s">
        <v>2173</v>
      </c>
      <c r="F221" s="230" t="s">
        <v>2174</v>
      </c>
      <c r="G221" s="231" t="s">
        <v>360</v>
      </c>
      <c r="H221" s="232">
        <v>227</v>
      </c>
      <c r="I221" s="233"/>
      <c r="J221" s="234">
        <f>ROUND(I221*H221,2)</f>
        <v>0</v>
      </c>
      <c r="K221" s="230" t="s">
        <v>194</v>
      </c>
      <c r="L221" s="45"/>
      <c r="M221" s="235" t="s">
        <v>1</v>
      </c>
      <c r="N221" s="236" t="s">
        <v>42</v>
      </c>
      <c r="O221" s="92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9" t="s">
        <v>374</v>
      </c>
      <c r="AT221" s="239" t="s">
        <v>190</v>
      </c>
      <c r="AU221" s="239" t="s">
        <v>86</v>
      </c>
      <c r="AY221" s="18" t="s">
        <v>188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8" t="s">
        <v>84</v>
      </c>
      <c r="BK221" s="240">
        <f>ROUND(I221*H221,2)</f>
        <v>0</v>
      </c>
      <c r="BL221" s="18" t="s">
        <v>374</v>
      </c>
      <c r="BM221" s="239" t="s">
        <v>2175</v>
      </c>
    </row>
    <row r="222" spans="1:65" s="2" customFormat="1" ht="24.15" customHeight="1">
      <c r="A222" s="39"/>
      <c r="B222" s="40"/>
      <c r="C222" s="292" t="s">
        <v>934</v>
      </c>
      <c r="D222" s="292" t="s">
        <v>807</v>
      </c>
      <c r="E222" s="293" t="s">
        <v>2176</v>
      </c>
      <c r="F222" s="294" t="s">
        <v>2177</v>
      </c>
      <c r="G222" s="295" t="s">
        <v>360</v>
      </c>
      <c r="H222" s="296">
        <v>211</v>
      </c>
      <c r="I222" s="297"/>
      <c r="J222" s="298">
        <f>ROUND(I222*H222,2)</f>
        <v>0</v>
      </c>
      <c r="K222" s="294" t="s">
        <v>194</v>
      </c>
      <c r="L222" s="299"/>
      <c r="M222" s="300" t="s">
        <v>1</v>
      </c>
      <c r="N222" s="301" t="s">
        <v>42</v>
      </c>
      <c r="O222" s="92"/>
      <c r="P222" s="237">
        <f>O222*H222</f>
        <v>0</v>
      </c>
      <c r="Q222" s="237">
        <v>7E-05</v>
      </c>
      <c r="R222" s="237">
        <f>Q222*H222</f>
        <v>0.014769999999999998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688</v>
      </c>
      <c r="AT222" s="239" t="s">
        <v>807</v>
      </c>
      <c r="AU222" s="239" t="s">
        <v>86</v>
      </c>
      <c r="AY222" s="18" t="s">
        <v>188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84</v>
      </c>
      <c r="BK222" s="240">
        <f>ROUND(I222*H222,2)</f>
        <v>0</v>
      </c>
      <c r="BL222" s="18" t="s">
        <v>374</v>
      </c>
      <c r="BM222" s="239" t="s">
        <v>2178</v>
      </c>
    </row>
    <row r="223" spans="1:65" s="2" customFormat="1" ht="24.15" customHeight="1">
      <c r="A223" s="39"/>
      <c r="B223" s="40"/>
      <c r="C223" s="292" t="s">
        <v>941</v>
      </c>
      <c r="D223" s="292" t="s">
        <v>807</v>
      </c>
      <c r="E223" s="293" t="s">
        <v>2179</v>
      </c>
      <c r="F223" s="294" t="s">
        <v>2180</v>
      </c>
      <c r="G223" s="295" t="s">
        <v>360</v>
      </c>
      <c r="H223" s="296">
        <v>16</v>
      </c>
      <c r="I223" s="297"/>
      <c r="J223" s="298">
        <f>ROUND(I223*H223,2)</f>
        <v>0</v>
      </c>
      <c r="K223" s="294" t="s">
        <v>194</v>
      </c>
      <c r="L223" s="299"/>
      <c r="M223" s="300" t="s">
        <v>1</v>
      </c>
      <c r="N223" s="301" t="s">
        <v>42</v>
      </c>
      <c r="O223" s="92"/>
      <c r="P223" s="237">
        <f>O223*H223</f>
        <v>0</v>
      </c>
      <c r="Q223" s="237">
        <v>0.00014</v>
      </c>
      <c r="R223" s="237">
        <f>Q223*H223</f>
        <v>0.00224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688</v>
      </c>
      <c r="AT223" s="239" t="s">
        <v>807</v>
      </c>
      <c r="AU223" s="239" t="s">
        <v>86</v>
      </c>
      <c r="AY223" s="18" t="s">
        <v>188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84</v>
      </c>
      <c r="BK223" s="240">
        <f>ROUND(I223*H223,2)</f>
        <v>0</v>
      </c>
      <c r="BL223" s="18" t="s">
        <v>374</v>
      </c>
      <c r="BM223" s="239" t="s">
        <v>2181</v>
      </c>
    </row>
    <row r="224" spans="1:65" s="2" customFormat="1" ht="16.5" customHeight="1">
      <c r="A224" s="39"/>
      <c r="B224" s="40"/>
      <c r="C224" s="292" t="s">
        <v>946</v>
      </c>
      <c r="D224" s="292" t="s">
        <v>807</v>
      </c>
      <c r="E224" s="293" t="s">
        <v>2105</v>
      </c>
      <c r="F224" s="294" t="s">
        <v>2106</v>
      </c>
      <c r="G224" s="295" t="s">
        <v>360</v>
      </c>
      <c r="H224" s="296">
        <v>227</v>
      </c>
      <c r="I224" s="297"/>
      <c r="J224" s="298">
        <f>ROUND(I224*H224,2)</f>
        <v>0</v>
      </c>
      <c r="K224" s="294" t="s">
        <v>194</v>
      </c>
      <c r="L224" s="299"/>
      <c r="M224" s="300" t="s">
        <v>1</v>
      </c>
      <c r="N224" s="301" t="s">
        <v>42</v>
      </c>
      <c r="O224" s="92"/>
      <c r="P224" s="237">
        <f>O224*H224</f>
        <v>0</v>
      </c>
      <c r="Q224" s="237">
        <v>1E-05</v>
      </c>
      <c r="R224" s="237">
        <f>Q224*H224</f>
        <v>0.0022700000000000003</v>
      </c>
      <c r="S224" s="237">
        <v>0</v>
      </c>
      <c r="T224" s="23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9" t="s">
        <v>688</v>
      </c>
      <c r="AT224" s="239" t="s">
        <v>807</v>
      </c>
      <c r="AU224" s="239" t="s">
        <v>86</v>
      </c>
      <c r="AY224" s="18" t="s">
        <v>188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8" t="s">
        <v>84</v>
      </c>
      <c r="BK224" s="240">
        <f>ROUND(I224*H224,2)</f>
        <v>0</v>
      </c>
      <c r="BL224" s="18" t="s">
        <v>374</v>
      </c>
      <c r="BM224" s="239" t="s">
        <v>2182</v>
      </c>
    </row>
    <row r="225" spans="1:65" s="2" customFormat="1" ht="44.25" customHeight="1">
      <c r="A225" s="39"/>
      <c r="B225" s="40"/>
      <c r="C225" s="228" t="s">
        <v>951</v>
      </c>
      <c r="D225" s="228" t="s">
        <v>190</v>
      </c>
      <c r="E225" s="229" t="s">
        <v>2183</v>
      </c>
      <c r="F225" s="230" t="s">
        <v>2184</v>
      </c>
      <c r="G225" s="231" t="s">
        <v>360</v>
      </c>
      <c r="H225" s="232">
        <v>17</v>
      </c>
      <c r="I225" s="233"/>
      <c r="J225" s="234">
        <f>ROUND(I225*H225,2)</f>
        <v>0</v>
      </c>
      <c r="K225" s="230" t="s">
        <v>194</v>
      </c>
      <c r="L225" s="45"/>
      <c r="M225" s="235" t="s">
        <v>1</v>
      </c>
      <c r="N225" s="236" t="s">
        <v>42</v>
      </c>
      <c r="O225" s="92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374</v>
      </c>
      <c r="AT225" s="239" t="s">
        <v>190</v>
      </c>
      <c r="AU225" s="239" t="s">
        <v>86</v>
      </c>
      <c r="AY225" s="18" t="s">
        <v>188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84</v>
      </c>
      <c r="BK225" s="240">
        <f>ROUND(I225*H225,2)</f>
        <v>0</v>
      </c>
      <c r="BL225" s="18" t="s">
        <v>374</v>
      </c>
      <c r="BM225" s="239" t="s">
        <v>2185</v>
      </c>
    </row>
    <row r="226" spans="1:65" s="2" customFormat="1" ht="24.15" customHeight="1">
      <c r="A226" s="39"/>
      <c r="B226" s="40"/>
      <c r="C226" s="292" t="s">
        <v>957</v>
      </c>
      <c r="D226" s="292" t="s">
        <v>807</v>
      </c>
      <c r="E226" s="293" t="s">
        <v>2186</v>
      </c>
      <c r="F226" s="294" t="s">
        <v>2187</v>
      </c>
      <c r="G226" s="295" t="s">
        <v>360</v>
      </c>
      <c r="H226" s="296">
        <v>17</v>
      </c>
      <c r="I226" s="297"/>
      <c r="J226" s="298">
        <f>ROUND(I226*H226,2)</f>
        <v>0</v>
      </c>
      <c r="K226" s="294" t="s">
        <v>194</v>
      </c>
      <c r="L226" s="299"/>
      <c r="M226" s="300" t="s">
        <v>1</v>
      </c>
      <c r="N226" s="301" t="s">
        <v>42</v>
      </c>
      <c r="O226" s="92"/>
      <c r="P226" s="237">
        <f>O226*H226</f>
        <v>0</v>
      </c>
      <c r="Q226" s="237">
        <v>0.0001</v>
      </c>
      <c r="R226" s="237">
        <f>Q226*H226</f>
        <v>0.0017000000000000001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688</v>
      </c>
      <c r="AT226" s="239" t="s">
        <v>807</v>
      </c>
      <c r="AU226" s="239" t="s">
        <v>86</v>
      </c>
      <c r="AY226" s="18" t="s">
        <v>188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84</v>
      </c>
      <c r="BK226" s="240">
        <f>ROUND(I226*H226,2)</f>
        <v>0</v>
      </c>
      <c r="BL226" s="18" t="s">
        <v>374</v>
      </c>
      <c r="BM226" s="239" t="s">
        <v>2188</v>
      </c>
    </row>
    <row r="227" spans="1:65" s="2" customFormat="1" ht="16.5" customHeight="1">
      <c r="A227" s="39"/>
      <c r="B227" s="40"/>
      <c r="C227" s="292" t="s">
        <v>964</v>
      </c>
      <c r="D227" s="292" t="s">
        <v>807</v>
      </c>
      <c r="E227" s="293" t="s">
        <v>2105</v>
      </c>
      <c r="F227" s="294" t="s">
        <v>2106</v>
      </c>
      <c r="G227" s="295" t="s">
        <v>360</v>
      </c>
      <c r="H227" s="296">
        <v>17</v>
      </c>
      <c r="I227" s="297"/>
      <c r="J227" s="298">
        <f>ROUND(I227*H227,2)</f>
        <v>0</v>
      </c>
      <c r="K227" s="294" t="s">
        <v>194</v>
      </c>
      <c r="L227" s="299"/>
      <c r="M227" s="300" t="s">
        <v>1</v>
      </c>
      <c r="N227" s="301" t="s">
        <v>42</v>
      </c>
      <c r="O227" s="92"/>
      <c r="P227" s="237">
        <f>O227*H227</f>
        <v>0</v>
      </c>
      <c r="Q227" s="237">
        <v>1E-05</v>
      </c>
      <c r="R227" s="237">
        <f>Q227*H227</f>
        <v>0.00017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688</v>
      </c>
      <c r="AT227" s="239" t="s">
        <v>807</v>
      </c>
      <c r="AU227" s="239" t="s">
        <v>86</v>
      </c>
      <c r="AY227" s="18" t="s">
        <v>188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84</v>
      </c>
      <c r="BK227" s="240">
        <f>ROUND(I227*H227,2)</f>
        <v>0</v>
      </c>
      <c r="BL227" s="18" t="s">
        <v>374</v>
      </c>
      <c r="BM227" s="239" t="s">
        <v>2189</v>
      </c>
    </row>
    <row r="228" spans="1:65" s="2" customFormat="1" ht="33" customHeight="1">
      <c r="A228" s="39"/>
      <c r="B228" s="40"/>
      <c r="C228" s="228" t="s">
        <v>970</v>
      </c>
      <c r="D228" s="228" t="s">
        <v>190</v>
      </c>
      <c r="E228" s="229" t="s">
        <v>2190</v>
      </c>
      <c r="F228" s="230" t="s">
        <v>2191</v>
      </c>
      <c r="G228" s="231" t="s">
        <v>360</v>
      </c>
      <c r="H228" s="232">
        <v>1</v>
      </c>
      <c r="I228" s="233"/>
      <c r="J228" s="234">
        <f>ROUND(I228*H228,2)</f>
        <v>0</v>
      </c>
      <c r="K228" s="230" t="s">
        <v>194</v>
      </c>
      <c r="L228" s="45"/>
      <c r="M228" s="235" t="s">
        <v>1</v>
      </c>
      <c r="N228" s="236" t="s">
        <v>42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374</v>
      </c>
      <c r="AT228" s="239" t="s">
        <v>190</v>
      </c>
      <c r="AU228" s="239" t="s">
        <v>86</v>
      </c>
      <c r="AY228" s="18" t="s">
        <v>188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84</v>
      </c>
      <c r="BK228" s="240">
        <f>ROUND(I228*H228,2)</f>
        <v>0</v>
      </c>
      <c r="BL228" s="18" t="s">
        <v>374</v>
      </c>
      <c r="BM228" s="239" t="s">
        <v>2192</v>
      </c>
    </row>
    <row r="229" spans="1:65" s="2" customFormat="1" ht="16.5" customHeight="1">
      <c r="A229" s="39"/>
      <c r="B229" s="40"/>
      <c r="C229" s="292" t="s">
        <v>974</v>
      </c>
      <c r="D229" s="292" t="s">
        <v>807</v>
      </c>
      <c r="E229" s="293" t="s">
        <v>2193</v>
      </c>
      <c r="F229" s="294" t="s">
        <v>2194</v>
      </c>
      <c r="G229" s="295" t="s">
        <v>360</v>
      </c>
      <c r="H229" s="296">
        <v>1</v>
      </c>
      <c r="I229" s="297"/>
      <c r="J229" s="298">
        <f>ROUND(I229*H229,2)</f>
        <v>0</v>
      </c>
      <c r="K229" s="294" t="s">
        <v>1</v>
      </c>
      <c r="L229" s="299"/>
      <c r="M229" s="300" t="s">
        <v>1</v>
      </c>
      <c r="N229" s="301" t="s">
        <v>42</v>
      </c>
      <c r="O229" s="92"/>
      <c r="P229" s="237">
        <f>O229*H229</f>
        <v>0</v>
      </c>
      <c r="Q229" s="237">
        <v>0</v>
      </c>
      <c r="R229" s="237">
        <f>Q229*H229</f>
        <v>0</v>
      </c>
      <c r="S229" s="237">
        <v>0</v>
      </c>
      <c r="T229" s="23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9" t="s">
        <v>688</v>
      </c>
      <c r="AT229" s="239" t="s">
        <v>807</v>
      </c>
      <c r="AU229" s="239" t="s">
        <v>86</v>
      </c>
      <c r="AY229" s="18" t="s">
        <v>188</v>
      </c>
      <c r="BE229" s="240">
        <f>IF(N229="základní",J229,0)</f>
        <v>0</v>
      </c>
      <c r="BF229" s="240">
        <f>IF(N229="snížená",J229,0)</f>
        <v>0</v>
      </c>
      <c r="BG229" s="240">
        <f>IF(N229="zákl. přenesená",J229,0)</f>
        <v>0</v>
      </c>
      <c r="BH229" s="240">
        <f>IF(N229="sníž. přenesená",J229,0)</f>
        <v>0</v>
      </c>
      <c r="BI229" s="240">
        <f>IF(N229="nulová",J229,0)</f>
        <v>0</v>
      </c>
      <c r="BJ229" s="18" t="s">
        <v>84</v>
      </c>
      <c r="BK229" s="240">
        <f>ROUND(I229*H229,2)</f>
        <v>0</v>
      </c>
      <c r="BL229" s="18" t="s">
        <v>374</v>
      </c>
      <c r="BM229" s="239" t="s">
        <v>2195</v>
      </c>
    </row>
    <row r="230" spans="1:65" s="2" customFormat="1" ht="21.75" customHeight="1">
      <c r="A230" s="39"/>
      <c r="B230" s="40"/>
      <c r="C230" s="228" t="s">
        <v>979</v>
      </c>
      <c r="D230" s="228" t="s">
        <v>190</v>
      </c>
      <c r="E230" s="229" t="s">
        <v>2196</v>
      </c>
      <c r="F230" s="230" t="s">
        <v>2197</v>
      </c>
      <c r="G230" s="231" t="s">
        <v>360</v>
      </c>
      <c r="H230" s="232">
        <v>5</v>
      </c>
      <c r="I230" s="233"/>
      <c r="J230" s="234">
        <f>ROUND(I230*H230,2)</f>
        <v>0</v>
      </c>
      <c r="K230" s="230" t="s">
        <v>194</v>
      </c>
      <c r="L230" s="45"/>
      <c r="M230" s="235" t="s">
        <v>1</v>
      </c>
      <c r="N230" s="236" t="s">
        <v>42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374</v>
      </c>
      <c r="AT230" s="239" t="s">
        <v>190</v>
      </c>
      <c r="AU230" s="239" t="s">
        <v>86</v>
      </c>
      <c r="AY230" s="18" t="s">
        <v>188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84</v>
      </c>
      <c r="BK230" s="240">
        <f>ROUND(I230*H230,2)</f>
        <v>0</v>
      </c>
      <c r="BL230" s="18" t="s">
        <v>374</v>
      </c>
      <c r="BM230" s="239" t="s">
        <v>2198</v>
      </c>
    </row>
    <row r="231" spans="1:65" s="2" customFormat="1" ht="16.5" customHeight="1">
      <c r="A231" s="39"/>
      <c r="B231" s="40"/>
      <c r="C231" s="292" t="s">
        <v>984</v>
      </c>
      <c r="D231" s="292" t="s">
        <v>807</v>
      </c>
      <c r="E231" s="293" t="s">
        <v>2199</v>
      </c>
      <c r="F231" s="294" t="s">
        <v>2200</v>
      </c>
      <c r="G231" s="295" t="s">
        <v>360</v>
      </c>
      <c r="H231" s="296">
        <v>5</v>
      </c>
      <c r="I231" s="297"/>
      <c r="J231" s="298">
        <f>ROUND(I231*H231,2)</f>
        <v>0</v>
      </c>
      <c r="K231" s="294" t="s">
        <v>1</v>
      </c>
      <c r="L231" s="299"/>
      <c r="M231" s="300" t="s">
        <v>1</v>
      </c>
      <c r="N231" s="301" t="s">
        <v>42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688</v>
      </c>
      <c r="AT231" s="239" t="s">
        <v>807</v>
      </c>
      <c r="AU231" s="239" t="s">
        <v>86</v>
      </c>
      <c r="AY231" s="18" t="s">
        <v>188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84</v>
      </c>
      <c r="BK231" s="240">
        <f>ROUND(I231*H231,2)</f>
        <v>0</v>
      </c>
      <c r="BL231" s="18" t="s">
        <v>374</v>
      </c>
      <c r="BM231" s="239" t="s">
        <v>2201</v>
      </c>
    </row>
    <row r="232" spans="1:65" s="2" customFormat="1" ht="44.25" customHeight="1">
      <c r="A232" s="39"/>
      <c r="B232" s="40"/>
      <c r="C232" s="228" t="s">
        <v>989</v>
      </c>
      <c r="D232" s="228" t="s">
        <v>190</v>
      </c>
      <c r="E232" s="229" t="s">
        <v>2202</v>
      </c>
      <c r="F232" s="230" t="s">
        <v>2203</v>
      </c>
      <c r="G232" s="231" t="s">
        <v>360</v>
      </c>
      <c r="H232" s="232">
        <v>4</v>
      </c>
      <c r="I232" s="233"/>
      <c r="J232" s="234">
        <f>ROUND(I232*H232,2)</f>
        <v>0</v>
      </c>
      <c r="K232" s="230" t="s">
        <v>194</v>
      </c>
      <c r="L232" s="45"/>
      <c r="M232" s="235" t="s">
        <v>1</v>
      </c>
      <c r="N232" s="236" t="s">
        <v>42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374</v>
      </c>
      <c r="AT232" s="239" t="s">
        <v>190</v>
      </c>
      <c r="AU232" s="239" t="s">
        <v>86</v>
      </c>
      <c r="AY232" s="18" t="s">
        <v>188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84</v>
      </c>
      <c r="BK232" s="240">
        <f>ROUND(I232*H232,2)</f>
        <v>0</v>
      </c>
      <c r="BL232" s="18" t="s">
        <v>374</v>
      </c>
      <c r="BM232" s="239" t="s">
        <v>2204</v>
      </c>
    </row>
    <row r="233" spans="1:65" s="2" customFormat="1" ht="16.5" customHeight="1">
      <c r="A233" s="39"/>
      <c r="B233" s="40"/>
      <c r="C233" s="292" t="s">
        <v>994</v>
      </c>
      <c r="D233" s="292" t="s">
        <v>807</v>
      </c>
      <c r="E233" s="293" t="s">
        <v>2205</v>
      </c>
      <c r="F233" s="294" t="s">
        <v>2206</v>
      </c>
      <c r="G233" s="295" t="s">
        <v>360</v>
      </c>
      <c r="H233" s="296">
        <v>4</v>
      </c>
      <c r="I233" s="297"/>
      <c r="J233" s="298">
        <f>ROUND(I233*H233,2)</f>
        <v>0</v>
      </c>
      <c r="K233" s="294" t="s">
        <v>194</v>
      </c>
      <c r="L233" s="299"/>
      <c r="M233" s="300" t="s">
        <v>1</v>
      </c>
      <c r="N233" s="301" t="s">
        <v>42</v>
      </c>
      <c r="O233" s="92"/>
      <c r="P233" s="237">
        <f>O233*H233</f>
        <v>0</v>
      </c>
      <c r="Q233" s="237">
        <v>0.001</v>
      </c>
      <c r="R233" s="237">
        <f>Q233*H233</f>
        <v>0.004</v>
      </c>
      <c r="S233" s="237">
        <v>0</v>
      </c>
      <c r="T233" s="23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9" t="s">
        <v>688</v>
      </c>
      <c r="AT233" s="239" t="s">
        <v>807</v>
      </c>
      <c r="AU233" s="239" t="s">
        <v>86</v>
      </c>
      <c r="AY233" s="18" t="s">
        <v>188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8" t="s">
        <v>84</v>
      </c>
      <c r="BK233" s="240">
        <f>ROUND(I233*H233,2)</f>
        <v>0</v>
      </c>
      <c r="BL233" s="18" t="s">
        <v>374</v>
      </c>
      <c r="BM233" s="239" t="s">
        <v>2207</v>
      </c>
    </row>
    <row r="234" spans="1:65" s="2" customFormat="1" ht="49.05" customHeight="1">
      <c r="A234" s="39"/>
      <c r="B234" s="40"/>
      <c r="C234" s="228" t="s">
        <v>1000</v>
      </c>
      <c r="D234" s="228" t="s">
        <v>190</v>
      </c>
      <c r="E234" s="229" t="s">
        <v>2208</v>
      </c>
      <c r="F234" s="230" t="s">
        <v>2209</v>
      </c>
      <c r="G234" s="231" t="s">
        <v>360</v>
      </c>
      <c r="H234" s="232">
        <v>131</v>
      </c>
      <c r="I234" s="233"/>
      <c r="J234" s="234">
        <f>ROUND(I234*H234,2)</f>
        <v>0</v>
      </c>
      <c r="K234" s="230" t="s">
        <v>194</v>
      </c>
      <c r="L234" s="45"/>
      <c r="M234" s="235" t="s">
        <v>1</v>
      </c>
      <c r="N234" s="236" t="s">
        <v>42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374</v>
      </c>
      <c r="AT234" s="239" t="s">
        <v>190</v>
      </c>
      <c r="AU234" s="239" t="s">
        <v>86</v>
      </c>
      <c r="AY234" s="18" t="s">
        <v>188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84</v>
      </c>
      <c r="BK234" s="240">
        <f>ROUND(I234*H234,2)</f>
        <v>0</v>
      </c>
      <c r="BL234" s="18" t="s">
        <v>374</v>
      </c>
      <c r="BM234" s="239" t="s">
        <v>2210</v>
      </c>
    </row>
    <row r="235" spans="1:51" s="14" customFormat="1" ht="12">
      <c r="A235" s="14"/>
      <c r="B235" s="252"/>
      <c r="C235" s="253"/>
      <c r="D235" s="243" t="s">
        <v>197</v>
      </c>
      <c r="E235" s="254" t="s">
        <v>1</v>
      </c>
      <c r="F235" s="255" t="s">
        <v>2211</v>
      </c>
      <c r="G235" s="253"/>
      <c r="H235" s="256">
        <v>131</v>
      </c>
      <c r="I235" s="257"/>
      <c r="J235" s="253"/>
      <c r="K235" s="253"/>
      <c r="L235" s="258"/>
      <c r="M235" s="259"/>
      <c r="N235" s="260"/>
      <c r="O235" s="260"/>
      <c r="P235" s="260"/>
      <c r="Q235" s="260"/>
      <c r="R235" s="260"/>
      <c r="S235" s="260"/>
      <c r="T235" s="26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2" t="s">
        <v>197</v>
      </c>
      <c r="AU235" s="262" t="s">
        <v>86</v>
      </c>
      <c r="AV235" s="14" t="s">
        <v>86</v>
      </c>
      <c r="AW235" s="14" t="s">
        <v>32</v>
      </c>
      <c r="AX235" s="14" t="s">
        <v>84</v>
      </c>
      <c r="AY235" s="262" t="s">
        <v>188</v>
      </c>
    </row>
    <row r="236" spans="1:65" s="2" customFormat="1" ht="16.5" customHeight="1">
      <c r="A236" s="39"/>
      <c r="B236" s="40"/>
      <c r="C236" s="292" t="s">
        <v>1005</v>
      </c>
      <c r="D236" s="292" t="s">
        <v>807</v>
      </c>
      <c r="E236" s="293" t="s">
        <v>2212</v>
      </c>
      <c r="F236" s="294" t="s">
        <v>2213</v>
      </c>
      <c r="G236" s="295" t="s">
        <v>360</v>
      </c>
      <c r="H236" s="296">
        <v>4</v>
      </c>
      <c r="I236" s="297"/>
      <c r="J236" s="298">
        <f>ROUND(I236*H236,2)</f>
        <v>0</v>
      </c>
      <c r="K236" s="294" t="s">
        <v>1</v>
      </c>
      <c r="L236" s="299"/>
      <c r="M236" s="300" t="s">
        <v>1</v>
      </c>
      <c r="N236" s="301" t="s">
        <v>42</v>
      </c>
      <c r="O236" s="92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688</v>
      </c>
      <c r="AT236" s="239" t="s">
        <v>807</v>
      </c>
      <c r="AU236" s="239" t="s">
        <v>86</v>
      </c>
      <c r="AY236" s="18" t="s">
        <v>188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84</v>
      </c>
      <c r="BK236" s="240">
        <f>ROUND(I236*H236,2)</f>
        <v>0</v>
      </c>
      <c r="BL236" s="18" t="s">
        <v>374</v>
      </c>
      <c r="BM236" s="239" t="s">
        <v>2214</v>
      </c>
    </row>
    <row r="237" spans="1:47" s="2" customFormat="1" ht="12">
      <c r="A237" s="39"/>
      <c r="B237" s="40"/>
      <c r="C237" s="41"/>
      <c r="D237" s="243" t="s">
        <v>560</v>
      </c>
      <c r="E237" s="41"/>
      <c r="F237" s="288" t="s">
        <v>2215</v>
      </c>
      <c r="G237" s="41"/>
      <c r="H237" s="41"/>
      <c r="I237" s="289"/>
      <c r="J237" s="41"/>
      <c r="K237" s="41"/>
      <c r="L237" s="45"/>
      <c r="M237" s="290"/>
      <c r="N237" s="291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560</v>
      </c>
      <c r="AU237" s="18" t="s">
        <v>86</v>
      </c>
    </row>
    <row r="238" spans="1:65" s="2" customFormat="1" ht="21.75" customHeight="1">
      <c r="A238" s="39"/>
      <c r="B238" s="40"/>
      <c r="C238" s="292" t="s">
        <v>1010</v>
      </c>
      <c r="D238" s="292" t="s">
        <v>807</v>
      </c>
      <c r="E238" s="293" t="s">
        <v>2216</v>
      </c>
      <c r="F238" s="294" t="s">
        <v>2217</v>
      </c>
      <c r="G238" s="295" t="s">
        <v>360</v>
      </c>
      <c r="H238" s="296">
        <v>17</v>
      </c>
      <c r="I238" s="297"/>
      <c r="J238" s="298">
        <f>ROUND(I238*H238,2)</f>
        <v>0</v>
      </c>
      <c r="K238" s="294" t="s">
        <v>1</v>
      </c>
      <c r="L238" s="299"/>
      <c r="M238" s="300" t="s">
        <v>1</v>
      </c>
      <c r="N238" s="301" t="s">
        <v>42</v>
      </c>
      <c r="O238" s="92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688</v>
      </c>
      <c r="AT238" s="239" t="s">
        <v>807</v>
      </c>
      <c r="AU238" s="239" t="s">
        <v>86</v>
      </c>
      <c r="AY238" s="18" t="s">
        <v>188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84</v>
      </c>
      <c r="BK238" s="240">
        <f>ROUND(I238*H238,2)</f>
        <v>0</v>
      </c>
      <c r="BL238" s="18" t="s">
        <v>374</v>
      </c>
      <c r="BM238" s="239" t="s">
        <v>2218</v>
      </c>
    </row>
    <row r="239" spans="1:47" s="2" customFormat="1" ht="12">
      <c r="A239" s="39"/>
      <c r="B239" s="40"/>
      <c r="C239" s="41"/>
      <c r="D239" s="243" t="s">
        <v>560</v>
      </c>
      <c r="E239" s="41"/>
      <c r="F239" s="288" t="s">
        <v>2219</v>
      </c>
      <c r="G239" s="41"/>
      <c r="H239" s="41"/>
      <c r="I239" s="289"/>
      <c r="J239" s="41"/>
      <c r="K239" s="41"/>
      <c r="L239" s="45"/>
      <c r="M239" s="290"/>
      <c r="N239" s="291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560</v>
      </c>
      <c r="AU239" s="18" t="s">
        <v>86</v>
      </c>
    </row>
    <row r="240" spans="1:65" s="2" customFormat="1" ht="24.15" customHeight="1">
      <c r="A240" s="39"/>
      <c r="B240" s="40"/>
      <c r="C240" s="292" t="s">
        <v>1016</v>
      </c>
      <c r="D240" s="292" t="s">
        <v>807</v>
      </c>
      <c r="E240" s="293" t="s">
        <v>2220</v>
      </c>
      <c r="F240" s="294" t="s">
        <v>2221</v>
      </c>
      <c r="G240" s="295" t="s">
        <v>360</v>
      </c>
      <c r="H240" s="296">
        <v>3</v>
      </c>
      <c r="I240" s="297"/>
      <c r="J240" s="298">
        <f>ROUND(I240*H240,2)</f>
        <v>0</v>
      </c>
      <c r="K240" s="294" t="s">
        <v>1</v>
      </c>
      <c r="L240" s="299"/>
      <c r="M240" s="300" t="s">
        <v>1</v>
      </c>
      <c r="N240" s="301" t="s">
        <v>42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688</v>
      </c>
      <c r="AT240" s="239" t="s">
        <v>807</v>
      </c>
      <c r="AU240" s="239" t="s">
        <v>86</v>
      </c>
      <c r="AY240" s="18" t="s">
        <v>188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84</v>
      </c>
      <c r="BK240" s="240">
        <f>ROUND(I240*H240,2)</f>
        <v>0</v>
      </c>
      <c r="BL240" s="18" t="s">
        <v>374</v>
      </c>
      <c r="BM240" s="239" t="s">
        <v>2222</v>
      </c>
    </row>
    <row r="241" spans="1:47" s="2" customFormat="1" ht="12">
      <c r="A241" s="39"/>
      <c r="B241" s="40"/>
      <c r="C241" s="41"/>
      <c r="D241" s="243" t="s">
        <v>560</v>
      </c>
      <c r="E241" s="41"/>
      <c r="F241" s="288" t="s">
        <v>2223</v>
      </c>
      <c r="G241" s="41"/>
      <c r="H241" s="41"/>
      <c r="I241" s="289"/>
      <c r="J241" s="41"/>
      <c r="K241" s="41"/>
      <c r="L241" s="45"/>
      <c r="M241" s="290"/>
      <c r="N241" s="291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560</v>
      </c>
      <c r="AU241" s="18" t="s">
        <v>86</v>
      </c>
    </row>
    <row r="242" spans="1:65" s="2" customFormat="1" ht="24.15" customHeight="1">
      <c r="A242" s="39"/>
      <c r="B242" s="40"/>
      <c r="C242" s="292" t="s">
        <v>1022</v>
      </c>
      <c r="D242" s="292" t="s">
        <v>807</v>
      </c>
      <c r="E242" s="293" t="s">
        <v>2224</v>
      </c>
      <c r="F242" s="294" t="s">
        <v>2225</v>
      </c>
      <c r="G242" s="295" t="s">
        <v>360</v>
      </c>
      <c r="H242" s="296">
        <v>6</v>
      </c>
      <c r="I242" s="297"/>
      <c r="J242" s="298">
        <f>ROUND(I242*H242,2)</f>
        <v>0</v>
      </c>
      <c r="K242" s="294" t="s">
        <v>1</v>
      </c>
      <c r="L242" s="299"/>
      <c r="M242" s="300" t="s">
        <v>1</v>
      </c>
      <c r="N242" s="301" t="s">
        <v>42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688</v>
      </c>
      <c r="AT242" s="239" t="s">
        <v>807</v>
      </c>
      <c r="AU242" s="239" t="s">
        <v>86</v>
      </c>
      <c r="AY242" s="18" t="s">
        <v>188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84</v>
      </c>
      <c r="BK242" s="240">
        <f>ROUND(I242*H242,2)</f>
        <v>0</v>
      </c>
      <c r="BL242" s="18" t="s">
        <v>374</v>
      </c>
      <c r="BM242" s="239" t="s">
        <v>2226</v>
      </c>
    </row>
    <row r="243" spans="1:47" s="2" customFormat="1" ht="12">
      <c r="A243" s="39"/>
      <c r="B243" s="40"/>
      <c r="C243" s="41"/>
      <c r="D243" s="243" t="s">
        <v>560</v>
      </c>
      <c r="E243" s="41"/>
      <c r="F243" s="288" t="s">
        <v>2227</v>
      </c>
      <c r="G243" s="41"/>
      <c r="H243" s="41"/>
      <c r="I243" s="289"/>
      <c r="J243" s="41"/>
      <c r="K243" s="41"/>
      <c r="L243" s="45"/>
      <c r="M243" s="290"/>
      <c r="N243" s="291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560</v>
      </c>
      <c r="AU243" s="18" t="s">
        <v>86</v>
      </c>
    </row>
    <row r="244" spans="1:65" s="2" customFormat="1" ht="24.15" customHeight="1">
      <c r="A244" s="39"/>
      <c r="B244" s="40"/>
      <c r="C244" s="292" t="s">
        <v>1028</v>
      </c>
      <c r="D244" s="292" t="s">
        <v>807</v>
      </c>
      <c r="E244" s="293" t="s">
        <v>2228</v>
      </c>
      <c r="F244" s="294" t="s">
        <v>2229</v>
      </c>
      <c r="G244" s="295" t="s">
        <v>360</v>
      </c>
      <c r="H244" s="296">
        <v>14</v>
      </c>
      <c r="I244" s="297"/>
      <c r="J244" s="298">
        <f>ROUND(I244*H244,2)</f>
        <v>0</v>
      </c>
      <c r="K244" s="294" t="s">
        <v>1</v>
      </c>
      <c r="L244" s="299"/>
      <c r="M244" s="300" t="s">
        <v>1</v>
      </c>
      <c r="N244" s="301" t="s">
        <v>42</v>
      </c>
      <c r="O244" s="92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3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688</v>
      </c>
      <c r="AT244" s="239" t="s">
        <v>807</v>
      </c>
      <c r="AU244" s="239" t="s">
        <v>86</v>
      </c>
      <c r="AY244" s="18" t="s">
        <v>188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84</v>
      </c>
      <c r="BK244" s="240">
        <f>ROUND(I244*H244,2)</f>
        <v>0</v>
      </c>
      <c r="BL244" s="18" t="s">
        <v>374</v>
      </c>
      <c r="BM244" s="239" t="s">
        <v>2230</v>
      </c>
    </row>
    <row r="245" spans="1:47" s="2" customFormat="1" ht="12">
      <c r="A245" s="39"/>
      <c r="B245" s="40"/>
      <c r="C245" s="41"/>
      <c r="D245" s="243" t="s">
        <v>560</v>
      </c>
      <c r="E245" s="41"/>
      <c r="F245" s="288" t="s">
        <v>2231</v>
      </c>
      <c r="G245" s="41"/>
      <c r="H245" s="41"/>
      <c r="I245" s="289"/>
      <c r="J245" s="41"/>
      <c r="K245" s="41"/>
      <c r="L245" s="45"/>
      <c r="M245" s="290"/>
      <c r="N245" s="291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560</v>
      </c>
      <c r="AU245" s="18" t="s">
        <v>86</v>
      </c>
    </row>
    <row r="246" spans="1:65" s="2" customFormat="1" ht="21.75" customHeight="1">
      <c r="A246" s="39"/>
      <c r="B246" s="40"/>
      <c r="C246" s="292" t="s">
        <v>1033</v>
      </c>
      <c r="D246" s="292" t="s">
        <v>807</v>
      </c>
      <c r="E246" s="293" t="s">
        <v>2232</v>
      </c>
      <c r="F246" s="294" t="s">
        <v>2233</v>
      </c>
      <c r="G246" s="295" t="s">
        <v>360</v>
      </c>
      <c r="H246" s="296">
        <v>5</v>
      </c>
      <c r="I246" s="297"/>
      <c r="J246" s="298">
        <f>ROUND(I246*H246,2)</f>
        <v>0</v>
      </c>
      <c r="K246" s="294" t="s">
        <v>1</v>
      </c>
      <c r="L246" s="299"/>
      <c r="M246" s="300" t="s">
        <v>1</v>
      </c>
      <c r="N246" s="301" t="s">
        <v>42</v>
      </c>
      <c r="O246" s="92"/>
      <c r="P246" s="237">
        <f>O246*H246</f>
        <v>0</v>
      </c>
      <c r="Q246" s="237">
        <v>0</v>
      </c>
      <c r="R246" s="237">
        <f>Q246*H246</f>
        <v>0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688</v>
      </c>
      <c r="AT246" s="239" t="s">
        <v>807</v>
      </c>
      <c r="AU246" s="239" t="s">
        <v>86</v>
      </c>
      <c r="AY246" s="18" t="s">
        <v>188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84</v>
      </c>
      <c r="BK246" s="240">
        <f>ROUND(I246*H246,2)</f>
        <v>0</v>
      </c>
      <c r="BL246" s="18" t="s">
        <v>374</v>
      </c>
      <c r="BM246" s="239" t="s">
        <v>2234</v>
      </c>
    </row>
    <row r="247" spans="1:47" s="2" customFormat="1" ht="12">
      <c r="A247" s="39"/>
      <c r="B247" s="40"/>
      <c r="C247" s="41"/>
      <c r="D247" s="243" t="s">
        <v>560</v>
      </c>
      <c r="E247" s="41"/>
      <c r="F247" s="288" t="s">
        <v>2235</v>
      </c>
      <c r="G247" s="41"/>
      <c r="H247" s="41"/>
      <c r="I247" s="289"/>
      <c r="J247" s="41"/>
      <c r="K247" s="41"/>
      <c r="L247" s="45"/>
      <c r="M247" s="290"/>
      <c r="N247" s="291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560</v>
      </c>
      <c r="AU247" s="18" t="s">
        <v>86</v>
      </c>
    </row>
    <row r="248" spans="1:65" s="2" customFormat="1" ht="24.15" customHeight="1">
      <c r="A248" s="39"/>
      <c r="B248" s="40"/>
      <c r="C248" s="292" t="s">
        <v>1038</v>
      </c>
      <c r="D248" s="292" t="s">
        <v>807</v>
      </c>
      <c r="E248" s="293" t="s">
        <v>2236</v>
      </c>
      <c r="F248" s="294" t="s">
        <v>2237</v>
      </c>
      <c r="G248" s="295" t="s">
        <v>360</v>
      </c>
      <c r="H248" s="296">
        <v>1</v>
      </c>
      <c r="I248" s="297"/>
      <c r="J248" s="298">
        <f>ROUND(I248*H248,2)</f>
        <v>0</v>
      </c>
      <c r="K248" s="294" t="s">
        <v>1</v>
      </c>
      <c r="L248" s="299"/>
      <c r="M248" s="300" t="s">
        <v>1</v>
      </c>
      <c r="N248" s="301" t="s">
        <v>42</v>
      </c>
      <c r="O248" s="92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688</v>
      </c>
      <c r="AT248" s="239" t="s">
        <v>807</v>
      </c>
      <c r="AU248" s="239" t="s">
        <v>86</v>
      </c>
      <c r="AY248" s="18" t="s">
        <v>188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84</v>
      </c>
      <c r="BK248" s="240">
        <f>ROUND(I248*H248,2)</f>
        <v>0</v>
      </c>
      <c r="BL248" s="18" t="s">
        <v>374</v>
      </c>
      <c r="BM248" s="239" t="s">
        <v>2238</v>
      </c>
    </row>
    <row r="249" spans="1:47" s="2" customFormat="1" ht="12">
      <c r="A249" s="39"/>
      <c r="B249" s="40"/>
      <c r="C249" s="41"/>
      <c r="D249" s="243" t="s">
        <v>560</v>
      </c>
      <c r="E249" s="41"/>
      <c r="F249" s="288" t="s">
        <v>2239</v>
      </c>
      <c r="G249" s="41"/>
      <c r="H249" s="41"/>
      <c r="I249" s="289"/>
      <c r="J249" s="41"/>
      <c r="K249" s="41"/>
      <c r="L249" s="45"/>
      <c r="M249" s="290"/>
      <c r="N249" s="291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560</v>
      </c>
      <c r="AU249" s="18" t="s">
        <v>86</v>
      </c>
    </row>
    <row r="250" spans="1:65" s="2" customFormat="1" ht="55.5" customHeight="1">
      <c r="A250" s="39"/>
      <c r="B250" s="40"/>
      <c r="C250" s="292" t="s">
        <v>1043</v>
      </c>
      <c r="D250" s="292" t="s">
        <v>807</v>
      </c>
      <c r="E250" s="293" t="s">
        <v>2240</v>
      </c>
      <c r="F250" s="294" t="s">
        <v>2241</v>
      </c>
      <c r="G250" s="295" t="s">
        <v>360</v>
      </c>
      <c r="H250" s="296">
        <v>20</v>
      </c>
      <c r="I250" s="297"/>
      <c r="J250" s="298">
        <f>ROUND(I250*H250,2)</f>
        <v>0</v>
      </c>
      <c r="K250" s="294" t="s">
        <v>1</v>
      </c>
      <c r="L250" s="299"/>
      <c r="M250" s="300" t="s">
        <v>1</v>
      </c>
      <c r="N250" s="301" t="s">
        <v>42</v>
      </c>
      <c r="O250" s="92"/>
      <c r="P250" s="237">
        <f>O250*H250</f>
        <v>0</v>
      </c>
      <c r="Q250" s="237">
        <v>0</v>
      </c>
      <c r="R250" s="237">
        <f>Q250*H250</f>
        <v>0</v>
      </c>
      <c r="S250" s="237">
        <v>0</v>
      </c>
      <c r="T250" s="23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9" t="s">
        <v>688</v>
      </c>
      <c r="AT250" s="239" t="s">
        <v>807</v>
      </c>
      <c r="AU250" s="239" t="s">
        <v>86</v>
      </c>
      <c r="AY250" s="18" t="s">
        <v>188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8" t="s">
        <v>84</v>
      </c>
      <c r="BK250" s="240">
        <f>ROUND(I250*H250,2)</f>
        <v>0</v>
      </c>
      <c r="BL250" s="18" t="s">
        <v>374</v>
      </c>
      <c r="BM250" s="239" t="s">
        <v>2242</v>
      </c>
    </row>
    <row r="251" spans="1:47" s="2" customFormat="1" ht="12">
      <c r="A251" s="39"/>
      <c r="B251" s="40"/>
      <c r="C251" s="41"/>
      <c r="D251" s="243" t="s">
        <v>560</v>
      </c>
      <c r="E251" s="41"/>
      <c r="F251" s="288" t="s">
        <v>2243</v>
      </c>
      <c r="G251" s="41"/>
      <c r="H251" s="41"/>
      <c r="I251" s="289"/>
      <c r="J251" s="41"/>
      <c r="K251" s="41"/>
      <c r="L251" s="45"/>
      <c r="M251" s="290"/>
      <c r="N251" s="291"/>
      <c r="O251" s="92"/>
      <c r="P251" s="92"/>
      <c r="Q251" s="92"/>
      <c r="R251" s="92"/>
      <c r="S251" s="92"/>
      <c r="T251" s="93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560</v>
      </c>
      <c r="AU251" s="18" t="s">
        <v>86</v>
      </c>
    </row>
    <row r="252" spans="1:65" s="2" customFormat="1" ht="55.5" customHeight="1">
      <c r="A252" s="39"/>
      <c r="B252" s="40"/>
      <c r="C252" s="292" t="s">
        <v>1049</v>
      </c>
      <c r="D252" s="292" t="s">
        <v>807</v>
      </c>
      <c r="E252" s="293" t="s">
        <v>2244</v>
      </c>
      <c r="F252" s="294" t="s">
        <v>2245</v>
      </c>
      <c r="G252" s="295" t="s">
        <v>360</v>
      </c>
      <c r="H252" s="296">
        <v>34</v>
      </c>
      <c r="I252" s="297"/>
      <c r="J252" s="298">
        <f>ROUND(I252*H252,2)</f>
        <v>0</v>
      </c>
      <c r="K252" s="294" t="s">
        <v>1</v>
      </c>
      <c r="L252" s="299"/>
      <c r="M252" s="300" t="s">
        <v>1</v>
      </c>
      <c r="N252" s="301" t="s">
        <v>42</v>
      </c>
      <c r="O252" s="92"/>
      <c r="P252" s="237">
        <f>O252*H252</f>
        <v>0</v>
      </c>
      <c r="Q252" s="237">
        <v>0</v>
      </c>
      <c r="R252" s="237">
        <f>Q252*H252</f>
        <v>0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688</v>
      </c>
      <c r="AT252" s="239" t="s">
        <v>807</v>
      </c>
      <c r="AU252" s="239" t="s">
        <v>86</v>
      </c>
      <c r="AY252" s="18" t="s">
        <v>188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84</v>
      </c>
      <c r="BK252" s="240">
        <f>ROUND(I252*H252,2)</f>
        <v>0</v>
      </c>
      <c r="BL252" s="18" t="s">
        <v>374</v>
      </c>
      <c r="BM252" s="239" t="s">
        <v>2246</v>
      </c>
    </row>
    <row r="253" spans="1:47" s="2" customFormat="1" ht="12">
      <c r="A253" s="39"/>
      <c r="B253" s="40"/>
      <c r="C253" s="41"/>
      <c r="D253" s="243" t="s">
        <v>560</v>
      </c>
      <c r="E253" s="41"/>
      <c r="F253" s="288" t="s">
        <v>2247</v>
      </c>
      <c r="G253" s="41"/>
      <c r="H253" s="41"/>
      <c r="I253" s="289"/>
      <c r="J253" s="41"/>
      <c r="K253" s="41"/>
      <c r="L253" s="45"/>
      <c r="M253" s="290"/>
      <c r="N253" s="291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560</v>
      </c>
      <c r="AU253" s="18" t="s">
        <v>86</v>
      </c>
    </row>
    <row r="254" spans="1:65" s="2" customFormat="1" ht="24.15" customHeight="1">
      <c r="A254" s="39"/>
      <c r="B254" s="40"/>
      <c r="C254" s="292" t="s">
        <v>1053</v>
      </c>
      <c r="D254" s="292" t="s">
        <v>807</v>
      </c>
      <c r="E254" s="293" t="s">
        <v>2248</v>
      </c>
      <c r="F254" s="294" t="s">
        <v>2249</v>
      </c>
      <c r="G254" s="295" t="s">
        <v>360</v>
      </c>
      <c r="H254" s="296">
        <v>3</v>
      </c>
      <c r="I254" s="297"/>
      <c r="J254" s="298">
        <f>ROUND(I254*H254,2)</f>
        <v>0</v>
      </c>
      <c r="K254" s="294" t="s">
        <v>1</v>
      </c>
      <c r="L254" s="299"/>
      <c r="M254" s="300" t="s">
        <v>1</v>
      </c>
      <c r="N254" s="301" t="s">
        <v>42</v>
      </c>
      <c r="O254" s="92"/>
      <c r="P254" s="237">
        <f>O254*H254</f>
        <v>0</v>
      </c>
      <c r="Q254" s="237">
        <v>0</v>
      </c>
      <c r="R254" s="237">
        <f>Q254*H254</f>
        <v>0</v>
      </c>
      <c r="S254" s="237">
        <v>0</v>
      </c>
      <c r="T254" s="238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9" t="s">
        <v>688</v>
      </c>
      <c r="AT254" s="239" t="s">
        <v>807</v>
      </c>
      <c r="AU254" s="239" t="s">
        <v>86</v>
      </c>
      <c r="AY254" s="18" t="s">
        <v>188</v>
      </c>
      <c r="BE254" s="240">
        <f>IF(N254="základní",J254,0)</f>
        <v>0</v>
      </c>
      <c r="BF254" s="240">
        <f>IF(N254="snížená",J254,0)</f>
        <v>0</v>
      </c>
      <c r="BG254" s="240">
        <f>IF(N254="zákl. přenesená",J254,0)</f>
        <v>0</v>
      </c>
      <c r="BH254" s="240">
        <f>IF(N254="sníž. přenesená",J254,0)</f>
        <v>0</v>
      </c>
      <c r="BI254" s="240">
        <f>IF(N254="nulová",J254,0)</f>
        <v>0</v>
      </c>
      <c r="BJ254" s="18" t="s">
        <v>84</v>
      </c>
      <c r="BK254" s="240">
        <f>ROUND(I254*H254,2)</f>
        <v>0</v>
      </c>
      <c r="BL254" s="18" t="s">
        <v>374</v>
      </c>
      <c r="BM254" s="239" t="s">
        <v>2250</v>
      </c>
    </row>
    <row r="255" spans="1:47" s="2" customFormat="1" ht="12">
      <c r="A255" s="39"/>
      <c r="B255" s="40"/>
      <c r="C255" s="41"/>
      <c r="D255" s="243" t="s">
        <v>560</v>
      </c>
      <c r="E255" s="41"/>
      <c r="F255" s="288" t="s">
        <v>2251</v>
      </c>
      <c r="G255" s="41"/>
      <c r="H255" s="41"/>
      <c r="I255" s="289"/>
      <c r="J255" s="41"/>
      <c r="K255" s="41"/>
      <c r="L255" s="45"/>
      <c r="M255" s="290"/>
      <c r="N255" s="291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560</v>
      </c>
      <c r="AU255" s="18" t="s">
        <v>86</v>
      </c>
    </row>
    <row r="256" spans="1:63" s="12" customFormat="1" ht="22.8" customHeight="1">
      <c r="A256" s="12"/>
      <c r="B256" s="212"/>
      <c r="C256" s="213"/>
      <c r="D256" s="214" t="s">
        <v>76</v>
      </c>
      <c r="E256" s="226" t="s">
        <v>2252</v>
      </c>
      <c r="F256" s="226" t="s">
        <v>2253</v>
      </c>
      <c r="G256" s="213"/>
      <c r="H256" s="213"/>
      <c r="I256" s="216"/>
      <c r="J256" s="227">
        <f>BK256</f>
        <v>0</v>
      </c>
      <c r="K256" s="213"/>
      <c r="L256" s="218"/>
      <c r="M256" s="219"/>
      <c r="N256" s="220"/>
      <c r="O256" s="220"/>
      <c r="P256" s="221">
        <f>SUM(P257:P258)</f>
        <v>0</v>
      </c>
      <c r="Q256" s="220"/>
      <c r="R256" s="221">
        <f>SUM(R257:R258)</f>
        <v>0</v>
      </c>
      <c r="S256" s="220"/>
      <c r="T256" s="222">
        <f>SUM(T257:T258)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23" t="s">
        <v>86</v>
      </c>
      <c r="AT256" s="224" t="s">
        <v>76</v>
      </c>
      <c r="AU256" s="224" t="s">
        <v>84</v>
      </c>
      <c r="AY256" s="223" t="s">
        <v>188</v>
      </c>
      <c r="BK256" s="225">
        <f>SUM(BK257:BK258)</f>
        <v>0</v>
      </c>
    </row>
    <row r="257" spans="1:65" s="2" customFormat="1" ht="16.5" customHeight="1">
      <c r="A257" s="39"/>
      <c r="B257" s="40"/>
      <c r="C257" s="228" t="s">
        <v>1058</v>
      </c>
      <c r="D257" s="228" t="s">
        <v>190</v>
      </c>
      <c r="E257" s="229" t="s">
        <v>2254</v>
      </c>
      <c r="F257" s="230" t="s">
        <v>2255</v>
      </c>
      <c r="G257" s="231" t="s">
        <v>360</v>
      </c>
      <c r="H257" s="232">
        <v>23</v>
      </c>
      <c r="I257" s="233"/>
      <c r="J257" s="234">
        <f>ROUND(I257*H257,2)</f>
        <v>0</v>
      </c>
      <c r="K257" s="230" t="s">
        <v>194</v>
      </c>
      <c r="L257" s="45"/>
      <c r="M257" s="235" t="s">
        <v>1</v>
      </c>
      <c r="N257" s="236" t="s">
        <v>42</v>
      </c>
      <c r="O257" s="92"/>
      <c r="P257" s="237">
        <f>O257*H257</f>
        <v>0</v>
      </c>
      <c r="Q257" s="237">
        <v>0</v>
      </c>
      <c r="R257" s="237">
        <f>Q257*H257</f>
        <v>0</v>
      </c>
      <c r="S257" s="237">
        <v>0</v>
      </c>
      <c r="T257" s="238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9" t="s">
        <v>374</v>
      </c>
      <c r="AT257" s="239" t="s">
        <v>190</v>
      </c>
      <c r="AU257" s="239" t="s">
        <v>86</v>
      </c>
      <c r="AY257" s="18" t="s">
        <v>188</v>
      </c>
      <c r="BE257" s="240">
        <f>IF(N257="základní",J257,0)</f>
        <v>0</v>
      </c>
      <c r="BF257" s="240">
        <f>IF(N257="snížená",J257,0)</f>
        <v>0</v>
      </c>
      <c r="BG257" s="240">
        <f>IF(N257="zákl. přenesená",J257,0)</f>
        <v>0</v>
      </c>
      <c r="BH257" s="240">
        <f>IF(N257="sníž. přenesená",J257,0)</f>
        <v>0</v>
      </c>
      <c r="BI257" s="240">
        <f>IF(N257="nulová",J257,0)</f>
        <v>0</v>
      </c>
      <c r="BJ257" s="18" t="s">
        <v>84</v>
      </c>
      <c r="BK257" s="240">
        <f>ROUND(I257*H257,2)</f>
        <v>0</v>
      </c>
      <c r="BL257" s="18" t="s">
        <v>374</v>
      </c>
      <c r="BM257" s="239" t="s">
        <v>2256</v>
      </c>
    </row>
    <row r="258" spans="1:65" s="2" customFormat="1" ht="37.8" customHeight="1">
      <c r="A258" s="39"/>
      <c r="B258" s="40"/>
      <c r="C258" s="292" t="s">
        <v>1063</v>
      </c>
      <c r="D258" s="292" t="s">
        <v>807</v>
      </c>
      <c r="E258" s="293" t="s">
        <v>2257</v>
      </c>
      <c r="F258" s="294" t="s">
        <v>2258</v>
      </c>
      <c r="G258" s="295" t="s">
        <v>360</v>
      </c>
      <c r="H258" s="296">
        <v>23</v>
      </c>
      <c r="I258" s="297"/>
      <c r="J258" s="298">
        <f>ROUND(I258*H258,2)</f>
        <v>0</v>
      </c>
      <c r="K258" s="294" t="s">
        <v>1</v>
      </c>
      <c r="L258" s="299"/>
      <c r="M258" s="300" t="s">
        <v>1</v>
      </c>
      <c r="N258" s="301" t="s">
        <v>42</v>
      </c>
      <c r="O258" s="92"/>
      <c r="P258" s="237">
        <f>O258*H258</f>
        <v>0</v>
      </c>
      <c r="Q258" s="237">
        <v>0</v>
      </c>
      <c r="R258" s="237">
        <f>Q258*H258</f>
        <v>0</v>
      </c>
      <c r="S258" s="237">
        <v>0</v>
      </c>
      <c r="T258" s="23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9" t="s">
        <v>688</v>
      </c>
      <c r="AT258" s="239" t="s">
        <v>807</v>
      </c>
      <c r="AU258" s="239" t="s">
        <v>86</v>
      </c>
      <c r="AY258" s="18" t="s">
        <v>188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8" t="s">
        <v>84</v>
      </c>
      <c r="BK258" s="240">
        <f>ROUND(I258*H258,2)</f>
        <v>0</v>
      </c>
      <c r="BL258" s="18" t="s">
        <v>374</v>
      </c>
      <c r="BM258" s="239" t="s">
        <v>2259</v>
      </c>
    </row>
    <row r="259" spans="1:63" s="12" customFormat="1" ht="25.9" customHeight="1">
      <c r="A259" s="12"/>
      <c r="B259" s="212"/>
      <c r="C259" s="213"/>
      <c r="D259" s="214" t="s">
        <v>76</v>
      </c>
      <c r="E259" s="215" t="s">
        <v>807</v>
      </c>
      <c r="F259" s="215" t="s">
        <v>2260</v>
      </c>
      <c r="G259" s="213"/>
      <c r="H259" s="213"/>
      <c r="I259" s="216"/>
      <c r="J259" s="217">
        <f>BK259</f>
        <v>0</v>
      </c>
      <c r="K259" s="213"/>
      <c r="L259" s="218"/>
      <c r="M259" s="219"/>
      <c r="N259" s="220"/>
      <c r="O259" s="220"/>
      <c r="P259" s="221">
        <f>P260</f>
        <v>0</v>
      </c>
      <c r="Q259" s="220"/>
      <c r="R259" s="221">
        <f>R260</f>
        <v>0.22375</v>
      </c>
      <c r="S259" s="220"/>
      <c r="T259" s="222">
        <f>T260</f>
        <v>2.9400500000000003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23" t="s">
        <v>112</v>
      </c>
      <c r="AT259" s="224" t="s">
        <v>76</v>
      </c>
      <c r="AU259" s="224" t="s">
        <v>77</v>
      </c>
      <c r="AY259" s="223" t="s">
        <v>188</v>
      </c>
      <c r="BK259" s="225">
        <f>BK260</f>
        <v>0</v>
      </c>
    </row>
    <row r="260" spans="1:63" s="12" customFormat="1" ht="22.8" customHeight="1">
      <c r="A260" s="12"/>
      <c r="B260" s="212"/>
      <c r="C260" s="213"/>
      <c r="D260" s="214" t="s">
        <v>76</v>
      </c>
      <c r="E260" s="226" t="s">
        <v>2261</v>
      </c>
      <c r="F260" s="226" t="s">
        <v>2262</v>
      </c>
      <c r="G260" s="213"/>
      <c r="H260" s="213"/>
      <c r="I260" s="216"/>
      <c r="J260" s="227">
        <f>BK260</f>
        <v>0</v>
      </c>
      <c r="K260" s="213"/>
      <c r="L260" s="218"/>
      <c r="M260" s="219"/>
      <c r="N260" s="220"/>
      <c r="O260" s="220"/>
      <c r="P260" s="221">
        <f>SUM(P261:P271)</f>
        <v>0</v>
      </c>
      <c r="Q260" s="220"/>
      <c r="R260" s="221">
        <f>SUM(R261:R271)</f>
        <v>0.22375</v>
      </c>
      <c r="S260" s="220"/>
      <c r="T260" s="222">
        <f>SUM(T261:T271)</f>
        <v>2.9400500000000003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3" t="s">
        <v>112</v>
      </c>
      <c r="AT260" s="224" t="s">
        <v>76</v>
      </c>
      <c r="AU260" s="224" t="s">
        <v>84</v>
      </c>
      <c r="AY260" s="223" t="s">
        <v>188</v>
      </c>
      <c r="BK260" s="225">
        <f>SUM(BK261:BK271)</f>
        <v>0</v>
      </c>
    </row>
    <row r="261" spans="1:65" s="2" customFormat="1" ht="24.15" customHeight="1">
      <c r="A261" s="39"/>
      <c r="B261" s="40"/>
      <c r="C261" s="228" t="s">
        <v>1068</v>
      </c>
      <c r="D261" s="228" t="s">
        <v>190</v>
      </c>
      <c r="E261" s="229" t="s">
        <v>2263</v>
      </c>
      <c r="F261" s="230" t="s">
        <v>2264</v>
      </c>
      <c r="G261" s="231" t="s">
        <v>604</v>
      </c>
      <c r="H261" s="232">
        <v>735</v>
      </c>
      <c r="I261" s="233"/>
      <c r="J261" s="234">
        <f>ROUND(I261*H261,2)</f>
        <v>0</v>
      </c>
      <c r="K261" s="230" t="s">
        <v>194</v>
      </c>
      <c r="L261" s="45"/>
      <c r="M261" s="235" t="s">
        <v>1</v>
      </c>
      <c r="N261" s="236" t="s">
        <v>42</v>
      </c>
      <c r="O261" s="92"/>
      <c r="P261" s="237">
        <f>O261*H261</f>
        <v>0</v>
      </c>
      <c r="Q261" s="237">
        <v>0.00015</v>
      </c>
      <c r="R261" s="237">
        <f>Q261*H261</f>
        <v>0.11024999999999999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891</v>
      </c>
      <c r="AT261" s="239" t="s">
        <v>190</v>
      </c>
      <c r="AU261" s="239" t="s">
        <v>86</v>
      </c>
      <c r="AY261" s="18" t="s">
        <v>188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84</v>
      </c>
      <c r="BK261" s="240">
        <f>ROUND(I261*H261,2)</f>
        <v>0</v>
      </c>
      <c r="BL261" s="18" t="s">
        <v>891</v>
      </c>
      <c r="BM261" s="239" t="s">
        <v>2265</v>
      </c>
    </row>
    <row r="262" spans="1:65" s="2" customFormat="1" ht="24.15" customHeight="1">
      <c r="A262" s="39"/>
      <c r="B262" s="40"/>
      <c r="C262" s="228" t="s">
        <v>1075</v>
      </c>
      <c r="D262" s="228" t="s">
        <v>190</v>
      </c>
      <c r="E262" s="229" t="s">
        <v>2266</v>
      </c>
      <c r="F262" s="230" t="s">
        <v>2267</v>
      </c>
      <c r="G262" s="231" t="s">
        <v>604</v>
      </c>
      <c r="H262" s="232">
        <v>248</v>
      </c>
      <c r="I262" s="233"/>
      <c r="J262" s="234">
        <f>ROUND(I262*H262,2)</f>
        <v>0</v>
      </c>
      <c r="K262" s="230" t="s">
        <v>194</v>
      </c>
      <c r="L262" s="45"/>
      <c r="M262" s="235" t="s">
        <v>1</v>
      </c>
      <c r="N262" s="236" t="s">
        <v>42</v>
      </c>
      <c r="O262" s="92"/>
      <c r="P262" s="237">
        <f>O262*H262</f>
        <v>0</v>
      </c>
      <c r="Q262" s="237">
        <v>0.00035</v>
      </c>
      <c r="R262" s="237">
        <f>Q262*H262</f>
        <v>0.0868</v>
      </c>
      <c r="S262" s="237">
        <v>0</v>
      </c>
      <c r="T262" s="23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9" t="s">
        <v>891</v>
      </c>
      <c r="AT262" s="239" t="s">
        <v>190</v>
      </c>
      <c r="AU262" s="239" t="s">
        <v>86</v>
      </c>
      <c r="AY262" s="18" t="s">
        <v>188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8" t="s">
        <v>84</v>
      </c>
      <c r="BK262" s="240">
        <f>ROUND(I262*H262,2)</f>
        <v>0</v>
      </c>
      <c r="BL262" s="18" t="s">
        <v>891</v>
      </c>
      <c r="BM262" s="239" t="s">
        <v>2268</v>
      </c>
    </row>
    <row r="263" spans="1:65" s="2" customFormat="1" ht="33" customHeight="1">
      <c r="A263" s="39"/>
      <c r="B263" s="40"/>
      <c r="C263" s="228" t="s">
        <v>1080</v>
      </c>
      <c r="D263" s="228" t="s">
        <v>190</v>
      </c>
      <c r="E263" s="229" t="s">
        <v>2269</v>
      </c>
      <c r="F263" s="230" t="s">
        <v>2270</v>
      </c>
      <c r="G263" s="231" t="s">
        <v>604</v>
      </c>
      <c r="H263" s="232">
        <v>15</v>
      </c>
      <c r="I263" s="233"/>
      <c r="J263" s="234">
        <f>ROUND(I263*H263,2)</f>
        <v>0</v>
      </c>
      <c r="K263" s="230" t="s">
        <v>194</v>
      </c>
      <c r="L263" s="45"/>
      <c r="M263" s="235" t="s">
        <v>1</v>
      </c>
      <c r="N263" s="236" t="s">
        <v>42</v>
      </c>
      <c r="O263" s="92"/>
      <c r="P263" s="237">
        <f>O263*H263</f>
        <v>0</v>
      </c>
      <c r="Q263" s="237">
        <v>0.00178</v>
      </c>
      <c r="R263" s="237">
        <f>Q263*H263</f>
        <v>0.026699999999999998</v>
      </c>
      <c r="S263" s="237">
        <v>0</v>
      </c>
      <c r="T263" s="238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9" t="s">
        <v>891</v>
      </c>
      <c r="AT263" s="239" t="s">
        <v>190</v>
      </c>
      <c r="AU263" s="239" t="s">
        <v>86</v>
      </c>
      <c r="AY263" s="18" t="s">
        <v>188</v>
      </c>
      <c r="BE263" s="240">
        <f>IF(N263="základní",J263,0)</f>
        <v>0</v>
      </c>
      <c r="BF263" s="240">
        <f>IF(N263="snížená",J263,0)</f>
        <v>0</v>
      </c>
      <c r="BG263" s="240">
        <f>IF(N263="zákl. přenesená",J263,0)</f>
        <v>0</v>
      </c>
      <c r="BH263" s="240">
        <f>IF(N263="sníž. přenesená",J263,0)</f>
        <v>0</v>
      </c>
      <c r="BI263" s="240">
        <f>IF(N263="nulová",J263,0)</f>
        <v>0</v>
      </c>
      <c r="BJ263" s="18" t="s">
        <v>84</v>
      </c>
      <c r="BK263" s="240">
        <f>ROUND(I263*H263,2)</f>
        <v>0</v>
      </c>
      <c r="BL263" s="18" t="s">
        <v>891</v>
      </c>
      <c r="BM263" s="239" t="s">
        <v>2271</v>
      </c>
    </row>
    <row r="264" spans="1:65" s="2" customFormat="1" ht="24.15" customHeight="1">
      <c r="A264" s="39"/>
      <c r="B264" s="40"/>
      <c r="C264" s="228" t="s">
        <v>1085</v>
      </c>
      <c r="D264" s="228" t="s">
        <v>190</v>
      </c>
      <c r="E264" s="229" t="s">
        <v>2272</v>
      </c>
      <c r="F264" s="230" t="s">
        <v>2273</v>
      </c>
      <c r="G264" s="231" t="s">
        <v>360</v>
      </c>
      <c r="H264" s="232">
        <v>48</v>
      </c>
      <c r="I264" s="233"/>
      <c r="J264" s="234">
        <f>ROUND(I264*H264,2)</f>
        <v>0</v>
      </c>
      <c r="K264" s="230" t="s">
        <v>194</v>
      </c>
      <c r="L264" s="45"/>
      <c r="M264" s="235" t="s">
        <v>1</v>
      </c>
      <c r="N264" s="236" t="s">
        <v>42</v>
      </c>
      <c r="O264" s="92"/>
      <c r="P264" s="237">
        <f>O264*H264</f>
        <v>0</v>
      </c>
      <c r="Q264" s="237">
        <v>0</v>
      </c>
      <c r="R264" s="237">
        <f>Q264*H264</f>
        <v>0</v>
      </c>
      <c r="S264" s="237">
        <v>0.004</v>
      </c>
      <c r="T264" s="238">
        <f>S264*H264</f>
        <v>0.192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891</v>
      </c>
      <c r="AT264" s="239" t="s">
        <v>190</v>
      </c>
      <c r="AU264" s="239" t="s">
        <v>86</v>
      </c>
      <c r="AY264" s="18" t="s">
        <v>188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84</v>
      </c>
      <c r="BK264" s="240">
        <f>ROUND(I264*H264,2)</f>
        <v>0</v>
      </c>
      <c r="BL264" s="18" t="s">
        <v>891</v>
      </c>
      <c r="BM264" s="239" t="s">
        <v>2274</v>
      </c>
    </row>
    <row r="265" spans="1:65" s="2" customFormat="1" ht="24.15" customHeight="1">
      <c r="A265" s="39"/>
      <c r="B265" s="40"/>
      <c r="C265" s="228" t="s">
        <v>1091</v>
      </c>
      <c r="D265" s="228" t="s">
        <v>190</v>
      </c>
      <c r="E265" s="229" t="s">
        <v>2275</v>
      </c>
      <c r="F265" s="230" t="s">
        <v>2276</v>
      </c>
      <c r="G265" s="231" t="s">
        <v>360</v>
      </c>
      <c r="H265" s="232">
        <v>14</v>
      </c>
      <c r="I265" s="233"/>
      <c r="J265" s="234">
        <f>ROUND(I265*H265,2)</f>
        <v>0</v>
      </c>
      <c r="K265" s="230" t="s">
        <v>194</v>
      </c>
      <c r="L265" s="45"/>
      <c r="M265" s="235" t="s">
        <v>1</v>
      </c>
      <c r="N265" s="236" t="s">
        <v>42</v>
      </c>
      <c r="O265" s="92"/>
      <c r="P265" s="237">
        <f>O265*H265</f>
        <v>0</v>
      </c>
      <c r="Q265" s="237">
        <v>0</v>
      </c>
      <c r="R265" s="237">
        <f>Q265*H265</f>
        <v>0</v>
      </c>
      <c r="S265" s="237">
        <v>0.008</v>
      </c>
      <c r="T265" s="238">
        <f>S265*H265</f>
        <v>0.112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9" t="s">
        <v>891</v>
      </c>
      <c r="AT265" s="239" t="s">
        <v>190</v>
      </c>
      <c r="AU265" s="239" t="s">
        <v>86</v>
      </c>
      <c r="AY265" s="18" t="s">
        <v>188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8" t="s">
        <v>84</v>
      </c>
      <c r="BK265" s="240">
        <f>ROUND(I265*H265,2)</f>
        <v>0</v>
      </c>
      <c r="BL265" s="18" t="s">
        <v>891</v>
      </c>
      <c r="BM265" s="239" t="s">
        <v>2277</v>
      </c>
    </row>
    <row r="266" spans="1:65" s="2" customFormat="1" ht="49.05" customHeight="1">
      <c r="A266" s="39"/>
      <c r="B266" s="40"/>
      <c r="C266" s="228" t="s">
        <v>1095</v>
      </c>
      <c r="D266" s="228" t="s">
        <v>190</v>
      </c>
      <c r="E266" s="229" t="s">
        <v>2278</v>
      </c>
      <c r="F266" s="230" t="s">
        <v>2279</v>
      </c>
      <c r="G266" s="231" t="s">
        <v>360</v>
      </c>
      <c r="H266" s="232">
        <v>305</v>
      </c>
      <c r="I266" s="233"/>
      <c r="J266" s="234">
        <f>ROUND(I266*H266,2)</f>
        <v>0</v>
      </c>
      <c r="K266" s="230" t="s">
        <v>194</v>
      </c>
      <c r="L266" s="45"/>
      <c r="M266" s="235" t="s">
        <v>1</v>
      </c>
      <c r="N266" s="236" t="s">
        <v>42</v>
      </c>
      <c r="O266" s="92"/>
      <c r="P266" s="237">
        <f>O266*H266</f>
        <v>0</v>
      </c>
      <c r="Q266" s="237">
        <v>0</v>
      </c>
      <c r="R266" s="237">
        <f>Q266*H266</f>
        <v>0</v>
      </c>
      <c r="S266" s="237">
        <v>3E-05</v>
      </c>
      <c r="T266" s="238">
        <f>S266*H266</f>
        <v>0.00915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9" t="s">
        <v>891</v>
      </c>
      <c r="AT266" s="239" t="s">
        <v>190</v>
      </c>
      <c r="AU266" s="239" t="s">
        <v>86</v>
      </c>
      <c r="AY266" s="18" t="s">
        <v>188</v>
      </c>
      <c r="BE266" s="240">
        <f>IF(N266="základní",J266,0)</f>
        <v>0</v>
      </c>
      <c r="BF266" s="240">
        <f>IF(N266="snížená",J266,0)</f>
        <v>0</v>
      </c>
      <c r="BG266" s="240">
        <f>IF(N266="zákl. přenesená",J266,0)</f>
        <v>0</v>
      </c>
      <c r="BH266" s="240">
        <f>IF(N266="sníž. přenesená",J266,0)</f>
        <v>0</v>
      </c>
      <c r="BI266" s="240">
        <f>IF(N266="nulová",J266,0)</f>
        <v>0</v>
      </c>
      <c r="BJ266" s="18" t="s">
        <v>84</v>
      </c>
      <c r="BK266" s="240">
        <f>ROUND(I266*H266,2)</f>
        <v>0</v>
      </c>
      <c r="BL266" s="18" t="s">
        <v>891</v>
      </c>
      <c r="BM266" s="239" t="s">
        <v>2280</v>
      </c>
    </row>
    <row r="267" spans="1:65" s="2" customFormat="1" ht="24.15" customHeight="1">
      <c r="A267" s="39"/>
      <c r="B267" s="40"/>
      <c r="C267" s="228" t="s">
        <v>1100</v>
      </c>
      <c r="D267" s="228" t="s">
        <v>190</v>
      </c>
      <c r="E267" s="229" t="s">
        <v>2281</v>
      </c>
      <c r="F267" s="230" t="s">
        <v>2282</v>
      </c>
      <c r="G267" s="231" t="s">
        <v>360</v>
      </c>
      <c r="H267" s="232">
        <v>15</v>
      </c>
      <c r="I267" s="233"/>
      <c r="J267" s="234">
        <f>ROUND(I267*H267,2)</f>
        <v>0</v>
      </c>
      <c r="K267" s="230" t="s">
        <v>194</v>
      </c>
      <c r="L267" s="45"/>
      <c r="M267" s="235" t="s">
        <v>1</v>
      </c>
      <c r="N267" s="236" t="s">
        <v>42</v>
      </c>
      <c r="O267" s="92"/>
      <c r="P267" s="237">
        <f>O267*H267</f>
        <v>0</v>
      </c>
      <c r="Q267" s="237">
        <v>0</v>
      </c>
      <c r="R267" s="237">
        <f>Q267*H267</f>
        <v>0</v>
      </c>
      <c r="S267" s="237">
        <v>0.00086</v>
      </c>
      <c r="T267" s="238">
        <f>S267*H267</f>
        <v>0.0129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891</v>
      </c>
      <c r="AT267" s="239" t="s">
        <v>190</v>
      </c>
      <c r="AU267" s="239" t="s">
        <v>86</v>
      </c>
      <c r="AY267" s="18" t="s">
        <v>188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84</v>
      </c>
      <c r="BK267" s="240">
        <f>ROUND(I267*H267,2)</f>
        <v>0</v>
      </c>
      <c r="BL267" s="18" t="s">
        <v>891</v>
      </c>
      <c r="BM267" s="239" t="s">
        <v>2283</v>
      </c>
    </row>
    <row r="268" spans="1:65" s="2" customFormat="1" ht="33" customHeight="1">
      <c r="A268" s="39"/>
      <c r="B268" s="40"/>
      <c r="C268" s="228" t="s">
        <v>1104</v>
      </c>
      <c r="D268" s="228" t="s">
        <v>190</v>
      </c>
      <c r="E268" s="229" t="s">
        <v>2284</v>
      </c>
      <c r="F268" s="230" t="s">
        <v>2285</v>
      </c>
      <c r="G268" s="231" t="s">
        <v>604</v>
      </c>
      <c r="H268" s="232">
        <v>735</v>
      </c>
      <c r="I268" s="233"/>
      <c r="J268" s="234">
        <f>ROUND(I268*H268,2)</f>
        <v>0</v>
      </c>
      <c r="K268" s="230" t="s">
        <v>194</v>
      </c>
      <c r="L268" s="45"/>
      <c r="M268" s="235" t="s">
        <v>1</v>
      </c>
      <c r="N268" s="236" t="s">
        <v>42</v>
      </c>
      <c r="O268" s="92"/>
      <c r="P268" s="237">
        <f>O268*H268</f>
        <v>0</v>
      </c>
      <c r="Q268" s="237">
        <v>0</v>
      </c>
      <c r="R268" s="237">
        <f>Q268*H268</f>
        <v>0</v>
      </c>
      <c r="S268" s="237">
        <v>0.002</v>
      </c>
      <c r="T268" s="238">
        <f>S268*H268</f>
        <v>1.47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9" t="s">
        <v>891</v>
      </c>
      <c r="AT268" s="239" t="s">
        <v>190</v>
      </c>
      <c r="AU268" s="239" t="s">
        <v>86</v>
      </c>
      <c r="AY268" s="18" t="s">
        <v>188</v>
      </c>
      <c r="BE268" s="240">
        <f>IF(N268="základní",J268,0)</f>
        <v>0</v>
      </c>
      <c r="BF268" s="240">
        <f>IF(N268="snížená",J268,0)</f>
        <v>0</v>
      </c>
      <c r="BG268" s="240">
        <f>IF(N268="zákl. přenesená",J268,0)</f>
        <v>0</v>
      </c>
      <c r="BH268" s="240">
        <f>IF(N268="sníž. přenesená",J268,0)</f>
        <v>0</v>
      </c>
      <c r="BI268" s="240">
        <f>IF(N268="nulová",J268,0)</f>
        <v>0</v>
      </c>
      <c r="BJ268" s="18" t="s">
        <v>84</v>
      </c>
      <c r="BK268" s="240">
        <f>ROUND(I268*H268,2)</f>
        <v>0</v>
      </c>
      <c r="BL268" s="18" t="s">
        <v>891</v>
      </c>
      <c r="BM268" s="239" t="s">
        <v>2286</v>
      </c>
    </row>
    <row r="269" spans="1:65" s="2" customFormat="1" ht="33" customHeight="1">
      <c r="A269" s="39"/>
      <c r="B269" s="40"/>
      <c r="C269" s="228" t="s">
        <v>1108</v>
      </c>
      <c r="D269" s="228" t="s">
        <v>190</v>
      </c>
      <c r="E269" s="229" t="s">
        <v>2287</v>
      </c>
      <c r="F269" s="230" t="s">
        <v>2288</v>
      </c>
      <c r="G269" s="231" t="s">
        <v>604</v>
      </c>
      <c r="H269" s="232">
        <v>248</v>
      </c>
      <c r="I269" s="233"/>
      <c r="J269" s="234">
        <f>ROUND(I269*H269,2)</f>
        <v>0</v>
      </c>
      <c r="K269" s="230" t="s">
        <v>194</v>
      </c>
      <c r="L269" s="45"/>
      <c r="M269" s="235" t="s">
        <v>1</v>
      </c>
      <c r="N269" s="236" t="s">
        <v>42</v>
      </c>
      <c r="O269" s="92"/>
      <c r="P269" s="237">
        <f>O269*H269</f>
        <v>0</v>
      </c>
      <c r="Q269" s="237">
        <v>0</v>
      </c>
      <c r="R269" s="237">
        <f>Q269*H269</f>
        <v>0</v>
      </c>
      <c r="S269" s="237">
        <v>0.004</v>
      </c>
      <c r="T269" s="238">
        <f>S269*H269</f>
        <v>0.992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9" t="s">
        <v>891</v>
      </c>
      <c r="AT269" s="239" t="s">
        <v>190</v>
      </c>
      <c r="AU269" s="239" t="s">
        <v>86</v>
      </c>
      <c r="AY269" s="18" t="s">
        <v>188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8" t="s">
        <v>84</v>
      </c>
      <c r="BK269" s="240">
        <f>ROUND(I269*H269,2)</f>
        <v>0</v>
      </c>
      <c r="BL269" s="18" t="s">
        <v>891</v>
      </c>
      <c r="BM269" s="239" t="s">
        <v>2289</v>
      </c>
    </row>
    <row r="270" spans="1:65" s="2" customFormat="1" ht="33" customHeight="1">
      <c r="A270" s="39"/>
      <c r="B270" s="40"/>
      <c r="C270" s="228" t="s">
        <v>1113</v>
      </c>
      <c r="D270" s="228" t="s">
        <v>190</v>
      </c>
      <c r="E270" s="229" t="s">
        <v>2290</v>
      </c>
      <c r="F270" s="230" t="s">
        <v>2291</v>
      </c>
      <c r="G270" s="231" t="s">
        <v>604</v>
      </c>
      <c r="H270" s="232">
        <v>8</v>
      </c>
      <c r="I270" s="233"/>
      <c r="J270" s="234">
        <f>ROUND(I270*H270,2)</f>
        <v>0</v>
      </c>
      <c r="K270" s="230" t="s">
        <v>194</v>
      </c>
      <c r="L270" s="45"/>
      <c r="M270" s="235" t="s">
        <v>1</v>
      </c>
      <c r="N270" s="236" t="s">
        <v>42</v>
      </c>
      <c r="O270" s="92"/>
      <c r="P270" s="237">
        <f>O270*H270</f>
        <v>0</v>
      </c>
      <c r="Q270" s="237">
        <v>0</v>
      </c>
      <c r="R270" s="237">
        <f>Q270*H270</f>
        <v>0</v>
      </c>
      <c r="S270" s="237">
        <v>0.019</v>
      </c>
      <c r="T270" s="238">
        <f>S270*H270</f>
        <v>0.152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891</v>
      </c>
      <c r="AT270" s="239" t="s">
        <v>190</v>
      </c>
      <c r="AU270" s="239" t="s">
        <v>86</v>
      </c>
      <c r="AY270" s="18" t="s">
        <v>188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84</v>
      </c>
      <c r="BK270" s="240">
        <f>ROUND(I270*H270,2)</f>
        <v>0</v>
      </c>
      <c r="BL270" s="18" t="s">
        <v>891</v>
      </c>
      <c r="BM270" s="239" t="s">
        <v>2292</v>
      </c>
    </row>
    <row r="271" spans="1:65" s="2" customFormat="1" ht="24.15" customHeight="1">
      <c r="A271" s="39"/>
      <c r="B271" s="40"/>
      <c r="C271" s="228" t="s">
        <v>1117</v>
      </c>
      <c r="D271" s="228" t="s">
        <v>190</v>
      </c>
      <c r="E271" s="229" t="s">
        <v>2293</v>
      </c>
      <c r="F271" s="230" t="s">
        <v>2294</v>
      </c>
      <c r="G271" s="231" t="s">
        <v>377</v>
      </c>
      <c r="H271" s="232">
        <v>2.94</v>
      </c>
      <c r="I271" s="233"/>
      <c r="J271" s="234">
        <f>ROUND(I271*H271,2)</f>
        <v>0</v>
      </c>
      <c r="K271" s="230" t="s">
        <v>194</v>
      </c>
      <c r="L271" s="45"/>
      <c r="M271" s="235" t="s">
        <v>1</v>
      </c>
      <c r="N271" s="236" t="s">
        <v>42</v>
      </c>
      <c r="O271" s="92"/>
      <c r="P271" s="237">
        <f>O271*H271</f>
        <v>0</v>
      </c>
      <c r="Q271" s="237">
        <v>0</v>
      </c>
      <c r="R271" s="237">
        <f>Q271*H271</f>
        <v>0</v>
      </c>
      <c r="S271" s="237">
        <v>0</v>
      </c>
      <c r="T271" s="23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9" t="s">
        <v>891</v>
      </c>
      <c r="AT271" s="239" t="s">
        <v>190</v>
      </c>
      <c r="AU271" s="239" t="s">
        <v>86</v>
      </c>
      <c r="AY271" s="18" t="s">
        <v>188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8" t="s">
        <v>84</v>
      </c>
      <c r="BK271" s="240">
        <f>ROUND(I271*H271,2)</f>
        <v>0</v>
      </c>
      <c r="BL271" s="18" t="s">
        <v>891</v>
      </c>
      <c r="BM271" s="239" t="s">
        <v>2295</v>
      </c>
    </row>
    <row r="272" spans="1:63" s="12" customFormat="1" ht="25.9" customHeight="1">
      <c r="A272" s="12"/>
      <c r="B272" s="212"/>
      <c r="C272" s="213"/>
      <c r="D272" s="214" t="s">
        <v>76</v>
      </c>
      <c r="E272" s="215" t="s">
        <v>1283</v>
      </c>
      <c r="F272" s="215" t="s">
        <v>1284</v>
      </c>
      <c r="G272" s="213"/>
      <c r="H272" s="213"/>
      <c r="I272" s="216"/>
      <c r="J272" s="217">
        <f>BK272</f>
        <v>0</v>
      </c>
      <c r="K272" s="213"/>
      <c r="L272" s="218"/>
      <c r="M272" s="219"/>
      <c r="N272" s="220"/>
      <c r="O272" s="220"/>
      <c r="P272" s="221">
        <f>SUM(P273:P278)</f>
        <v>0</v>
      </c>
      <c r="Q272" s="220"/>
      <c r="R272" s="221">
        <f>SUM(R273:R278)</f>
        <v>0</v>
      </c>
      <c r="S272" s="220"/>
      <c r="T272" s="222">
        <f>SUM(T273:T278)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23" t="s">
        <v>195</v>
      </c>
      <c r="AT272" s="224" t="s">
        <v>76</v>
      </c>
      <c r="AU272" s="224" t="s">
        <v>77</v>
      </c>
      <c r="AY272" s="223" t="s">
        <v>188</v>
      </c>
      <c r="BK272" s="225">
        <f>SUM(BK273:BK278)</f>
        <v>0</v>
      </c>
    </row>
    <row r="273" spans="1:65" s="2" customFormat="1" ht="24.15" customHeight="1">
      <c r="A273" s="39"/>
      <c r="B273" s="40"/>
      <c r="C273" s="228" t="s">
        <v>1121</v>
      </c>
      <c r="D273" s="228" t="s">
        <v>190</v>
      </c>
      <c r="E273" s="229" t="s">
        <v>1286</v>
      </c>
      <c r="F273" s="230" t="s">
        <v>2296</v>
      </c>
      <c r="G273" s="231" t="s">
        <v>1288</v>
      </c>
      <c r="H273" s="232">
        <v>40</v>
      </c>
      <c r="I273" s="233"/>
      <c r="J273" s="234">
        <f>ROUND(I273*H273,2)</f>
        <v>0</v>
      </c>
      <c r="K273" s="230" t="s">
        <v>194</v>
      </c>
      <c r="L273" s="45"/>
      <c r="M273" s="235" t="s">
        <v>1</v>
      </c>
      <c r="N273" s="236" t="s">
        <v>42</v>
      </c>
      <c r="O273" s="92"/>
      <c r="P273" s="237">
        <f>O273*H273</f>
        <v>0</v>
      </c>
      <c r="Q273" s="237">
        <v>0</v>
      </c>
      <c r="R273" s="237">
        <f>Q273*H273</f>
        <v>0</v>
      </c>
      <c r="S273" s="237">
        <v>0</v>
      </c>
      <c r="T273" s="238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9" t="s">
        <v>1289</v>
      </c>
      <c r="AT273" s="239" t="s">
        <v>190</v>
      </c>
      <c r="AU273" s="239" t="s">
        <v>84</v>
      </c>
      <c r="AY273" s="18" t="s">
        <v>188</v>
      </c>
      <c r="BE273" s="240">
        <f>IF(N273="základní",J273,0)</f>
        <v>0</v>
      </c>
      <c r="BF273" s="240">
        <f>IF(N273="snížená",J273,0)</f>
        <v>0</v>
      </c>
      <c r="BG273" s="240">
        <f>IF(N273="zákl. přenesená",J273,0)</f>
        <v>0</v>
      </c>
      <c r="BH273" s="240">
        <f>IF(N273="sníž. přenesená",J273,0)</f>
        <v>0</v>
      </c>
      <c r="BI273" s="240">
        <f>IF(N273="nulová",J273,0)</f>
        <v>0</v>
      </c>
      <c r="BJ273" s="18" t="s">
        <v>84</v>
      </c>
      <c r="BK273" s="240">
        <f>ROUND(I273*H273,2)</f>
        <v>0</v>
      </c>
      <c r="BL273" s="18" t="s">
        <v>1289</v>
      </c>
      <c r="BM273" s="239" t="s">
        <v>2297</v>
      </c>
    </row>
    <row r="274" spans="1:47" s="2" customFormat="1" ht="12">
      <c r="A274" s="39"/>
      <c r="B274" s="40"/>
      <c r="C274" s="41"/>
      <c r="D274" s="243" t="s">
        <v>560</v>
      </c>
      <c r="E274" s="41"/>
      <c r="F274" s="288" t="s">
        <v>2298</v>
      </c>
      <c r="G274" s="41"/>
      <c r="H274" s="41"/>
      <c r="I274" s="289"/>
      <c r="J274" s="41"/>
      <c r="K274" s="41"/>
      <c r="L274" s="45"/>
      <c r="M274" s="290"/>
      <c r="N274" s="291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560</v>
      </c>
      <c r="AU274" s="18" t="s">
        <v>84</v>
      </c>
    </row>
    <row r="275" spans="1:65" s="2" customFormat="1" ht="24.15" customHeight="1">
      <c r="A275" s="39"/>
      <c r="B275" s="40"/>
      <c r="C275" s="228" t="s">
        <v>1125</v>
      </c>
      <c r="D275" s="228" t="s">
        <v>190</v>
      </c>
      <c r="E275" s="229" t="s">
        <v>2299</v>
      </c>
      <c r="F275" s="230" t="s">
        <v>2300</v>
      </c>
      <c r="G275" s="231" t="s">
        <v>1288</v>
      </c>
      <c r="H275" s="232">
        <v>180</v>
      </c>
      <c r="I275" s="233"/>
      <c r="J275" s="234">
        <f>ROUND(I275*H275,2)</f>
        <v>0</v>
      </c>
      <c r="K275" s="230" t="s">
        <v>194</v>
      </c>
      <c r="L275" s="45"/>
      <c r="M275" s="235" t="s">
        <v>1</v>
      </c>
      <c r="N275" s="236" t="s">
        <v>42</v>
      </c>
      <c r="O275" s="92"/>
      <c r="P275" s="237">
        <f>O275*H275</f>
        <v>0</v>
      </c>
      <c r="Q275" s="237">
        <v>0</v>
      </c>
      <c r="R275" s="237">
        <f>Q275*H275</f>
        <v>0</v>
      </c>
      <c r="S275" s="237">
        <v>0</v>
      </c>
      <c r="T275" s="238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9" t="s">
        <v>1289</v>
      </c>
      <c r="AT275" s="239" t="s">
        <v>190</v>
      </c>
      <c r="AU275" s="239" t="s">
        <v>84</v>
      </c>
      <c r="AY275" s="18" t="s">
        <v>188</v>
      </c>
      <c r="BE275" s="240">
        <f>IF(N275="základní",J275,0)</f>
        <v>0</v>
      </c>
      <c r="BF275" s="240">
        <f>IF(N275="snížená",J275,0)</f>
        <v>0</v>
      </c>
      <c r="BG275" s="240">
        <f>IF(N275="zákl. přenesená",J275,0)</f>
        <v>0</v>
      </c>
      <c r="BH275" s="240">
        <f>IF(N275="sníž. přenesená",J275,0)</f>
        <v>0</v>
      </c>
      <c r="BI275" s="240">
        <f>IF(N275="nulová",J275,0)</f>
        <v>0</v>
      </c>
      <c r="BJ275" s="18" t="s">
        <v>84</v>
      </c>
      <c r="BK275" s="240">
        <f>ROUND(I275*H275,2)</f>
        <v>0</v>
      </c>
      <c r="BL275" s="18" t="s">
        <v>1289</v>
      </c>
      <c r="BM275" s="239" t="s">
        <v>2301</v>
      </c>
    </row>
    <row r="276" spans="1:47" s="2" customFormat="1" ht="12">
      <c r="A276" s="39"/>
      <c r="B276" s="40"/>
      <c r="C276" s="41"/>
      <c r="D276" s="243" t="s">
        <v>560</v>
      </c>
      <c r="E276" s="41"/>
      <c r="F276" s="288" t="s">
        <v>2302</v>
      </c>
      <c r="G276" s="41"/>
      <c r="H276" s="41"/>
      <c r="I276" s="289"/>
      <c r="J276" s="41"/>
      <c r="K276" s="41"/>
      <c r="L276" s="45"/>
      <c r="M276" s="290"/>
      <c r="N276" s="291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560</v>
      </c>
      <c r="AU276" s="18" t="s">
        <v>84</v>
      </c>
    </row>
    <row r="277" spans="1:65" s="2" customFormat="1" ht="24.15" customHeight="1">
      <c r="A277" s="39"/>
      <c r="B277" s="40"/>
      <c r="C277" s="228" t="s">
        <v>1142</v>
      </c>
      <c r="D277" s="228" t="s">
        <v>190</v>
      </c>
      <c r="E277" s="229" t="s">
        <v>2303</v>
      </c>
      <c r="F277" s="230" t="s">
        <v>2304</v>
      </c>
      <c r="G277" s="231" t="s">
        <v>1288</v>
      </c>
      <c r="H277" s="232">
        <v>25</v>
      </c>
      <c r="I277" s="233"/>
      <c r="J277" s="234">
        <f>ROUND(I277*H277,2)</f>
        <v>0</v>
      </c>
      <c r="K277" s="230" t="s">
        <v>194</v>
      </c>
      <c r="L277" s="45"/>
      <c r="M277" s="235" t="s">
        <v>1</v>
      </c>
      <c r="N277" s="236" t="s">
        <v>42</v>
      </c>
      <c r="O277" s="92"/>
      <c r="P277" s="237">
        <f>O277*H277</f>
        <v>0</v>
      </c>
      <c r="Q277" s="237">
        <v>0</v>
      </c>
      <c r="R277" s="237">
        <f>Q277*H277</f>
        <v>0</v>
      </c>
      <c r="S277" s="237">
        <v>0</v>
      </c>
      <c r="T277" s="238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9" t="s">
        <v>1289</v>
      </c>
      <c r="AT277" s="239" t="s">
        <v>190</v>
      </c>
      <c r="AU277" s="239" t="s">
        <v>84</v>
      </c>
      <c r="AY277" s="18" t="s">
        <v>188</v>
      </c>
      <c r="BE277" s="240">
        <f>IF(N277="základní",J277,0)</f>
        <v>0</v>
      </c>
      <c r="BF277" s="240">
        <f>IF(N277="snížená",J277,0)</f>
        <v>0</v>
      </c>
      <c r="BG277" s="240">
        <f>IF(N277="zákl. přenesená",J277,0)</f>
        <v>0</v>
      </c>
      <c r="BH277" s="240">
        <f>IF(N277="sníž. přenesená",J277,0)</f>
        <v>0</v>
      </c>
      <c r="BI277" s="240">
        <f>IF(N277="nulová",J277,0)</f>
        <v>0</v>
      </c>
      <c r="BJ277" s="18" t="s">
        <v>84</v>
      </c>
      <c r="BK277" s="240">
        <f>ROUND(I277*H277,2)</f>
        <v>0</v>
      </c>
      <c r="BL277" s="18" t="s">
        <v>1289</v>
      </c>
      <c r="BM277" s="239" t="s">
        <v>2305</v>
      </c>
    </row>
    <row r="278" spans="1:47" s="2" customFormat="1" ht="12">
      <c r="A278" s="39"/>
      <c r="B278" s="40"/>
      <c r="C278" s="41"/>
      <c r="D278" s="243" t="s">
        <v>560</v>
      </c>
      <c r="E278" s="41"/>
      <c r="F278" s="288" t="s">
        <v>2306</v>
      </c>
      <c r="G278" s="41"/>
      <c r="H278" s="41"/>
      <c r="I278" s="289"/>
      <c r="J278" s="41"/>
      <c r="K278" s="41"/>
      <c r="L278" s="45"/>
      <c r="M278" s="290"/>
      <c r="N278" s="291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560</v>
      </c>
      <c r="AU278" s="18" t="s">
        <v>84</v>
      </c>
    </row>
    <row r="279" spans="1:63" s="12" customFormat="1" ht="25.9" customHeight="1">
      <c r="A279" s="12"/>
      <c r="B279" s="212"/>
      <c r="C279" s="213"/>
      <c r="D279" s="214" t="s">
        <v>76</v>
      </c>
      <c r="E279" s="215" t="s">
        <v>2307</v>
      </c>
      <c r="F279" s="215" t="s">
        <v>2308</v>
      </c>
      <c r="G279" s="213"/>
      <c r="H279" s="213"/>
      <c r="I279" s="216"/>
      <c r="J279" s="217">
        <f>BK279</f>
        <v>0</v>
      </c>
      <c r="K279" s="213"/>
      <c r="L279" s="218"/>
      <c r="M279" s="219"/>
      <c r="N279" s="220"/>
      <c r="O279" s="220"/>
      <c r="P279" s="221">
        <f>P280</f>
        <v>0</v>
      </c>
      <c r="Q279" s="220"/>
      <c r="R279" s="221">
        <f>R280</f>
        <v>0</v>
      </c>
      <c r="S279" s="220"/>
      <c r="T279" s="222">
        <f>T280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23" t="s">
        <v>195</v>
      </c>
      <c r="AT279" s="224" t="s">
        <v>76</v>
      </c>
      <c r="AU279" s="224" t="s">
        <v>77</v>
      </c>
      <c r="AY279" s="223" t="s">
        <v>188</v>
      </c>
      <c r="BK279" s="225">
        <f>BK280</f>
        <v>0</v>
      </c>
    </row>
    <row r="280" spans="1:65" s="2" customFormat="1" ht="16.5" customHeight="1">
      <c r="A280" s="39"/>
      <c r="B280" s="40"/>
      <c r="C280" s="228" t="s">
        <v>1148</v>
      </c>
      <c r="D280" s="228" t="s">
        <v>190</v>
      </c>
      <c r="E280" s="229" t="s">
        <v>2309</v>
      </c>
      <c r="F280" s="230" t="s">
        <v>1404</v>
      </c>
      <c r="G280" s="231" t="s">
        <v>558</v>
      </c>
      <c r="H280" s="232">
        <v>1</v>
      </c>
      <c r="I280" s="233"/>
      <c r="J280" s="234">
        <f>ROUND(I280*H280,2)</f>
        <v>0</v>
      </c>
      <c r="K280" s="230" t="s">
        <v>1</v>
      </c>
      <c r="L280" s="45"/>
      <c r="M280" s="305" t="s">
        <v>1</v>
      </c>
      <c r="N280" s="306" t="s">
        <v>42</v>
      </c>
      <c r="O280" s="307"/>
      <c r="P280" s="308">
        <f>O280*H280</f>
        <v>0</v>
      </c>
      <c r="Q280" s="308">
        <v>0</v>
      </c>
      <c r="R280" s="308">
        <f>Q280*H280</f>
        <v>0</v>
      </c>
      <c r="S280" s="308">
        <v>0</v>
      </c>
      <c r="T280" s="30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9" t="s">
        <v>1289</v>
      </c>
      <c r="AT280" s="239" t="s">
        <v>190</v>
      </c>
      <c r="AU280" s="239" t="s">
        <v>84</v>
      </c>
      <c r="AY280" s="18" t="s">
        <v>188</v>
      </c>
      <c r="BE280" s="240">
        <f>IF(N280="základní",J280,0)</f>
        <v>0</v>
      </c>
      <c r="BF280" s="240">
        <f>IF(N280="snížená",J280,0)</f>
        <v>0</v>
      </c>
      <c r="BG280" s="240">
        <f>IF(N280="zákl. přenesená",J280,0)</f>
        <v>0</v>
      </c>
      <c r="BH280" s="240">
        <f>IF(N280="sníž. přenesená",J280,0)</f>
        <v>0</v>
      </c>
      <c r="BI280" s="240">
        <f>IF(N280="nulová",J280,0)</f>
        <v>0</v>
      </c>
      <c r="BJ280" s="18" t="s">
        <v>84</v>
      </c>
      <c r="BK280" s="240">
        <f>ROUND(I280*H280,2)</f>
        <v>0</v>
      </c>
      <c r="BL280" s="18" t="s">
        <v>1289</v>
      </c>
      <c r="BM280" s="239" t="s">
        <v>2310</v>
      </c>
    </row>
    <row r="281" spans="1:31" s="2" customFormat="1" ht="6.95" customHeight="1">
      <c r="A281" s="39"/>
      <c r="B281" s="67"/>
      <c r="C281" s="68"/>
      <c r="D281" s="68"/>
      <c r="E281" s="68"/>
      <c r="F281" s="68"/>
      <c r="G281" s="68"/>
      <c r="H281" s="68"/>
      <c r="I281" s="68"/>
      <c r="J281" s="68"/>
      <c r="K281" s="68"/>
      <c r="L281" s="45"/>
      <c r="M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</row>
  </sheetData>
  <sheetProtection password="CC35" sheet="1" objects="1" scenarios="1" formatColumns="0" formatRows="0" autoFilter="0"/>
  <autoFilter ref="C130:K28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150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Dětský domov a školní jídelna Sedloňov - Stavební úpravy objektu - II. ETAPA SO01</v>
      </c>
      <c r="F7" s="152"/>
      <c r="G7" s="152"/>
      <c r="H7" s="152"/>
      <c r="L7" s="21"/>
    </row>
    <row r="8" spans="2:12" ht="12">
      <c r="B8" s="21"/>
      <c r="D8" s="152" t="s">
        <v>151</v>
      </c>
      <c r="L8" s="21"/>
    </row>
    <row r="9" spans="2:12" s="1" customFormat="1" ht="16.5" customHeight="1">
      <c r="B9" s="21"/>
      <c r="E9" s="153" t="s">
        <v>152</v>
      </c>
      <c r="F9" s="1"/>
      <c r="G9" s="1"/>
      <c r="H9" s="1"/>
      <c r="L9" s="21"/>
    </row>
    <row r="10" spans="2:12" s="1" customFormat="1" ht="12" customHeight="1">
      <c r="B10" s="21"/>
      <c r="D10" s="152" t="s">
        <v>153</v>
      </c>
      <c r="L10" s="21"/>
    </row>
    <row r="11" spans="1:31" s="2" customFormat="1" ht="16.5" customHeight="1">
      <c r="A11" s="39"/>
      <c r="B11" s="45"/>
      <c r="C11" s="39"/>
      <c r="D11" s="39"/>
      <c r="E11" s="164" t="s">
        <v>1948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2" t="s">
        <v>1949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4" t="s">
        <v>2311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2" t="s">
        <v>18</v>
      </c>
      <c r="E15" s="39"/>
      <c r="F15" s="142" t="s">
        <v>1</v>
      </c>
      <c r="G15" s="39"/>
      <c r="H15" s="39"/>
      <c r="I15" s="152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20</v>
      </c>
      <c r="E16" s="39"/>
      <c r="F16" s="142" t="s">
        <v>34</v>
      </c>
      <c r="G16" s="39"/>
      <c r="H16" s="39"/>
      <c r="I16" s="152" t="s">
        <v>22</v>
      </c>
      <c r="J16" s="155" t="str">
        <f>'Rekapitulace stavby'!AN8</f>
        <v>21. 7. 2023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2" t="s">
        <v>24</v>
      </c>
      <c r="E18" s="39"/>
      <c r="F18" s="39"/>
      <c r="G18" s="39"/>
      <c r="H18" s="39"/>
      <c r="I18" s="152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34</v>
      </c>
      <c r="F19" s="39"/>
      <c r="G19" s="39"/>
      <c r="H19" s="39"/>
      <c r="I19" s="152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2" t="s">
        <v>28</v>
      </c>
      <c r="E21" s="39"/>
      <c r="F21" s="39"/>
      <c r="G21" s="39"/>
      <c r="H21" s="39"/>
      <c r="I21" s="152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2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2" t="s">
        <v>30</v>
      </c>
      <c r="E24" s="39"/>
      <c r="F24" s="39"/>
      <c r="G24" s="39"/>
      <c r="H24" s="39"/>
      <c r="I24" s="152" t="s">
        <v>25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">
        <v>34</v>
      </c>
      <c r="F25" s="39"/>
      <c r="G25" s="39"/>
      <c r="H25" s="39"/>
      <c r="I25" s="152" t="s">
        <v>27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2" t="s">
        <v>33</v>
      </c>
      <c r="E27" s="39"/>
      <c r="F27" s="39"/>
      <c r="G27" s="39"/>
      <c r="H27" s="39"/>
      <c r="I27" s="152" t="s">
        <v>25</v>
      </c>
      <c r="J27" s="142" t="s">
        <v>1</v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">
        <v>34</v>
      </c>
      <c r="F28" s="39"/>
      <c r="G28" s="39"/>
      <c r="H28" s="39"/>
      <c r="I28" s="152" t="s">
        <v>27</v>
      </c>
      <c r="J28" s="142" t="s">
        <v>1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2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56"/>
      <c r="B31" s="157"/>
      <c r="C31" s="156"/>
      <c r="D31" s="156"/>
      <c r="E31" s="158" t="s">
        <v>1</v>
      </c>
      <c r="F31" s="158"/>
      <c r="G31" s="158"/>
      <c r="H31" s="158"/>
      <c r="I31" s="156"/>
      <c r="J31" s="156"/>
      <c r="K31" s="156"/>
      <c r="L31" s="159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1" t="s">
        <v>37</v>
      </c>
      <c r="E34" s="39"/>
      <c r="F34" s="39"/>
      <c r="G34" s="39"/>
      <c r="H34" s="39"/>
      <c r="I34" s="39"/>
      <c r="J34" s="162">
        <f>ROUND(J126,2)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0"/>
      <c r="E35" s="160"/>
      <c r="F35" s="160"/>
      <c r="G35" s="160"/>
      <c r="H35" s="160"/>
      <c r="I35" s="160"/>
      <c r="J35" s="160"/>
      <c r="K35" s="160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3" t="s">
        <v>39</v>
      </c>
      <c r="G36" s="39"/>
      <c r="H36" s="39"/>
      <c r="I36" s="163" t="s">
        <v>38</v>
      </c>
      <c r="J36" s="163" t="s">
        <v>40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4" t="s">
        <v>41</v>
      </c>
      <c r="E37" s="152" t="s">
        <v>42</v>
      </c>
      <c r="F37" s="165">
        <f>ROUND((SUM(BE126:BE150)),2)</f>
        <v>0</v>
      </c>
      <c r="G37" s="39"/>
      <c r="H37" s="39"/>
      <c r="I37" s="166">
        <v>0.21</v>
      </c>
      <c r="J37" s="165">
        <f>ROUND(((SUM(BE126:BE150))*I37),2)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2" t="s">
        <v>43</v>
      </c>
      <c r="F38" s="165">
        <f>ROUND((SUM(BF126:BF150)),2)</f>
        <v>0</v>
      </c>
      <c r="G38" s="39"/>
      <c r="H38" s="39"/>
      <c r="I38" s="166">
        <v>0.15</v>
      </c>
      <c r="J38" s="165">
        <f>ROUND(((SUM(BF126:BF150))*I38),2)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44</v>
      </c>
      <c r="F39" s="165">
        <f>ROUND((SUM(BG126:BG150)),2)</f>
        <v>0</v>
      </c>
      <c r="G39" s="39"/>
      <c r="H39" s="39"/>
      <c r="I39" s="166">
        <v>0.21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2" t="s">
        <v>45</v>
      </c>
      <c r="F40" s="165">
        <f>ROUND((SUM(BH126:BH150)),2)</f>
        <v>0</v>
      </c>
      <c r="G40" s="39"/>
      <c r="H40" s="39"/>
      <c r="I40" s="166">
        <v>0.15</v>
      </c>
      <c r="J40" s="165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2" t="s">
        <v>46</v>
      </c>
      <c r="F41" s="165">
        <f>ROUND((SUM(BI126:BI150)),2)</f>
        <v>0</v>
      </c>
      <c r="G41" s="39"/>
      <c r="H41" s="39"/>
      <c r="I41" s="166">
        <v>0</v>
      </c>
      <c r="J41" s="165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7"/>
      <c r="D43" s="168" t="s">
        <v>47</v>
      </c>
      <c r="E43" s="169"/>
      <c r="F43" s="169"/>
      <c r="G43" s="170" t="s">
        <v>48</v>
      </c>
      <c r="H43" s="171" t="s">
        <v>49</v>
      </c>
      <c r="I43" s="169"/>
      <c r="J43" s="172">
        <f>SUM(J34:J41)</f>
        <v>0</v>
      </c>
      <c r="K43" s="173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Dětský domov a školní jídelna Sedloňov - Stavební úpravy objektu - II. ETAPA SO01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85" t="s">
        <v>152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153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311" t="s">
        <v>1948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1949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7" t="str">
        <f>E13</f>
        <v>R1 - _Rozvaděče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21. 7. 2023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24</v>
      </c>
      <c r="D95" s="41"/>
      <c r="E95" s="41"/>
      <c r="F95" s="28" t="str">
        <f>E19</f>
        <v xml:space="preserve"> </v>
      </c>
      <c r="G95" s="41"/>
      <c r="H95" s="41"/>
      <c r="I95" s="33" t="s">
        <v>30</v>
      </c>
      <c r="J95" s="37" t="str">
        <f>E25</f>
        <v xml:space="preserve"> 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 xml:space="preserve"> 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>
      <c r="A98" s="39"/>
      <c r="B98" s="40"/>
      <c r="C98" s="186" t="s">
        <v>156</v>
      </c>
      <c r="D98" s="187"/>
      <c r="E98" s="187"/>
      <c r="F98" s="187"/>
      <c r="G98" s="187"/>
      <c r="H98" s="187"/>
      <c r="I98" s="187"/>
      <c r="J98" s="188" t="s">
        <v>157</v>
      </c>
      <c r="K98" s="187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>
      <c r="A100" s="39"/>
      <c r="B100" s="40"/>
      <c r="C100" s="189" t="s">
        <v>158</v>
      </c>
      <c r="D100" s="41"/>
      <c r="E100" s="41"/>
      <c r="F100" s="41"/>
      <c r="G100" s="41"/>
      <c r="H100" s="41"/>
      <c r="I100" s="41"/>
      <c r="J100" s="111">
        <f>J126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159</v>
      </c>
    </row>
    <row r="101" spans="1:31" s="9" customFormat="1" ht="24.95" customHeight="1">
      <c r="A101" s="9"/>
      <c r="B101" s="190"/>
      <c r="C101" s="191"/>
      <c r="D101" s="192" t="s">
        <v>165</v>
      </c>
      <c r="E101" s="193"/>
      <c r="F101" s="193"/>
      <c r="G101" s="193"/>
      <c r="H101" s="193"/>
      <c r="I101" s="193"/>
      <c r="J101" s="194">
        <f>J127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6"/>
      <c r="C102" s="134"/>
      <c r="D102" s="197" t="s">
        <v>1952</v>
      </c>
      <c r="E102" s="198"/>
      <c r="F102" s="198"/>
      <c r="G102" s="198"/>
      <c r="H102" s="198"/>
      <c r="I102" s="198"/>
      <c r="J102" s="199">
        <f>J128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173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6.25" customHeight="1">
      <c r="A112" s="39"/>
      <c r="B112" s="40"/>
      <c r="C112" s="41"/>
      <c r="D112" s="41"/>
      <c r="E112" s="185" t="str">
        <f>E7</f>
        <v>Dětský domov a školní jídelna Sedloňov - Stavební úpravy objektu - II. ETAPA SO01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151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2:12" s="1" customFormat="1" ht="16.5" customHeight="1">
      <c r="B114" s="22"/>
      <c r="C114" s="23"/>
      <c r="D114" s="23"/>
      <c r="E114" s="185" t="s">
        <v>152</v>
      </c>
      <c r="F114" s="23"/>
      <c r="G114" s="23"/>
      <c r="H114" s="23"/>
      <c r="I114" s="23"/>
      <c r="J114" s="23"/>
      <c r="K114" s="23"/>
      <c r="L114" s="21"/>
    </row>
    <row r="115" spans="2:12" s="1" customFormat="1" ht="12" customHeight="1">
      <c r="B115" s="22"/>
      <c r="C115" s="33" t="s">
        <v>153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311" t="s">
        <v>1948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1949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E13</f>
        <v>R1 - _Rozvaděče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F16</f>
        <v xml:space="preserve"> </v>
      </c>
      <c r="G120" s="41"/>
      <c r="H120" s="41"/>
      <c r="I120" s="33" t="s">
        <v>22</v>
      </c>
      <c r="J120" s="80" t="str">
        <f>IF(J16="","",J16)</f>
        <v>21. 7. 2023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E19</f>
        <v xml:space="preserve"> </v>
      </c>
      <c r="G122" s="41"/>
      <c r="H122" s="41"/>
      <c r="I122" s="33" t="s">
        <v>30</v>
      </c>
      <c r="J122" s="37" t="str">
        <f>E25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IF(E22="","",E22)</f>
        <v>Vyplň údaj</v>
      </c>
      <c r="G123" s="41"/>
      <c r="H123" s="41"/>
      <c r="I123" s="33" t="s">
        <v>33</v>
      </c>
      <c r="J123" s="37" t="str">
        <f>E28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1"/>
      <c r="B125" s="202"/>
      <c r="C125" s="203" t="s">
        <v>174</v>
      </c>
      <c r="D125" s="204" t="s">
        <v>62</v>
      </c>
      <c r="E125" s="204" t="s">
        <v>58</v>
      </c>
      <c r="F125" s="204" t="s">
        <v>59</v>
      </c>
      <c r="G125" s="204" t="s">
        <v>175</v>
      </c>
      <c r="H125" s="204" t="s">
        <v>176</v>
      </c>
      <c r="I125" s="204" t="s">
        <v>177</v>
      </c>
      <c r="J125" s="204" t="s">
        <v>157</v>
      </c>
      <c r="K125" s="205" t="s">
        <v>178</v>
      </c>
      <c r="L125" s="206"/>
      <c r="M125" s="101" t="s">
        <v>1</v>
      </c>
      <c r="N125" s="102" t="s">
        <v>41</v>
      </c>
      <c r="O125" s="102" t="s">
        <v>179</v>
      </c>
      <c r="P125" s="102" t="s">
        <v>180</v>
      </c>
      <c r="Q125" s="102" t="s">
        <v>181</v>
      </c>
      <c r="R125" s="102" t="s">
        <v>182</v>
      </c>
      <c r="S125" s="102" t="s">
        <v>183</v>
      </c>
      <c r="T125" s="103" t="s">
        <v>184</v>
      </c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</row>
    <row r="126" spans="1:63" s="2" customFormat="1" ht="22.8" customHeight="1">
      <c r="A126" s="39"/>
      <c r="B126" s="40"/>
      <c r="C126" s="108" t="s">
        <v>185</v>
      </c>
      <c r="D126" s="41"/>
      <c r="E126" s="41"/>
      <c r="F126" s="41"/>
      <c r="G126" s="41"/>
      <c r="H126" s="41"/>
      <c r="I126" s="41"/>
      <c r="J126" s="207">
        <f>BK126</f>
        <v>0</v>
      </c>
      <c r="K126" s="41"/>
      <c r="L126" s="45"/>
      <c r="M126" s="104"/>
      <c r="N126" s="208"/>
      <c r="O126" s="105"/>
      <c r="P126" s="209">
        <f>P127</f>
        <v>0</v>
      </c>
      <c r="Q126" s="105"/>
      <c r="R126" s="209">
        <f>R127</f>
        <v>0.013680000000000001</v>
      </c>
      <c r="S126" s="105"/>
      <c r="T126" s="210">
        <f>T127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76</v>
      </c>
      <c r="AU126" s="18" t="s">
        <v>159</v>
      </c>
      <c r="BK126" s="211">
        <f>BK127</f>
        <v>0</v>
      </c>
    </row>
    <row r="127" spans="1:63" s="12" customFormat="1" ht="25.9" customHeight="1">
      <c r="A127" s="12"/>
      <c r="B127" s="212"/>
      <c r="C127" s="213"/>
      <c r="D127" s="214" t="s">
        <v>76</v>
      </c>
      <c r="E127" s="215" t="s">
        <v>398</v>
      </c>
      <c r="F127" s="215" t="s">
        <v>399</v>
      </c>
      <c r="G127" s="213"/>
      <c r="H127" s="213"/>
      <c r="I127" s="216"/>
      <c r="J127" s="217">
        <f>BK127</f>
        <v>0</v>
      </c>
      <c r="K127" s="213"/>
      <c r="L127" s="218"/>
      <c r="M127" s="219"/>
      <c r="N127" s="220"/>
      <c r="O127" s="220"/>
      <c r="P127" s="221">
        <f>P128</f>
        <v>0</v>
      </c>
      <c r="Q127" s="220"/>
      <c r="R127" s="221">
        <f>R128</f>
        <v>0.013680000000000001</v>
      </c>
      <c r="S127" s="220"/>
      <c r="T127" s="222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86</v>
      </c>
      <c r="AT127" s="224" t="s">
        <v>76</v>
      </c>
      <c r="AU127" s="224" t="s">
        <v>77</v>
      </c>
      <c r="AY127" s="223" t="s">
        <v>188</v>
      </c>
      <c r="BK127" s="225">
        <f>BK128</f>
        <v>0</v>
      </c>
    </row>
    <row r="128" spans="1:63" s="12" customFormat="1" ht="22.8" customHeight="1">
      <c r="A128" s="12"/>
      <c r="B128" s="212"/>
      <c r="C128" s="213"/>
      <c r="D128" s="214" t="s">
        <v>76</v>
      </c>
      <c r="E128" s="226" t="s">
        <v>1957</v>
      </c>
      <c r="F128" s="226" t="s">
        <v>1958</v>
      </c>
      <c r="G128" s="213"/>
      <c r="H128" s="213"/>
      <c r="I128" s="216"/>
      <c r="J128" s="227">
        <f>BK128</f>
        <v>0</v>
      </c>
      <c r="K128" s="213"/>
      <c r="L128" s="218"/>
      <c r="M128" s="219"/>
      <c r="N128" s="220"/>
      <c r="O128" s="220"/>
      <c r="P128" s="221">
        <f>SUM(P129:P150)</f>
        <v>0</v>
      </c>
      <c r="Q128" s="220"/>
      <c r="R128" s="221">
        <f>SUM(R129:R150)</f>
        <v>0.013680000000000001</v>
      </c>
      <c r="S128" s="220"/>
      <c r="T128" s="222">
        <f>SUM(T129:T150)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86</v>
      </c>
      <c r="AT128" s="224" t="s">
        <v>76</v>
      </c>
      <c r="AU128" s="224" t="s">
        <v>84</v>
      </c>
      <c r="AY128" s="223" t="s">
        <v>188</v>
      </c>
      <c r="BK128" s="225">
        <f>SUM(BK129:BK150)</f>
        <v>0</v>
      </c>
    </row>
    <row r="129" spans="1:65" s="2" customFormat="1" ht="24.15" customHeight="1">
      <c r="A129" s="39"/>
      <c r="B129" s="40"/>
      <c r="C129" s="228" t="s">
        <v>84</v>
      </c>
      <c r="D129" s="228" t="s">
        <v>190</v>
      </c>
      <c r="E129" s="229" t="s">
        <v>2312</v>
      </c>
      <c r="F129" s="230" t="s">
        <v>2313</v>
      </c>
      <c r="G129" s="231" t="s">
        <v>360</v>
      </c>
      <c r="H129" s="232">
        <v>19</v>
      </c>
      <c r="I129" s="233"/>
      <c r="J129" s="234">
        <f>ROUND(I129*H129,2)</f>
        <v>0</v>
      </c>
      <c r="K129" s="230" t="s">
        <v>219</v>
      </c>
      <c r="L129" s="45"/>
      <c r="M129" s="235" t="s">
        <v>1</v>
      </c>
      <c r="N129" s="236" t="s">
        <v>42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374</v>
      </c>
      <c r="AT129" s="239" t="s">
        <v>190</v>
      </c>
      <c r="AU129" s="239" t="s">
        <v>86</v>
      </c>
      <c r="AY129" s="18" t="s">
        <v>188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84</v>
      </c>
      <c r="BK129" s="240">
        <f>ROUND(I129*H129,2)</f>
        <v>0</v>
      </c>
      <c r="BL129" s="18" t="s">
        <v>374</v>
      </c>
      <c r="BM129" s="239" t="s">
        <v>2314</v>
      </c>
    </row>
    <row r="130" spans="1:65" s="2" customFormat="1" ht="24.15" customHeight="1">
      <c r="A130" s="39"/>
      <c r="B130" s="40"/>
      <c r="C130" s="292" t="s">
        <v>86</v>
      </c>
      <c r="D130" s="292" t="s">
        <v>807</v>
      </c>
      <c r="E130" s="293" t="s">
        <v>2315</v>
      </c>
      <c r="F130" s="294" t="s">
        <v>2316</v>
      </c>
      <c r="G130" s="295" t="s">
        <v>360</v>
      </c>
      <c r="H130" s="296">
        <v>1</v>
      </c>
      <c r="I130" s="297"/>
      <c r="J130" s="298">
        <f>ROUND(I130*H130,2)</f>
        <v>0</v>
      </c>
      <c r="K130" s="294" t="s">
        <v>219</v>
      </c>
      <c r="L130" s="299"/>
      <c r="M130" s="300" t="s">
        <v>1</v>
      </c>
      <c r="N130" s="301" t="s">
        <v>42</v>
      </c>
      <c r="O130" s="92"/>
      <c r="P130" s="237">
        <f>O130*H130</f>
        <v>0</v>
      </c>
      <c r="Q130" s="237">
        <v>0.0004</v>
      </c>
      <c r="R130" s="237">
        <f>Q130*H130</f>
        <v>0.0004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688</v>
      </c>
      <c r="AT130" s="239" t="s">
        <v>807</v>
      </c>
      <c r="AU130" s="239" t="s">
        <v>86</v>
      </c>
      <c r="AY130" s="18" t="s">
        <v>188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84</v>
      </c>
      <c r="BK130" s="240">
        <f>ROUND(I130*H130,2)</f>
        <v>0</v>
      </c>
      <c r="BL130" s="18" t="s">
        <v>374</v>
      </c>
      <c r="BM130" s="239" t="s">
        <v>2317</v>
      </c>
    </row>
    <row r="131" spans="1:65" s="2" customFormat="1" ht="24.15" customHeight="1">
      <c r="A131" s="39"/>
      <c r="B131" s="40"/>
      <c r="C131" s="292" t="s">
        <v>112</v>
      </c>
      <c r="D131" s="292" t="s">
        <v>807</v>
      </c>
      <c r="E131" s="293" t="s">
        <v>2318</v>
      </c>
      <c r="F131" s="294" t="s">
        <v>2319</v>
      </c>
      <c r="G131" s="295" t="s">
        <v>360</v>
      </c>
      <c r="H131" s="296">
        <v>9</v>
      </c>
      <c r="I131" s="297"/>
      <c r="J131" s="298">
        <f>ROUND(I131*H131,2)</f>
        <v>0</v>
      </c>
      <c r="K131" s="294" t="s">
        <v>219</v>
      </c>
      <c r="L131" s="299"/>
      <c r="M131" s="300" t="s">
        <v>1</v>
      </c>
      <c r="N131" s="301" t="s">
        <v>42</v>
      </c>
      <c r="O131" s="92"/>
      <c r="P131" s="237">
        <f>O131*H131</f>
        <v>0</v>
      </c>
      <c r="Q131" s="237">
        <v>0.0004</v>
      </c>
      <c r="R131" s="237">
        <f>Q131*H131</f>
        <v>0.0036000000000000003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688</v>
      </c>
      <c r="AT131" s="239" t="s">
        <v>807</v>
      </c>
      <c r="AU131" s="239" t="s">
        <v>86</v>
      </c>
      <c r="AY131" s="18" t="s">
        <v>188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374</v>
      </c>
      <c r="BM131" s="239" t="s">
        <v>2320</v>
      </c>
    </row>
    <row r="132" spans="1:65" s="2" customFormat="1" ht="24.15" customHeight="1">
      <c r="A132" s="39"/>
      <c r="B132" s="40"/>
      <c r="C132" s="292" t="s">
        <v>195</v>
      </c>
      <c r="D132" s="292" t="s">
        <v>807</v>
      </c>
      <c r="E132" s="293" t="s">
        <v>2321</v>
      </c>
      <c r="F132" s="294" t="s">
        <v>2322</v>
      </c>
      <c r="G132" s="295" t="s">
        <v>360</v>
      </c>
      <c r="H132" s="296">
        <v>9</v>
      </c>
      <c r="I132" s="297"/>
      <c r="J132" s="298">
        <f>ROUND(I132*H132,2)</f>
        <v>0</v>
      </c>
      <c r="K132" s="294" t="s">
        <v>219</v>
      </c>
      <c r="L132" s="299"/>
      <c r="M132" s="300" t="s">
        <v>1</v>
      </c>
      <c r="N132" s="301" t="s">
        <v>42</v>
      </c>
      <c r="O132" s="92"/>
      <c r="P132" s="237">
        <f>O132*H132</f>
        <v>0</v>
      </c>
      <c r="Q132" s="237">
        <v>0.0004</v>
      </c>
      <c r="R132" s="237">
        <f>Q132*H132</f>
        <v>0.0036000000000000003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688</v>
      </c>
      <c r="AT132" s="239" t="s">
        <v>807</v>
      </c>
      <c r="AU132" s="239" t="s">
        <v>86</v>
      </c>
      <c r="AY132" s="18" t="s">
        <v>188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374</v>
      </c>
      <c r="BM132" s="239" t="s">
        <v>2323</v>
      </c>
    </row>
    <row r="133" spans="1:65" s="2" customFormat="1" ht="24.15" customHeight="1">
      <c r="A133" s="39"/>
      <c r="B133" s="40"/>
      <c r="C133" s="228" t="s">
        <v>268</v>
      </c>
      <c r="D133" s="228" t="s">
        <v>190</v>
      </c>
      <c r="E133" s="229" t="s">
        <v>2324</v>
      </c>
      <c r="F133" s="230" t="s">
        <v>2325</v>
      </c>
      <c r="G133" s="231" t="s">
        <v>360</v>
      </c>
      <c r="H133" s="232">
        <v>1</v>
      </c>
      <c r="I133" s="233"/>
      <c r="J133" s="234">
        <f>ROUND(I133*H133,2)</f>
        <v>0</v>
      </c>
      <c r="K133" s="230" t="s">
        <v>219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374</v>
      </c>
      <c r="AT133" s="239" t="s">
        <v>190</v>
      </c>
      <c r="AU133" s="239" t="s">
        <v>86</v>
      </c>
      <c r="AY133" s="18" t="s">
        <v>188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374</v>
      </c>
      <c r="BM133" s="239" t="s">
        <v>2326</v>
      </c>
    </row>
    <row r="134" spans="1:65" s="2" customFormat="1" ht="24.15" customHeight="1">
      <c r="A134" s="39"/>
      <c r="B134" s="40"/>
      <c r="C134" s="292" t="s">
        <v>272</v>
      </c>
      <c r="D134" s="292" t="s">
        <v>807</v>
      </c>
      <c r="E134" s="293" t="s">
        <v>2327</v>
      </c>
      <c r="F134" s="294" t="s">
        <v>2328</v>
      </c>
      <c r="G134" s="295" t="s">
        <v>360</v>
      </c>
      <c r="H134" s="296">
        <v>1</v>
      </c>
      <c r="I134" s="297"/>
      <c r="J134" s="298">
        <f>ROUND(I134*H134,2)</f>
        <v>0</v>
      </c>
      <c r="K134" s="294" t="s">
        <v>219</v>
      </c>
      <c r="L134" s="299"/>
      <c r="M134" s="300" t="s">
        <v>1</v>
      </c>
      <c r="N134" s="301" t="s">
        <v>42</v>
      </c>
      <c r="O134" s="92"/>
      <c r="P134" s="237">
        <f>O134*H134</f>
        <v>0</v>
      </c>
      <c r="Q134" s="237">
        <v>0.00105</v>
      </c>
      <c r="R134" s="237">
        <f>Q134*H134</f>
        <v>0.00105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688</v>
      </c>
      <c r="AT134" s="239" t="s">
        <v>807</v>
      </c>
      <c r="AU134" s="239" t="s">
        <v>86</v>
      </c>
      <c r="AY134" s="18" t="s">
        <v>188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374</v>
      </c>
      <c r="BM134" s="239" t="s">
        <v>2329</v>
      </c>
    </row>
    <row r="135" spans="1:65" s="2" customFormat="1" ht="24.15" customHeight="1">
      <c r="A135" s="39"/>
      <c r="B135" s="40"/>
      <c r="C135" s="228" t="s">
        <v>277</v>
      </c>
      <c r="D135" s="228" t="s">
        <v>190</v>
      </c>
      <c r="E135" s="229" t="s">
        <v>2330</v>
      </c>
      <c r="F135" s="230" t="s">
        <v>2331</v>
      </c>
      <c r="G135" s="231" t="s">
        <v>360</v>
      </c>
      <c r="H135" s="232">
        <v>7</v>
      </c>
      <c r="I135" s="233"/>
      <c r="J135" s="234">
        <f>ROUND(I135*H135,2)</f>
        <v>0</v>
      </c>
      <c r="K135" s="230" t="s">
        <v>219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374</v>
      </c>
      <c r="AT135" s="239" t="s">
        <v>190</v>
      </c>
      <c r="AU135" s="239" t="s">
        <v>86</v>
      </c>
      <c r="AY135" s="18" t="s">
        <v>188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374</v>
      </c>
      <c r="BM135" s="239" t="s">
        <v>2332</v>
      </c>
    </row>
    <row r="136" spans="1:65" s="2" customFormat="1" ht="16.5" customHeight="1">
      <c r="A136" s="39"/>
      <c r="B136" s="40"/>
      <c r="C136" s="292" t="s">
        <v>297</v>
      </c>
      <c r="D136" s="292" t="s">
        <v>807</v>
      </c>
      <c r="E136" s="293" t="s">
        <v>2333</v>
      </c>
      <c r="F136" s="294" t="s">
        <v>2334</v>
      </c>
      <c r="G136" s="295" t="s">
        <v>360</v>
      </c>
      <c r="H136" s="296">
        <v>7</v>
      </c>
      <c r="I136" s="297"/>
      <c r="J136" s="298">
        <f>ROUND(I136*H136,2)</f>
        <v>0</v>
      </c>
      <c r="K136" s="294" t="s">
        <v>1</v>
      </c>
      <c r="L136" s="299"/>
      <c r="M136" s="300" t="s">
        <v>1</v>
      </c>
      <c r="N136" s="301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688</v>
      </c>
      <c r="AT136" s="239" t="s">
        <v>807</v>
      </c>
      <c r="AU136" s="239" t="s">
        <v>86</v>
      </c>
      <c r="AY136" s="18" t="s">
        <v>188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374</v>
      </c>
      <c r="BM136" s="239" t="s">
        <v>2335</v>
      </c>
    </row>
    <row r="137" spans="1:65" s="2" customFormat="1" ht="24.15" customHeight="1">
      <c r="A137" s="39"/>
      <c r="B137" s="40"/>
      <c r="C137" s="228" t="s">
        <v>200</v>
      </c>
      <c r="D137" s="228" t="s">
        <v>190</v>
      </c>
      <c r="E137" s="229" t="s">
        <v>2336</v>
      </c>
      <c r="F137" s="230" t="s">
        <v>2337</v>
      </c>
      <c r="G137" s="231" t="s">
        <v>360</v>
      </c>
      <c r="H137" s="232">
        <v>2</v>
      </c>
      <c r="I137" s="233"/>
      <c r="J137" s="234">
        <f>ROUND(I137*H137,2)</f>
        <v>0</v>
      </c>
      <c r="K137" s="230" t="s">
        <v>219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374</v>
      </c>
      <c r="AT137" s="239" t="s">
        <v>190</v>
      </c>
      <c r="AU137" s="239" t="s">
        <v>86</v>
      </c>
      <c r="AY137" s="18" t="s">
        <v>188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374</v>
      </c>
      <c r="BM137" s="239" t="s">
        <v>2338</v>
      </c>
    </row>
    <row r="138" spans="1:65" s="2" customFormat="1" ht="16.5" customHeight="1">
      <c r="A138" s="39"/>
      <c r="B138" s="40"/>
      <c r="C138" s="292" t="s">
        <v>341</v>
      </c>
      <c r="D138" s="292" t="s">
        <v>807</v>
      </c>
      <c r="E138" s="293" t="s">
        <v>2339</v>
      </c>
      <c r="F138" s="294" t="s">
        <v>2340</v>
      </c>
      <c r="G138" s="295" t="s">
        <v>360</v>
      </c>
      <c r="H138" s="296">
        <v>2</v>
      </c>
      <c r="I138" s="297"/>
      <c r="J138" s="298">
        <f>ROUND(I138*H138,2)</f>
        <v>0</v>
      </c>
      <c r="K138" s="294" t="s">
        <v>1</v>
      </c>
      <c r="L138" s="299"/>
      <c r="M138" s="300" t="s">
        <v>1</v>
      </c>
      <c r="N138" s="301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688</v>
      </c>
      <c r="AT138" s="239" t="s">
        <v>807</v>
      </c>
      <c r="AU138" s="239" t="s">
        <v>86</v>
      </c>
      <c r="AY138" s="18" t="s">
        <v>188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374</v>
      </c>
      <c r="BM138" s="239" t="s">
        <v>2341</v>
      </c>
    </row>
    <row r="139" spans="1:65" s="2" customFormat="1" ht="33" customHeight="1">
      <c r="A139" s="39"/>
      <c r="B139" s="40"/>
      <c r="C139" s="228" t="s">
        <v>347</v>
      </c>
      <c r="D139" s="228" t="s">
        <v>190</v>
      </c>
      <c r="E139" s="229" t="s">
        <v>2342</v>
      </c>
      <c r="F139" s="230" t="s">
        <v>2343</v>
      </c>
      <c r="G139" s="231" t="s">
        <v>360</v>
      </c>
      <c r="H139" s="232">
        <v>1</v>
      </c>
      <c r="I139" s="233"/>
      <c r="J139" s="234">
        <f>ROUND(I139*H139,2)</f>
        <v>0</v>
      </c>
      <c r="K139" s="230" t="s">
        <v>219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374</v>
      </c>
      <c r="AT139" s="239" t="s">
        <v>190</v>
      </c>
      <c r="AU139" s="239" t="s">
        <v>86</v>
      </c>
      <c r="AY139" s="18" t="s">
        <v>188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374</v>
      </c>
      <c r="BM139" s="239" t="s">
        <v>2344</v>
      </c>
    </row>
    <row r="140" spans="1:65" s="2" customFormat="1" ht="16.5" customHeight="1">
      <c r="A140" s="39"/>
      <c r="B140" s="40"/>
      <c r="C140" s="292" t="s">
        <v>352</v>
      </c>
      <c r="D140" s="292" t="s">
        <v>807</v>
      </c>
      <c r="E140" s="293" t="s">
        <v>2345</v>
      </c>
      <c r="F140" s="294" t="s">
        <v>2346</v>
      </c>
      <c r="G140" s="295" t="s">
        <v>360</v>
      </c>
      <c r="H140" s="296">
        <v>1</v>
      </c>
      <c r="I140" s="297"/>
      <c r="J140" s="298">
        <f>ROUND(I140*H140,2)</f>
        <v>0</v>
      </c>
      <c r="K140" s="294" t="s">
        <v>1</v>
      </c>
      <c r="L140" s="299"/>
      <c r="M140" s="300" t="s">
        <v>1</v>
      </c>
      <c r="N140" s="301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688</v>
      </c>
      <c r="AT140" s="239" t="s">
        <v>807</v>
      </c>
      <c r="AU140" s="239" t="s">
        <v>86</v>
      </c>
      <c r="AY140" s="18" t="s">
        <v>188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374</v>
      </c>
      <c r="BM140" s="239" t="s">
        <v>2347</v>
      </c>
    </row>
    <row r="141" spans="1:65" s="2" customFormat="1" ht="24.15" customHeight="1">
      <c r="A141" s="39"/>
      <c r="B141" s="40"/>
      <c r="C141" s="228" t="s">
        <v>357</v>
      </c>
      <c r="D141" s="228" t="s">
        <v>190</v>
      </c>
      <c r="E141" s="229" t="s">
        <v>2348</v>
      </c>
      <c r="F141" s="230" t="s">
        <v>2349</v>
      </c>
      <c r="G141" s="231" t="s">
        <v>360</v>
      </c>
      <c r="H141" s="232">
        <v>1</v>
      </c>
      <c r="I141" s="233"/>
      <c r="J141" s="234">
        <f>ROUND(I141*H141,2)</f>
        <v>0</v>
      </c>
      <c r="K141" s="230" t="s">
        <v>219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374</v>
      </c>
      <c r="AT141" s="239" t="s">
        <v>190</v>
      </c>
      <c r="AU141" s="239" t="s">
        <v>86</v>
      </c>
      <c r="AY141" s="18" t="s">
        <v>188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374</v>
      </c>
      <c r="BM141" s="239" t="s">
        <v>2350</v>
      </c>
    </row>
    <row r="142" spans="1:65" s="2" customFormat="1" ht="16.5" customHeight="1">
      <c r="A142" s="39"/>
      <c r="B142" s="40"/>
      <c r="C142" s="292" t="s">
        <v>362</v>
      </c>
      <c r="D142" s="292" t="s">
        <v>807</v>
      </c>
      <c r="E142" s="293" t="s">
        <v>2351</v>
      </c>
      <c r="F142" s="294" t="s">
        <v>2352</v>
      </c>
      <c r="G142" s="295" t="s">
        <v>360</v>
      </c>
      <c r="H142" s="296">
        <v>1</v>
      </c>
      <c r="I142" s="297"/>
      <c r="J142" s="298">
        <f>ROUND(I142*H142,2)</f>
        <v>0</v>
      </c>
      <c r="K142" s="294" t="s">
        <v>1</v>
      </c>
      <c r="L142" s="299"/>
      <c r="M142" s="300" t="s">
        <v>1</v>
      </c>
      <c r="N142" s="301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688</v>
      </c>
      <c r="AT142" s="239" t="s">
        <v>807</v>
      </c>
      <c r="AU142" s="239" t="s">
        <v>86</v>
      </c>
      <c r="AY142" s="18" t="s">
        <v>188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374</v>
      </c>
      <c r="BM142" s="239" t="s">
        <v>2353</v>
      </c>
    </row>
    <row r="143" spans="1:65" s="2" customFormat="1" ht="33" customHeight="1">
      <c r="A143" s="39"/>
      <c r="B143" s="40"/>
      <c r="C143" s="228" t="s">
        <v>8</v>
      </c>
      <c r="D143" s="228" t="s">
        <v>190</v>
      </c>
      <c r="E143" s="229" t="s">
        <v>2354</v>
      </c>
      <c r="F143" s="230" t="s">
        <v>2355</v>
      </c>
      <c r="G143" s="231" t="s">
        <v>360</v>
      </c>
      <c r="H143" s="232">
        <v>1</v>
      </c>
      <c r="I143" s="233"/>
      <c r="J143" s="234">
        <f>ROUND(I143*H143,2)</f>
        <v>0</v>
      </c>
      <c r="K143" s="230" t="s">
        <v>219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374</v>
      </c>
      <c r="AT143" s="239" t="s">
        <v>190</v>
      </c>
      <c r="AU143" s="239" t="s">
        <v>86</v>
      </c>
      <c r="AY143" s="18" t="s">
        <v>188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374</v>
      </c>
      <c r="BM143" s="239" t="s">
        <v>2356</v>
      </c>
    </row>
    <row r="144" spans="1:47" s="2" customFormat="1" ht="12">
      <c r="A144" s="39"/>
      <c r="B144" s="40"/>
      <c r="C144" s="41"/>
      <c r="D144" s="243" t="s">
        <v>560</v>
      </c>
      <c r="E144" s="41"/>
      <c r="F144" s="288" t="s">
        <v>2357</v>
      </c>
      <c r="G144" s="41"/>
      <c r="H144" s="41"/>
      <c r="I144" s="289"/>
      <c r="J144" s="41"/>
      <c r="K144" s="41"/>
      <c r="L144" s="45"/>
      <c r="M144" s="290"/>
      <c r="N144" s="291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560</v>
      </c>
      <c r="AU144" s="18" t="s">
        <v>86</v>
      </c>
    </row>
    <row r="145" spans="1:65" s="2" customFormat="1" ht="16.5" customHeight="1">
      <c r="A145" s="39"/>
      <c r="B145" s="40"/>
      <c r="C145" s="292" t="s">
        <v>374</v>
      </c>
      <c r="D145" s="292" t="s">
        <v>807</v>
      </c>
      <c r="E145" s="293" t="s">
        <v>2358</v>
      </c>
      <c r="F145" s="294" t="s">
        <v>2359</v>
      </c>
      <c r="G145" s="295" t="s">
        <v>360</v>
      </c>
      <c r="H145" s="296">
        <v>1</v>
      </c>
      <c r="I145" s="297"/>
      <c r="J145" s="298">
        <f>ROUND(I145*H145,2)</f>
        <v>0</v>
      </c>
      <c r="K145" s="294" t="s">
        <v>1</v>
      </c>
      <c r="L145" s="299"/>
      <c r="M145" s="300" t="s">
        <v>1</v>
      </c>
      <c r="N145" s="301" t="s">
        <v>42</v>
      </c>
      <c r="O145" s="92"/>
      <c r="P145" s="237">
        <f>O145*H145</f>
        <v>0</v>
      </c>
      <c r="Q145" s="237">
        <v>0.00503</v>
      </c>
      <c r="R145" s="237">
        <f>Q145*H145</f>
        <v>0.00503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688</v>
      </c>
      <c r="AT145" s="239" t="s">
        <v>807</v>
      </c>
      <c r="AU145" s="239" t="s">
        <v>86</v>
      </c>
      <c r="AY145" s="18" t="s">
        <v>188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374</v>
      </c>
      <c r="BM145" s="239" t="s">
        <v>2360</v>
      </c>
    </row>
    <row r="146" spans="1:47" s="2" customFormat="1" ht="12">
      <c r="A146" s="39"/>
      <c r="B146" s="40"/>
      <c r="C146" s="41"/>
      <c r="D146" s="243" t="s">
        <v>560</v>
      </c>
      <c r="E146" s="41"/>
      <c r="F146" s="288" t="s">
        <v>2361</v>
      </c>
      <c r="G146" s="41"/>
      <c r="H146" s="41"/>
      <c r="I146" s="289"/>
      <c r="J146" s="41"/>
      <c r="K146" s="41"/>
      <c r="L146" s="45"/>
      <c r="M146" s="290"/>
      <c r="N146" s="291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560</v>
      </c>
      <c r="AU146" s="18" t="s">
        <v>86</v>
      </c>
    </row>
    <row r="147" spans="1:65" s="2" customFormat="1" ht="24.15" customHeight="1">
      <c r="A147" s="39"/>
      <c r="B147" s="40"/>
      <c r="C147" s="228" t="s">
        <v>379</v>
      </c>
      <c r="D147" s="228" t="s">
        <v>190</v>
      </c>
      <c r="E147" s="229" t="s">
        <v>2362</v>
      </c>
      <c r="F147" s="230" t="s">
        <v>2363</v>
      </c>
      <c r="G147" s="231" t="s">
        <v>360</v>
      </c>
      <c r="H147" s="232">
        <v>1</v>
      </c>
      <c r="I147" s="233"/>
      <c r="J147" s="234">
        <f>ROUND(I147*H147,2)</f>
        <v>0</v>
      </c>
      <c r="K147" s="230" t="s">
        <v>194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374</v>
      </c>
      <c r="AT147" s="239" t="s">
        <v>190</v>
      </c>
      <c r="AU147" s="239" t="s">
        <v>86</v>
      </c>
      <c r="AY147" s="18" t="s">
        <v>188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374</v>
      </c>
      <c r="BM147" s="239" t="s">
        <v>2364</v>
      </c>
    </row>
    <row r="148" spans="1:65" s="2" customFormat="1" ht="16.5" customHeight="1">
      <c r="A148" s="39"/>
      <c r="B148" s="40"/>
      <c r="C148" s="292" t="s">
        <v>383</v>
      </c>
      <c r="D148" s="292" t="s">
        <v>807</v>
      </c>
      <c r="E148" s="293" t="s">
        <v>2365</v>
      </c>
      <c r="F148" s="294" t="s">
        <v>2366</v>
      </c>
      <c r="G148" s="295" t="s">
        <v>360</v>
      </c>
      <c r="H148" s="296">
        <v>1</v>
      </c>
      <c r="I148" s="297"/>
      <c r="J148" s="298">
        <f>ROUND(I148*H148,2)</f>
        <v>0</v>
      </c>
      <c r="K148" s="294" t="s">
        <v>1</v>
      </c>
      <c r="L148" s="299"/>
      <c r="M148" s="300" t="s">
        <v>1</v>
      </c>
      <c r="N148" s="301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688</v>
      </c>
      <c r="AT148" s="239" t="s">
        <v>807</v>
      </c>
      <c r="AU148" s="239" t="s">
        <v>86</v>
      </c>
      <c r="AY148" s="18" t="s">
        <v>188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374</v>
      </c>
      <c r="BM148" s="239" t="s">
        <v>2367</v>
      </c>
    </row>
    <row r="149" spans="1:65" s="2" customFormat="1" ht="16.5" customHeight="1">
      <c r="A149" s="39"/>
      <c r="B149" s="40"/>
      <c r="C149" s="292" t="s">
        <v>388</v>
      </c>
      <c r="D149" s="292" t="s">
        <v>807</v>
      </c>
      <c r="E149" s="293" t="s">
        <v>2368</v>
      </c>
      <c r="F149" s="294" t="s">
        <v>2369</v>
      </c>
      <c r="G149" s="295" t="s">
        <v>2370</v>
      </c>
      <c r="H149" s="296">
        <v>1</v>
      </c>
      <c r="I149" s="297"/>
      <c r="J149" s="298">
        <f>ROUND(I149*H149,2)</f>
        <v>0</v>
      </c>
      <c r="K149" s="294" t="s">
        <v>1</v>
      </c>
      <c r="L149" s="299"/>
      <c r="M149" s="300" t="s">
        <v>1</v>
      </c>
      <c r="N149" s="301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688</v>
      </c>
      <c r="AT149" s="239" t="s">
        <v>807</v>
      </c>
      <c r="AU149" s="239" t="s">
        <v>86</v>
      </c>
      <c r="AY149" s="18" t="s">
        <v>188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374</v>
      </c>
      <c r="BM149" s="239" t="s">
        <v>2371</v>
      </c>
    </row>
    <row r="150" spans="1:65" s="2" customFormat="1" ht="16.5" customHeight="1">
      <c r="A150" s="39"/>
      <c r="B150" s="40"/>
      <c r="C150" s="228" t="s">
        <v>394</v>
      </c>
      <c r="D150" s="228" t="s">
        <v>190</v>
      </c>
      <c r="E150" s="229" t="s">
        <v>2372</v>
      </c>
      <c r="F150" s="230" t="s">
        <v>2373</v>
      </c>
      <c r="G150" s="231" t="s">
        <v>360</v>
      </c>
      <c r="H150" s="232">
        <v>1</v>
      </c>
      <c r="I150" s="233"/>
      <c r="J150" s="234">
        <f>ROUND(I150*H150,2)</f>
        <v>0</v>
      </c>
      <c r="K150" s="230" t="s">
        <v>1</v>
      </c>
      <c r="L150" s="45"/>
      <c r="M150" s="305" t="s">
        <v>1</v>
      </c>
      <c r="N150" s="306" t="s">
        <v>42</v>
      </c>
      <c r="O150" s="307"/>
      <c r="P150" s="308">
        <f>O150*H150</f>
        <v>0</v>
      </c>
      <c r="Q150" s="308">
        <v>0</v>
      </c>
      <c r="R150" s="308">
        <f>Q150*H150</f>
        <v>0</v>
      </c>
      <c r="S150" s="308">
        <v>0</v>
      </c>
      <c r="T150" s="30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374</v>
      </c>
      <c r="AT150" s="239" t="s">
        <v>190</v>
      </c>
      <c r="AU150" s="239" t="s">
        <v>86</v>
      </c>
      <c r="AY150" s="18" t="s">
        <v>188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374</v>
      </c>
      <c r="BM150" s="239" t="s">
        <v>2374</v>
      </c>
    </row>
    <row r="151" spans="1:31" s="2" customFormat="1" ht="6.95" customHeight="1">
      <c r="A151" s="39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125:K15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LAPTOP-R3519A97\PC01</dc:creator>
  <cp:keywords/>
  <dc:description/>
  <cp:lastModifiedBy>LAPTOP-R3519A97\PC01</cp:lastModifiedBy>
  <dcterms:created xsi:type="dcterms:W3CDTF">2023-11-06T12:34:24Z</dcterms:created>
  <dcterms:modified xsi:type="dcterms:W3CDTF">2023-11-06T12:34:51Z</dcterms:modified>
  <cp:category/>
  <cp:version/>
  <cp:contentType/>
  <cp:contentStatus/>
</cp:coreProperties>
</file>