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3\Desktop\AKCE\TRUTNOV - laboratoře\Dostavba - nová soutěž OKB\Dodatečné informace\Fusová-DI na slaboproud\"/>
    </mc:Choice>
  </mc:AlternateContent>
  <xr:revisionPtr revIDLastSave="0" documentId="13_ncr:1_{A5A12811-B793-461C-9D19-3915FA2E66A3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Rekapitulace stavby" sheetId="1" r:id="rId1"/>
    <sheet name="D.1.4.G - Elektroinstalace" sheetId="2" r:id="rId2"/>
    <sheet name="D.1.4.H - Elektronické ko..." sheetId="3" r:id="rId3"/>
  </sheets>
  <definedNames>
    <definedName name="_xlnm._FilterDatabase" localSheetId="1" hidden="1">'D.1.4.G - Elektroinstalace'!$C$124:$K$298</definedName>
    <definedName name="_xlnm._FilterDatabase" localSheetId="2" hidden="1">'D.1.4.H - Elektronické ko...'!$C$130:$K$296</definedName>
    <definedName name="_xlnm.Print_Titles" localSheetId="1">'D.1.4.G - Elektroinstalace'!$124:$124</definedName>
    <definedName name="_xlnm.Print_Titles" localSheetId="2">'D.1.4.H - Elektronické ko...'!$130:$130</definedName>
    <definedName name="_xlnm.Print_Titles" localSheetId="0">'Rekapitulace stavby'!$92:$92</definedName>
    <definedName name="_xlnm.Print_Area" localSheetId="1">'D.1.4.G - Elektroinstalace'!$C$82:$J$106,'D.1.4.G - Elektroinstalace'!$C$112:$K$298</definedName>
    <definedName name="_xlnm.Print_Area" localSheetId="2">'D.1.4.H - Elektronické ko...'!$C$82:$J$112,'D.1.4.H - Elektronické ko...'!$C$118:$K$296</definedName>
    <definedName name="_xlnm.Print_Area" localSheetId="0">'Rekapitulace stavby'!$D$4:$AO$76,'Rekapitulace stavby'!$C$82:$AQ$103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295" i="3" l="1"/>
  <c r="BI295" i="3"/>
  <c r="BH295" i="3"/>
  <c r="BG295" i="3"/>
  <c r="BF295" i="3"/>
  <c r="T295" i="3"/>
  <c r="T294" i="3" s="1"/>
  <c r="R295" i="3"/>
  <c r="R294" i="3" s="1"/>
  <c r="P295" i="3"/>
  <c r="J295" i="3"/>
  <c r="BE295" i="3" s="1"/>
  <c r="BK294" i="3"/>
  <c r="P294" i="3"/>
  <c r="J294" i="3"/>
  <c r="BK292" i="3"/>
  <c r="BI292" i="3"/>
  <c r="BH292" i="3"/>
  <c r="BG292" i="3"/>
  <c r="BF292" i="3"/>
  <c r="BE292" i="3"/>
  <c r="T292" i="3"/>
  <c r="R292" i="3"/>
  <c r="P292" i="3"/>
  <c r="J292" i="3"/>
  <c r="BK290" i="3"/>
  <c r="BK287" i="3" s="1"/>
  <c r="J287" i="3" s="1"/>
  <c r="J110" i="3" s="1"/>
  <c r="BI290" i="3"/>
  <c r="BH290" i="3"/>
  <c r="BG290" i="3"/>
  <c r="BF290" i="3"/>
  <c r="BE290" i="3"/>
  <c r="T290" i="3"/>
  <c r="T287" i="3" s="1"/>
  <c r="R290" i="3"/>
  <c r="P290" i="3"/>
  <c r="J290" i="3"/>
  <c r="BK288" i="3"/>
  <c r="BI288" i="3"/>
  <c r="BH288" i="3"/>
  <c r="BG288" i="3"/>
  <c r="BF288" i="3"/>
  <c r="T288" i="3"/>
  <c r="R288" i="3"/>
  <c r="P288" i="3"/>
  <c r="P287" i="3" s="1"/>
  <c r="J288" i="3"/>
  <c r="BE288" i="3" s="1"/>
  <c r="R287" i="3"/>
  <c r="BK285" i="3"/>
  <c r="BI285" i="3"/>
  <c r="BH285" i="3"/>
  <c r="BG285" i="3"/>
  <c r="BF285" i="3"/>
  <c r="BE285" i="3"/>
  <c r="T285" i="3"/>
  <c r="R285" i="3"/>
  <c r="P285" i="3"/>
  <c r="J285" i="3"/>
  <c r="BK283" i="3"/>
  <c r="BI283" i="3"/>
  <c r="BH283" i="3"/>
  <c r="BG283" i="3"/>
  <c r="BF283" i="3"/>
  <c r="BE283" i="3"/>
  <c r="T283" i="3"/>
  <c r="R283" i="3"/>
  <c r="P283" i="3"/>
  <c r="J283" i="3"/>
  <c r="BK281" i="3"/>
  <c r="BI281" i="3"/>
  <c r="BH281" i="3"/>
  <c r="BG281" i="3"/>
  <c r="BF281" i="3"/>
  <c r="T281" i="3"/>
  <c r="R281" i="3"/>
  <c r="P281" i="3"/>
  <c r="J281" i="3"/>
  <c r="BE281" i="3" s="1"/>
  <c r="BK279" i="3"/>
  <c r="BI279" i="3"/>
  <c r="BH279" i="3"/>
  <c r="BG279" i="3"/>
  <c r="BF279" i="3"/>
  <c r="T279" i="3"/>
  <c r="T272" i="3" s="1"/>
  <c r="R279" i="3"/>
  <c r="P279" i="3"/>
  <c r="J279" i="3"/>
  <c r="BE279" i="3" s="1"/>
  <c r="BK277" i="3"/>
  <c r="BI277" i="3"/>
  <c r="BH277" i="3"/>
  <c r="BG277" i="3"/>
  <c r="BF277" i="3"/>
  <c r="BE277" i="3"/>
  <c r="T277" i="3"/>
  <c r="R277" i="3"/>
  <c r="P277" i="3"/>
  <c r="J277" i="3"/>
  <c r="BK275" i="3"/>
  <c r="BI275" i="3"/>
  <c r="BH275" i="3"/>
  <c r="BG275" i="3"/>
  <c r="BF275" i="3"/>
  <c r="BE275" i="3"/>
  <c r="T275" i="3"/>
  <c r="R275" i="3"/>
  <c r="P275" i="3"/>
  <c r="J275" i="3"/>
  <c r="BK273" i="3"/>
  <c r="BK272" i="3" s="1"/>
  <c r="J272" i="3" s="1"/>
  <c r="J109" i="3" s="1"/>
  <c r="BI273" i="3"/>
  <c r="BH273" i="3"/>
  <c r="BG273" i="3"/>
  <c r="BF273" i="3"/>
  <c r="T273" i="3"/>
  <c r="R273" i="3"/>
  <c r="R272" i="3" s="1"/>
  <c r="P273" i="3"/>
  <c r="P272" i="3" s="1"/>
  <c r="J273" i="3"/>
  <c r="BE273" i="3" s="1"/>
  <c r="BK270" i="3"/>
  <c r="BI270" i="3"/>
  <c r="BH270" i="3"/>
  <c r="BG270" i="3"/>
  <c r="BF270" i="3"/>
  <c r="T270" i="3"/>
  <c r="R270" i="3"/>
  <c r="P270" i="3"/>
  <c r="J270" i="3"/>
  <c r="BE270" i="3" s="1"/>
  <c r="BK268" i="3"/>
  <c r="BI268" i="3"/>
  <c r="BH268" i="3"/>
  <c r="BG268" i="3"/>
  <c r="BF268" i="3"/>
  <c r="BE268" i="3"/>
  <c r="T268" i="3"/>
  <c r="R268" i="3"/>
  <c r="P268" i="3"/>
  <c r="J268" i="3"/>
  <c r="BK266" i="3"/>
  <c r="BI266" i="3"/>
  <c r="BH266" i="3"/>
  <c r="BG266" i="3"/>
  <c r="BF266" i="3"/>
  <c r="BE266" i="3"/>
  <c r="T266" i="3"/>
  <c r="R266" i="3"/>
  <c r="P266" i="3"/>
  <c r="J266" i="3"/>
  <c r="BK264" i="3"/>
  <c r="BI264" i="3"/>
  <c r="BH264" i="3"/>
  <c r="BG264" i="3"/>
  <c r="BF264" i="3"/>
  <c r="T264" i="3"/>
  <c r="R264" i="3"/>
  <c r="P264" i="3"/>
  <c r="J264" i="3"/>
  <c r="BE264" i="3" s="1"/>
  <c r="BK262" i="3"/>
  <c r="BI262" i="3"/>
  <c r="BH262" i="3"/>
  <c r="BG262" i="3"/>
  <c r="BF262" i="3"/>
  <c r="T262" i="3"/>
  <c r="R262" i="3"/>
  <c r="P262" i="3"/>
  <c r="J262" i="3"/>
  <c r="BE262" i="3" s="1"/>
  <c r="BK260" i="3"/>
  <c r="BI260" i="3"/>
  <c r="BH260" i="3"/>
  <c r="BG260" i="3"/>
  <c r="BF260" i="3"/>
  <c r="T260" i="3"/>
  <c r="R260" i="3"/>
  <c r="R257" i="3" s="1"/>
  <c r="P260" i="3"/>
  <c r="P257" i="3" s="1"/>
  <c r="P244" i="3" s="1"/>
  <c r="J260" i="3"/>
  <c r="BE260" i="3" s="1"/>
  <c r="BK258" i="3"/>
  <c r="BK257" i="3" s="1"/>
  <c r="J257" i="3" s="1"/>
  <c r="J108" i="3" s="1"/>
  <c r="BI258" i="3"/>
  <c r="BH258" i="3"/>
  <c r="BG258" i="3"/>
  <c r="BF258" i="3"/>
  <c r="BE258" i="3"/>
  <c r="T258" i="3"/>
  <c r="T257" i="3" s="1"/>
  <c r="R258" i="3"/>
  <c r="P258" i="3"/>
  <c r="J258" i="3"/>
  <c r="BK255" i="3"/>
  <c r="BI255" i="3"/>
  <c r="BH255" i="3"/>
  <c r="BG255" i="3"/>
  <c r="BF255" i="3"/>
  <c r="T255" i="3"/>
  <c r="R255" i="3"/>
  <c r="P255" i="3"/>
  <c r="J255" i="3"/>
  <c r="BE255" i="3" s="1"/>
  <c r="BK253" i="3"/>
  <c r="BI253" i="3"/>
  <c r="BH253" i="3"/>
  <c r="BG253" i="3"/>
  <c r="BF253" i="3"/>
  <c r="BE253" i="3"/>
  <c r="T253" i="3"/>
  <c r="R253" i="3"/>
  <c r="P253" i="3"/>
  <c r="J253" i="3"/>
  <c r="BK251" i="3"/>
  <c r="BI251" i="3"/>
  <c r="BH251" i="3"/>
  <c r="BG251" i="3"/>
  <c r="BF251" i="3"/>
  <c r="BE251" i="3"/>
  <c r="T251" i="3"/>
  <c r="R251" i="3"/>
  <c r="P251" i="3"/>
  <c r="J251" i="3"/>
  <c r="BK249" i="3"/>
  <c r="BI249" i="3"/>
  <c r="BH249" i="3"/>
  <c r="BG249" i="3"/>
  <c r="BF249" i="3"/>
  <c r="T249" i="3"/>
  <c r="R249" i="3"/>
  <c r="P249" i="3"/>
  <c r="J249" i="3"/>
  <c r="BE249" i="3" s="1"/>
  <c r="BK247" i="3"/>
  <c r="BI247" i="3"/>
  <c r="BH247" i="3"/>
  <c r="BG247" i="3"/>
  <c r="BF247" i="3"/>
  <c r="T247" i="3"/>
  <c r="R247" i="3"/>
  <c r="R244" i="3" s="1"/>
  <c r="P247" i="3"/>
  <c r="J247" i="3"/>
  <c r="BE247" i="3" s="1"/>
  <c r="BK245" i="3"/>
  <c r="BK244" i="3" s="1"/>
  <c r="J244" i="3" s="1"/>
  <c r="J107" i="3" s="1"/>
  <c r="BI245" i="3"/>
  <c r="BH245" i="3"/>
  <c r="BG245" i="3"/>
  <c r="BF245" i="3"/>
  <c r="BE245" i="3"/>
  <c r="T245" i="3"/>
  <c r="R245" i="3"/>
  <c r="P245" i="3"/>
  <c r="J245" i="3"/>
  <c r="BK242" i="3"/>
  <c r="BI242" i="3"/>
  <c r="BH242" i="3"/>
  <c r="BG242" i="3"/>
  <c r="BF242" i="3"/>
  <c r="BE242" i="3"/>
  <c r="T242" i="3"/>
  <c r="R242" i="3"/>
  <c r="P242" i="3"/>
  <c r="J242" i="3"/>
  <c r="BK240" i="3"/>
  <c r="BI240" i="3"/>
  <c r="BH240" i="3"/>
  <c r="BG240" i="3"/>
  <c r="BF240" i="3"/>
  <c r="T240" i="3"/>
  <c r="R240" i="3"/>
  <c r="P240" i="3"/>
  <c r="J240" i="3"/>
  <c r="BE240" i="3" s="1"/>
  <c r="BK238" i="3"/>
  <c r="BI238" i="3"/>
  <c r="BH238" i="3"/>
  <c r="BG238" i="3"/>
  <c r="BF238" i="3"/>
  <c r="T238" i="3"/>
  <c r="R238" i="3"/>
  <c r="P238" i="3"/>
  <c r="J238" i="3"/>
  <c r="BE238" i="3" s="1"/>
  <c r="BK236" i="3"/>
  <c r="BI236" i="3"/>
  <c r="BH236" i="3"/>
  <c r="BG236" i="3"/>
  <c r="BF236" i="3"/>
  <c r="T236" i="3"/>
  <c r="R236" i="3"/>
  <c r="P236" i="3"/>
  <c r="J236" i="3"/>
  <c r="BE236" i="3" s="1"/>
  <c r="BK234" i="3"/>
  <c r="BI234" i="3"/>
  <c r="BH234" i="3"/>
  <c r="BG234" i="3"/>
  <c r="BF234" i="3"/>
  <c r="BE234" i="3"/>
  <c r="T234" i="3"/>
  <c r="R234" i="3"/>
  <c r="P234" i="3"/>
  <c r="J234" i="3"/>
  <c r="BK232" i="3"/>
  <c r="BI232" i="3"/>
  <c r="BH232" i="3"/>
  <c r="BG232" i="3"/>
  <c r="BF232" i="3"/>
  <c r="BE232" i="3"/>
  <c r="T232" i="3"/>
  <c r="R232" i="3"/>
  <c r="P232" i="3"/>
  <c r="J232" i="3"/>
  <c r="BK230" i="3"/>
  <c r="BI230" i="3"/>
  <c r="BH230" i="3"/>
  <c r="BG230" i="3"/>
  <c r="BF230" i="3"/>
  <c r="T230" i="3"/>
  <c r="R230" i="3"/>
  <c r="P230" i="3"/>
  <c r="J230" i="3"/>
  <c r="BE230" i="3" s="1"/>
  <c r="BK228" i="3"/>
  <c r="BI228" i="3"/>
  <c r="BH228" i="3"/>
  <c r="BG228" i="3"/>
  <c r="BF228" i="3"/>
  <c r="T228" i="3"/>
  <c r="R228" i="3"/>
  <c r="P228" i="3"/>
  <c r="J228" i="3"/>
  <c r="BE228" i="3" s="1"/>
  <c r="BK226" i="3"/>
  <c r="BI226" i="3"/>
  <c r="BH226" i="3"/>
  <c r="BG226" i="3"/>
  <c r="BF226" i="3"/>
  <c r="BE226" i="3"/>
  <c r="T226" i="3"/>
  <c r="R226" i="3"/>
  <c r="P226" i="3"/>
  <c r="J226" i="3"/>
  <c r="BK224" i="3"/>
  <c r="BI224" i="3"/>
  <c r="BH224" i="3"/>
  <c r="BG224" i="3"/>
  <c r="BF224" i="3"/>
  <c r="T224" i="3"/>
  <c r="R224" i="3"/>
  <c r="P224" i="3"/>
  <c r="J224" i="3"/>
  <c r="BE224" i="3" s="1"/>
  <c r="BK222" i="3"/>
  <c r="BI222" i="3"/>
  <c r="BH222" i="3"/>
  <c r="BG222" i="3"/>
  <c r="BF222" i="3"/>
  <c r="T222" i="3"/>
  <c r="R222" i="3"/>
  <c r="P222" i="3"/>
  <c r="J222" i="3"/>
  <c r="BE222" i="3" s="1"/>
  <c r="BK220" i="3"/>
  <c r="BI220" i="3"/>
  <c r="BH220" i="3"/>
  <c r="BG220" i="3"/>
  <c r="BF220" i="3"/>
  <c r="T220" i="3"/>
  <c r="R220" i="3"/>
  <c r="P220" i="3"/>
  <c r="J220" i="3"/>
  <c r="BE220" i="3" s="1"/>
  <c r="BK218" i="3"/>
  <c r="BI218" i="3"/>
  <c r="BH218" i="3"/>
  <c r="BG218" i="3"/>
  <c r="BF218" i="3"/>
  <c r="BE218" i="3"/>
  <c r="T218" i="3"/>
  <c r="R218" i="3"/>
  <c r="P218" i="3"/>
  <c r="J218" i="3"/>
  <c r="BK216" i="3"/>
  <c r="BI216" i="3"/>
  <c r="BH216" i="3"/>
  <c r="BG216" i="3"/>
  <c r="BF216" i="3"/>
  <c r="T216" i="3"/>
  <c r="R216" i="3"/>
  <c r="P216" i="3"/>
  <c r="J216" i="3"/>
  <c r="BE216" i="3" s="1"/>
  <c r="BK214" i="3"/>
  <c r="BI214" i="3"/>
  <c r="BH214" i="3"/>
  <c r="BG214" i="3"/>
  <c r="BF214" i="3"/>
  <c r="T214" i="3"/>
  <c r="R214" i="3"/>
  <c r="P214" i="3"/>
  <c r="J214" i="3"/>
  <c r="BE214" i="3" s="1"/>
  <c r="BK212" i="3"/>
  <c r="BI212" i="3"/>
  <c r="BH212" i="3"/>
  <c r="BG212" i="3"/>
  <c r="BF212" i="3"/>
  <c r="T212" i="3"/>
  <c r="R212" i="3"/>
  <c r="P212" i="3"/>
  <c r="J212" i="3"/>
  <c r="BE212" i="3" s="1"/>
  <c r="BK210" i="3"/>
  <c r="BI210" i="3"/>
  <c r="BH210" i="3"/>
  <c r="BG210" i="3"/>
  <c r="BF210" i="3"/>
  <c r="BE210" i="3"/>
  <c r="T210" i="3"/>
  <c r="R210" i="3"/>
  <c r="P210" i="3"/>
  <c r="J210" i="3"/>
  <c r="BK208" i="3"/>
  <c r="BI208" i="3"/>
  <c r="BH208" i="3"/>
  <c r="BG208" i="3"/>
  <c r="BF208" i="3"/>
  <c r="BE208" i="3"/>
  <c r="T208" i="3"/>
  <c r="R208" i="3"/>
  <c r="P208" i="3"/>
  <c r="J208" i="3"/>
  <c r="BK206" i="3"/>
  <c r="BI206" i="3"/>
  <c r="BH206" i="3"/>
  <c r="BG206" i="3"/>
  <c r="BF206" i="3"/>
  <c r="T206" i="3"/>
  <c r="R206" i="3"/>
  <c r="P206" i="3"/>
  <c r="J206" i="3"/>
  <c r="BE206" i="3" s="1"/>
  <c r="BK204" i="3"/>
  <c r="BI204" i="3"/>
  <c r="BH204" i="3"/>
  <c r="BG204" i="3"/>
  <c r="BF204" i="3"/>
  <c r="T204" i="3"/>
  <c r="R204" i="3"/>
  <c r="P204" i="3"/>
  <c r="J204" i="3"/>
  <c r="BE204" i="3" s="1"/>
  <c r="BK202" i="3"/>
  <c r="BI202" i="3"/>
  <c r="BH202" i="3"/>
  <c r="BG202" i="3"/>
  <c r="BF202" i="3"/>
  <c r="BE202" i="3"/>
  <c r="T202" i="3"/>
  <c r="R202" i="3"/>
  <c r="P202" i="3"/>
  <c r="J202" i="3"/>
  <c r="BK200" i="3"/>
  <c r="BI200" i="3"/>
  <c r="BH200" i="3"/>
  <c r="BG200" i="3"/>
  <c r="BF200" i="3"/>
  <c r="T200" i="3"/>
  <c r="R200" i="3"/>
  <c r="P200" i="3"/>
  <c r="J200" i="3"/>
  <c r="BE200" i="3" s="1"/>
  <c r="BK198" i="3"/>
  <c r="BI198" i="3"/>
  <c r="BH198" i="3"/>
  <c r="BG198" i="3"/>
  <c r="BF198" i="3"/>
  <c r="T198" i="3"/>
  <c r="R198" i="3"/>
  <c r="P198" i="3"/>
  <c r="J198" i="3"/>
  <c r="BE198" i="3" s="1"/>
  <c r="BK196" i="3"/>
  <c r="BI196" i="3"/>
  <c r="BH196" i="3"/>
  <c r="BG196" i="3"/>
  <c r="BF196" i="3"/>
  <c r="T196" i="3"/>
  <c r="R196" i="3"/>
  <c r="R193" i="3" s="1"/>
  <c r="P196" i="3"/>
  <c r="P193" i="3" s="1"/>
  <c r="J196" i="3"/>
  <c r="BE196" i="3" s="1"/>
  <c r="BK194" i="3"/>
  <c r="BK193" i="3" s="1"/>
  <c r="J193" i="3" s="1"/>
  <c r="J106" i="3" s="1"/>
  <c r="BI194" i="3"/>
  <c r="BH194" i="3"/>
  <c r="BG194" i="3"/>
  <c r="BF194" i="3"/>
  <c r="BE194" i="3"/>
  <c r="T194" i="3"/>
  <c r="T193" i="3" s="1"/>
  <c r="R194" i="3"/>
  <c r="P194" i="3"/>
  <c r="J194" i="3"/>
  <c r="BK191" i="3"/>
  <c r="BI191" i="3"/>
  <c r="BH191" i="3"/>
  <c r="BG191" i="3"/>
  <c r="BF191" i="3"/>
  <c r="T191" i="3"/>
  <c r="R191" i="3"/>
  <c r="P191" i="3"/>
  <c r="J191" i="3"/>
  <c r="BE191" i="3" s="1"/>
  <c r="BK189" i="3"/>
  <c r="BI189" i="3"/>
  <c r="BH189" i="3"/>
  <c r="BG189" i="3"/>
  <c r="BF189" i="3"/>
  <c r="BE189" i="3"/>
  <c r="T189" i="3"/>
  <c r="R189" i="3"/>
  <c r="P189" i="3"/>
  <c r="J189" i="3"/>
  <c r="BK187" i="3"/>
  <c r="BI187" i="3"/>
  <c r="BH187" i="3"/>
  <c r="BG187" i="3"/>
  <c r="BF187" i="3"/>
  <c r="BE187" i="3"/>
  <c r="T187" i="3"/>
  <c r="R187" i="3"/>
  <c r="P187" i="3"/>
  <c r="J187" i="3"/>
  <c r="BK185" i="3"/>
  <c r="BI185" i="3"/>
  <c r="BH185" i="3"/>
  <c r="BG185" i="3"/>
  <c r="BF185" i="3"/>
  <c r="T185" i="3"/>
  <c r="R185" i="3"/>
  <c r="P185" i="3"/>
  <c r="J185" i="3"/>
  <c r="BE185" i="3" s="1"/>
  <c r="BK183" i="3"/>
  <c r="BI183" i="3"/>
  <c r="BH183" i="3"/>
  <c r="BG183" i="3"/>
  <c r="BF183" i="3"/>
  <c r="T183" i="3"/>
  <c r="R183" i="3"/>
  <c r="P183" i="3"/>
  <c r="J183" i="3"/>
  <c r="BE183" i="3" s="1"/>
  <c r="BK181" i="3"/>
  <c r="BI181" i="3"/>
  <c r="BH181" i="3"/>
  <c r="BG181" i="3"/>
  <c r="BF181" i="3"/>
  <c r="BE181" i="3"/>
  <c r="T181" i="3"/>
  <c r="R181" i="3"/>
  <c r="P181" i="3"/>
  <c r="J181" i="3"/>
  <c r="BK179" i="3"/>
  <c r="BI179" i="3"/>
  <c r="BH179" i="3"/>
  <c r="BG179" i="3"/>
  <c r="BF179" i="3"/>
  <c r="BE179" i="3"/>
  <c r="T179" i="3"/>
  <c r="R179" i="3"/>
  <c r="P179" i="3"/>
  <c r="J179" i="3"/>
  <c r="BK177" i="3"/>
  <c r="BI177" i="3"/>
  <c r="BH177" i="3"/>
  <c r="BG177" i="3"/>
  <c r="BF177" i="3"/>
  <c r="T177" i="3"/>
  <c r="R177" i="3"/>
  <c r="P177" i="3"/>
  <c r="P170" i="3" s="1"/>
  <c r="J177" i="3"/>
  <c r="BE177" i="3" s="1"/>
  <c r="BK175" i="3"/>
  <c r="BI175" i="3"/>
  <c r="BH175" i="3"/>
  <c r="BG175" i="3"/>
  <c r="BF175" i="3"/>
  <c r="T175" i="3"/>
  <c r="R175" i="3"/>
  <c r="P175" i="3"/>
  <c r="J175" i="3"/>
  <c r="BE175" i="3" s="1"/>
  <c r="BK173" i="3"/>
  <c r="BI173" i="3"/>
  <c r="BH173" i="3"/>
  <c r="BG173" i="3"/>
  <c r="BF173" i="3"/>
  <c r="BE173" i="3"/>
  <c r="T173" i="3"/>
  <c r="R173" i="3"/>
  <c r="P173" i="3"/>
  <c r="J173" i="3"/>
  <c r="BK171" i="3"/>
  <c r="BI171" i="3"/>
  <c r="BH171" i="3"/>
  <c r="BG171" i="3"/>
  <c r="BF171" i="3"/>
  <c r="BE171" i="3"/>
  <c r="T171" i="3"/>
  <c r="R171" i="3"/>
  <c r="R170" i="3" s="1"/>
  <c r="P171" i="3"/>
  <c r="J171" i="3"/>
  <c r="BK170" i="3"/>
  <c r="J170" i="3" s="1"/>
  <c r="J105" i="3" s="1"/>
  <c r="T170" i="3"/>
  <c r="BK168" i="3"/>
  <c r="BI168" i="3"/>
  <c r="BH168" i="3"/>
  <c r="BG168" i="3"/>
  <c r="BF168" i="3"/>
  <c r="BE168" i="3"/>
  <c r="T168" i="3"/>
  <c r="R168" i="3"/>
  <c r="P168" i="3"/>
  <c r="P167" i="3" s="1"/>
  <c r="J168" i="3"/>
  <c r="BK167" i="3"/>
  <c r="T167" i="3"/>
  <c r="R167" i="3"/>
  <c r="J167" i="3"/>
  <c r="J104" i="3" s="1"/>
  <c r="BK165" i="3"/>
  <c r="BK164" i="3" s="1"/>
  <c r="J164" i="3" s="1"/>
  <c r="J103" i="3" s="1"/>
  <c r="BI165" i="3"/>
  <c r="BH165" i="3"/>
  <c r="BG165" i="3"/>
  <c r="BF165" i="3"/>
  <c r="BE165" i="3"/>
  <c r="T165" i="3"/>
  <c r="R165" i="3"/>
  <c r="P165" i="3"/>
  <c r="J165" i="3"/>
  <c r="T164" i="3"/>
  <c r="R164" i="3"/>
  <c r="P164" i="3"/>
  <c r="BK162" i="3"/>
  <c r="BK161" i="3" s="1"/>
  <c r="J161" i="3" s="1"/>
  <c r="J102" i="3" s="1"/>
  <c r="BI162" i="3"/>
  <c r="BH162" i="3"/>
  <c r="BG162" i="3"/>
  <c r="BF162" i="3"/>
  <c r="BE162" i="3"/>
  <c r="T162" i="3"/>
  <c r="T161" i="3" s="1"/>
  <c r="R162" i="3"/>
  <c r="P162" i="3"/>
  <c r="J162" i="3"/>
  <c r="R161" i="3"/>
  <c r="P161" i="3"/>
  <c r="BK159" i="3"/>
  <c r="BI159" i="3"/>
  <c r="BH159" i="3"/>
  <c r="BG159" i="3"/>
  <c r="BF159" i="3"/>
  <c r="T159" i="3"/>
  <c r="T156" i="3" s="1"/>
  <c r="R159" i="3"/>
  <c r="R156" i="3" s="1"/>
  <c r="P159" i="3"/>
  <c r="J159" i="3"/>
  <c r="BE159" i="3" s="1"/>
  <c r="BK157" i="3"/>
  <c r="BK156" i="3" s="1"/>
  <c r="BI157" i="3"/>
  <c r="BH157" i="3"/>
  <c r="BG157" i="3"/>
  <c r="BF157" i="3"/>
  <c r="BE157" i="3"/>
  <c r="T157" i="3"/>
  <c r="R157" i="3"/>
  <c r="P157" i="3"/>
  <c r="J157" i="3"/>
  <c r="P156" i="3"/>
  <c r="BK154" i="3"/>
  <c r="BI154" i="3"/>
  <c r="BH154" i="3"/>
  <c r="BG154" i="3"/>
  <c r="BF154" i="3"/>
  <c r="BE154" i="3"/>
  <c r="T154" i="3"/>
  <c r="R154" i="3"/>
  <c r="P154" i="3"/>
  <c r="J154" i="3"/>
  <c r="BK152" i="3"/>
  <c r="BI152" i="3"/>
  <c r="BH152" i="3"/>
  <c r="BG152" i="3"/>
  <c r="BF152" i="3"/>
  <c r="T152" i="3"/>
  <c r="R152" i="3"/>
  <c r="P152" i="3"/>
  <c r="J152" i="3"/>
  <c r="BE152" i="3" s="1"/>
  <c r="BK150" i="3"/>
  <c r="BI150" i="3"/>
  <c r="BH150" i="3"/>
  <c r="BG150" i="3"/>
  <c r="BF150" i="3"/>
  <c r="T150" i="3"/>
  <c r="R150" i="3"/>
  <c r="P150" i="3"/>
  <c r="J150" i="3"/>
  <c r="BE150" i="3" s="1"/>
  <c r="BK148" i="3"/>
  <c r="BI148" i="3"/>
  <c r="BH148" i="3"/>
  <c r="BG148" i="3"/>
  <c r="BF148" i="3"/>
  <c r="T148" i="3"/>
  <c r="R148" i="3"/>
  <c r="R141" i="3" s="1"/>
  <c r="R133" i="3" s="1"/>
  <c r="P148" i="3"/>
  <c r="J148" i="3"/>
  <c r="BE148" i="3" s="1"/>
  <c r="BK146" i="3"/>
  <c r="BI146" i="3"/>
  <c r="BH146" i="3"/>
  <c r="BG146" i="3"/>
  <c r="BF146" i="3"/>
  <c r="BE146" i="3"/>
  <c r="T146" i="3"/>
  <c r="R146" i="3"/>
  <c r="P146" i="3"/>
  <c r="J146" i="3"/>
  <c r="BK144" i="3"/>
  <c r="BI144" i="3"/>
  <c r="BH144" i="3"/>
  <c r="BG144" i="3"/>
  <c r="BF144" i="3"/>
  <c r="T144" i="3"/>
  <c r="R144" i="3"/>
  <c r="P144" i="3"/>
  <c r="J144" i="3"/>
  <c r="BE144" i="3" s="1"/>
  <c r="BK142" i="3"/>
  <c r="BI142" i="3"/>
  <c r="BH142" i="3"/>
  <c r="BG142" i="3"/>
  <c r="BF142" i="3"/>
  <c r="T142" i="3"/>
  <c r="T141" i="3" s="1"/>
  <c r="R142" i="3"/>
  <c r="P142" i="3"/>
  <c r="P141" i="3" s="1"/>
  <c r="J142" i="3"/>
  <c r="BE142" i="3" s="1"/>
  <c r="BK141" i="3"/>
  <c r="J141" i="3" s="1"/>
  <c r="J100" i="3" s="1"/>
  <c r="BK139" i="3"/>
  <c r="BI139" i="3"/>
  <c r="BH139" i="3"/>
  <c r="BG139" i="3"/>
  <c r="BF139" i="3"/>
  <c r="BE139" i="3"/>
  <c r="T139" i="3"/>
  <c r="R139" i="3"/>
  <c r="R138" i="3" s="1"/>
  <c r="P139" i="3"/>
  <c r="J139" i="3"/>
  <c r="BK138" i="3"/>
  <c r="J138" i="3" s="1"/>
  <c r="J99" i="3" s="1"/>
  <c r="T138" i="3"/>
  <c r="P138" i="3"/>
  <c r="BK136" i="3"/>
  <c r="BI136" i="3"/>
  <c r="BH136" i="3"/>
  <c r="BG136" i="3"/>
  <c r="F35" i="3" s="1"/>
  <c r="BB102" i="1" s="1"/>
  <c r="BF136" i="3"/>
  <c r="F34" i="3" s="1"/>
  <c r="BA102" i="1" s="1"/>
  <c r="BE136" i="3"/>
  <c r="T136" i="3"/>
  <c r="R136" i="3"/>
  <c r="P136" i="3"/>
  <c r="J136" i="3"/>
  <c r="BK134" i="3"/>
  <c r="BI134" i="3"/>
  <c r="F37" i="3" s="1"/>
  <c r="BD102" i="1" s="1"/>
  <c r="BH134" i="3"/>
  <c r="F36" i="3" s="1"/>
  <c r="BC102" i="1" s="1"/>
  <c r="BG134" i="3"/>
  <c r="BF134" i="3"/>
  <c r="J34" i="3" s="1"/>
  <c r="AW102" i="1" s="1"/>
  <c r="T134" i="3"/>
  <c r="R134" i="3"/>
  <c r="P134" i="3"/>
  <c r="J134" i="3"/>
  <c r="BE134" i="3" s="1"/>
  <c r="J128" i="3"/>
  <c r="F128" i="3"/>
  <c r="F127" i="3"/>
  <c r="F125" i="3"/>
  <c r="E123" i="3"/>
  <c r="J111" i="3"/>
  <c r="J92" i="3"/>
  <c r="F92" i="3"/>
  <c r="F91" i="3"/>
  <c r="F89" i="3"/>
  <c r="E87" i="3"/>
  <c r="J37" i="3"/>
  <c r="J36" i="3"/>
  <c r="J35" i="3"/>
  <c r="J24" i="3"/>
  <c r="E24" i="3"/>
  <c r="J23" i="3"/>
  <c r="J21" i="3"/>
  <c r="E21" i="3"/>
  <c r="J127" i="3" s="1"/>
  <c r="J20" i="3"/>
  <c r="J18" i="3"/>
  <c r="E18" i="3"/>
  <c r="J17" i="3"/>
  <c r="J15" i="3"/>
  <c r="E15" i="3"/>
  <c r="J14" i="3"/>
  <c r="J12" i="3"/>
  <c r="J125" i="3" s="1"/>
  <c r="E7" i="3"/>
  <c r="E121" i="3" s="1"/>
  <c r="BK297" i="2"/>
  <c r="BI297" i="2"/>
  <c r="BH297" i="2"/>
  <c r="BG297" i="2"/>
  <c r="BF297" i="2"/>
  <c r="T297" i="2"/>
  <c r="R297" i="2"/>
  <c r="P297" i="2"/>
  <c r="J297" i="2"/>
  <c r="BE297" i="2" s="1"/>
  <c r="BK295" i="2"/>
  <c r="BI295" i="2"/>
  <c r="BH295" i="2"/>
  <c r="BG295" i="2"/>
  <c r="BF295" i="2"/>
  <c r="BE295" i="2"/>
  <c r="T295" i="2"/>
  <c r="R295" i="2"/>
  <c r="P295" i="2"/>
  <c r="J295" i="2"/>
  <c r="BK293" i="2"/>
  <c r="BI293" i="2"/>
  <c r="BH293" i="2"/>
  <c r="BG293" i="2"/>
  <c r="BF293" i="2"/>
  <c r="BE293" i="2"/>
  <c r="T293" i="2"/>
  <c r="R293" i="2"/>
  <c r="P293" i="2"/>
  <c r="J293" i="2"/>
  <c r="BK291" i="2"/>
  <c r="BI291" i="2"/>
  <c r="BH291" i="2"/>
  <c r="BG291" i="2"/>
  <c r="BF291" i="2"/>
  <c r="T291" i="2"/>
  <c r="R291" i="2"/>
  <c r="P291" i="2"/>
  <c r="J291" i="2"/>
  <c r="BE291" i="2" s="1"/>
  <c r="BK289" i="2"/>
  <c r="BI289" i="2"/>
  <c r="BH289" i="2"/>
  <c r="BG289" i="2"/>
  <c r="BF289" i="2"/>
  <c r="T289" i="2"/>
  <c r="R289" i="2"/>
  <c r="P289" i="2"/>
  <c r="J289" i="2"/>
  <c r="BE289" i="2" s="1"/>
  <c r="BK287" i="2"/>
  <c r="BI287" i="2"/>
  <c r="BH287" i="2"/>
  <c r="BG287" i="2"/>
  <c r="BF287" i="2"/>
  <c r="BE287" i="2"/>
  <c r="T287" i="2"/>
  <c r="R287" i="2"/>
  <c r="P287" i="2"/>
  <c r="J287" i="2"/>
  <c r="BK285" i="2"/>
  <c r="BI285" i="2"/>
  <c r="BH285" i="2"/>
  <c r="BG285" i="2"/>
  <c r="BF285" i="2"/>
  <c r="BE285" i="2"/>
  <c r="T285" i="2"/>
  <c r="R285" i="2"/>
  <c r="P285" i="2"/>
  <c r="J285" i="2"/>
  <c r="BK283" i="2"/>
  <c r="BI283" i="2"/>
  <c r="BH283" i="2"/>
  <c r="BG283" i="2"/>
  <c r="BF283" i="2"/>
  <c r="T283" i="2"/>
  <c r="R283" i="2"/>
  <c r="P283" i="2"/>
  <c r="J283" i="2"/>
  <c r="BE283" i="2" s="1"/>
  <c r="BK281" i="2"/>
  <c r="BI281" i="2"/>
  <c r="BH281" i="2"/>
  <c r="BG281" i="2"/>
  <c r="BF281" i="2"/>
  <c r="T281" i="2"/>
  <c r="R281" i="2"/>
  <c r="P281" i="2"/>
  <c r="J281" i="2"/>
  <c r="BE281" i="2" s="1"/>
  <c r="BK279" i="2"/>
  <c r="BI279" i="2"/>
  <c r="BH279" i="2"/>
  <c r="BG279" i="2"/>
  <c r="BF279" i="2"/>
  <c r="BE279" i="2"/>
  <c r="T279" i="2"/>
  <c r="R279" i="2"/>
  <c r="P279" i="2"/>
  <c r="J279" i="2"/>
  <c r="BK277" i="2"/>
  <c r="BI277" i="2"/>
  <c r="BH277" i="2"/>
  <c r="BG277" i="2"/>
  <c r="BF277" i="2"/>
  <c r="BE277" i="2"/>
  <c r="T277" i="2"/>
  <c r="R277" i="2"/>
  <c r="P277" i="2"/>
  <c r="J277" i="2"/>
  <c r="BK275" i="2"/>
  <c r="BK252" i="2" s="1"/>
  <c r="J252" i="2" s="1"/>
  <c r="J105" i="2" s="1"/>
  <c r="BI275" i="2"/>
  <c r="BH275" i="2"/>
  <c r="BG275" i="2"/>
  <c r="BF275" i="2"/>
  <c r="T275" i="2"/>
  <c r="R275" i="2"/>
  <c r="P275" i="2"/>
  <c r="J275" i="2"/>
  <c r="BE275" i="2" s="1"/>
  <c r="BK273" i="2"/>
  <c r="BI273" i="2"/>
  <c r="BH273" i="2"/>
  <c r="BG273" i="2"/>
  <c r="BF273" i="2"/>
  <c r="T273" i="2"/>
  <c r="R273" i="2"/>
  <c r="P273" i="2"/>
  <c r="J273" i="2"/>
  <c r="BE273" i="2" s="1"/>
  <c r="BK271" i="2"/>
  <c r="BI271" i="2"/>
  <c r="BH271" i="2"/>
  <c r="BG271" i="2"/>
  <c r="BF271" i="2"/>
  <c r="BE271" i="2"/>
  <c r="T271" i="2"/>
  <c r="R271" i="2"/>
  <c r="P271" i="2"/>
  <c r="J271" i="2"/>
  <c r="BK269" i="2"/>
  <c r="BI269" i="2"/>
  <c r="BH269" i="2"/>
  <c r="BG269" i="2"/>
  <c r="BF269" i="2"/>
  <c r="BE269" i="2"/>
  <c r="T269" i="2"/>
  <c r="R269" i="2"/>
  <c r="P269" i="2"/>
  <c r="J269" i="2"/>
  <c r="BK267" i="2"/>
  <c r="BI267" i="2"/>
  <c r="BH267" i="2"/>
  <c r="BG267" i="2"/>
  <c r="BF267" i="2"/>
  <c r="T267" i="2"/>
  <c r="R267" i="2"/>
  <c r="P267" i="2"/>
  <c r="J267" i="2"/>
  <c r="BE267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BE263" i="2"/>
  <c r="T263" i="2"/>
  <c r="R263" i="2"/>
  <c r="P263" i="2"/>
  <c r="J263" i="2"/>
  <c r="BK261" i="2"/>
  <c r="BI261" i="2"/>
  <c r="BH261" i="2"/>
  <c r="BG261" i="2"/>
  <c r="BF261" i="2"/>
  <c r="BE261" i="2"/>
  <c r="T261" i="2"/>
  <c r="R261" i="2"/>
  <c r="P261" i="2"/>
  <c r="J261" i="2"/>
  <c r="BK259" i="2"/>
  <c r="BI259" i="2"/>
  <c r="BH259" i="2"/>
  <c r="BG259" i="2"/>
  <c r="BF259" i="2"/>
  <c r="T259" i="2"/>
  <c r="R259" i="2"/>
  <c r="P259" i="2"/>
  <c r="P252" i="2" s="1"/>
  <c r="J259" i="2"/>
  <c r="BE259" i="2" s="1"/>
  <c r="BK257" i="2"/>
  <c r="BI257" i="2"/>
  <c r="BH257" i="2"/>
  <c r="BG257" i="2"/>
  <c r="BF257" i="2"/>
  <c r="T257" i="2"/>
  <c r="R257" i="2"/>
  <c r="P257" i="2"/>
  <c r="J257" i="2"/>
  <c r="BE257" i="2" s="1"/>
  <c r="BK255" i="2"/>
  <c r="BI255" i="2"/>
  <c r="BH255" i="2"/>
  <c r="BG255" i="2"/>
  <c r="BF255" i="2"/>
  <c r="BE255" i="2"/>
  <c r="T255" i="2"/>
  <c r="R255" i="2"/>
  <c r="P255" i="2"/>
  <c r="J255" i="2"/>
  <c r="BK253" i="2"/>
  <c r="BI253" i="2"/>
  <c r="BH253" i="2"/>
  <c r="BG253" i="2"/>
  <c r="BF253" i="2"/>
  <c r="BE253" i="2"/>
  <c r="T253" i="2"/>
  <c r="R253" i="2"/>
  <c r="R252" i="2" s="1"/>
  <c r="P253" i="2"/>
  <c r="J253" i="2"/>
  <c r="T252" i="2"/>
  <c r="BK250" i="2"/>
  <c r="BI250" i="2"/>
  <c r="BH250" i="2"/>
  <c r="BG250" i="2"/>
  <c r="BF250" i="2"/>
  <c r="T250" i="2"/>
  <c r="R250" i="2"/>
  <c r="P250" i="2"/>
  <c r="J250" i="2"/>
  <c r="BE250" i="2" s="1"/>
  <c r="BK248" i="2"/>
  <c r="BI248" i="2"/>
  <c r="BH248" i="2"/>
  <c r="BG248" i="2"/>
  <c r="BF248" i="2"/>
  <c r="T248" i="2"/>
  <c r="R248" i="2"/>
  <c r="P248" i="2"/>
  <c r="J248" i="2"/>
  <c r="BE248" i="2" s="1"/>
  <c r="BK246" i="2"/>
  <c r="BI246" i="2"/>
  <c r="BH246" i="2"/>
  <c r="BG246" i="2"/>
  <c r="BF246" i="2"/>
  <c r="T246" i="2"/>
  <c r="R246" i="2"/>
  <c r="P246" i="2"/>
  <c r="J246" i="2"/>
  <c r="BE246" i="2" s="1"/>
  <c r="BK244" i="2"/>
  <c r="BI244" i="2"/>
  <c r="BH244" i="2"/>
  <c r="BG244" i="2"/>
  <c r="BF244" i="2"/>
  <c r="BE244" i="2"/>
  <c r="T244" i="2"/>
  <c r="R244" i="2"/>
  <c r="P244" i="2"/>
  <c r="J244" i="2"/>
  <c r="BK242" i="2"/>
  <c r="BI242" i="2"/>
  <c r="BH242" i="2"/>
  <c r="BG242" i="2"/>
  <c r="BF242" i="2"/>
  <c r="T242" i="2"/>
  <c r="R242" i="2"/>
  <c r="P242" i="2"/>
  <c r="J242" i="2"/>
  <c r="BE242" i="2" s="1"/>
  <c r="BK240" i="2"/>
  <c r="BI240" i="2"/>
  <c r="BH240" i="2"/>
  <c r="BG240" i="2"/>
  <c r="BF240" i="2"/>
  <c r="T240" i="2"/>
  <c r="R240" i="2"/>
  <c r="P240" i="2"/>
  <c r="J240" i="2"/>
  <c r="BE240" i="2" s="1"/>
  <c r="BK238" i="2"/>
  <c r="BI238" i="2"/>
  <c r="BH238" i="2"/>
  <c r="BG238" i="2"/>
  <c r="BF238" i="2"/>
  <c r="T238" i="2"/>
  <c r="R238" i="2"/>
  <c r="P238" i="2"/>
  <c r="J238" i="2"/>
  <c r="BE238" i="2" s="1"/>
  <c r="BK236" i="2"/>
  <c r="BI236" i="2"/>
  <c r="BH236" i="2"/>
  <c r="BG236" i="2"/>
  <c r="BF236" i="2"/>
  <c r="BE236" i="2"/>
  <c r="T236" i="2"/>
  <c r="R236" i="2"/>
  <c r="P236" i="2"/>
  <c r="J236" i="2"/>
  <c r="BK234" i="2"/>
  <c r="BI234" i="2"/>
  <c r="BH234" i="2"/>
  <c r="BG234" i="2"/>
  <c r="BF234" i="2"/>
  <c r="T234" i="2"/>
  <c r="R234" i="2"/>
  <c r="P234" i="2"/>
  <c r="J234" i="2"/>
  <c r="BE234" i="2" s="1"/>
  <c r="BK232" i="2"/>
  <c r="BI232" i="2"/>
  <c r="BH232" i="2"/>
  <c r="BG232" i="2"/>
  <c r="BF232" i="2"/>
  <c r="T232" i="2"/>
  <c r="R232" i="2"/>
  <c r="P232" i="2"/>
  <c r="J232" i="2"/>
  <c r="BE232" i="2" s="1"/>
  <c r="BK230" i="2"/>
  <c r="BI230" i="2"/>
  <c r="BH230" i="2"/>
  <c r="BG230" i="2"/>
  <c r="BF230" i="2"/>
  <c r="BE230" i="2"/>
  <c r="T230" i="2"/>
  <c r="R230" i="2"/>
  <c r="R223" i="2" s="1"/>
  <c r="P230" i="2"/>
  <c r="J230" i="2"/>
  <c r="BK228" i="2"/>
  <c r="BI228" i="2"/>
  <c r="BH228" i="2"/>
  <c r="BG228" i="2"/>
  <c r="BF228" i="2"/>
  <c r="BE228" i="2"/>
  <c r="T228" i="2"/>
  <c r="R228" i="2"/>
  <c r="P228" i="2"/>
  <c r="J228" i="2"/>
  <c r="BK226" i="2"/>
  <c r="BI226" i="2"/>
  <c r="BH226" i="2"/>
  <c r="BG226" i="2"/>
  <c r="BF226" i="2"/>
  <c r="T226" i="2"/>
  <c r="T223" i="2" s="1"/>
  <c r="R226" i="2"/>
  <c r="P226" i="2"/>
  <c r="J226" i="2"/>
  <c r="BE226" i="2" s="1"/>
  <c r="BK224" i="2"/>
  <c r="BI224" i="2"/>
  <c r="BH224" i="2"/>
  <c r="BG224" i="2"/>
  <c r="BF224" i="2"/>
  <c r="T224" i="2"/>
  <c r="R224" i="2"/>
  <c r="P224" i="2"/>
  <c r="P223" i="2" s="1"/>
  <c r="J224" i="2"/>
  <c r="BE224" i="2" s="1"/>
  <c r="BK223" i="2"/>
  <c r="J223" i="2" s="1"/>
  <c r="J104" i="2" s="1"/>
  <c r="BK221" i="2"/>
  <c r="BI221" i="2"/>
  <c r="BH221" i="2"/>
  <c r="BG221" i="2"/>
  <c r="BF221" i="2"/>
  <c r="BE221" i="2"/>
  <c r="T221" i="2"/>
  <c r="R221" i="2"/>
  <c r="P221" i="2"/>
  <c r="J221" i="2"/>
  <c r="BK219" i="2"/>
  <c r="BI219" i="2"/>
  <c r="BH219" i="2"/>
  <c r="BG219" i="2"/>
  <c r="BF219" i="2"/>
  <c r="T219" i="2"/>
  <c r="R219" i="2"/>
  <c r="P219" i="2"/>
  <c r="J219" i="2"/>
  <c r="BE219" i="2" s="1"/>
  <c r="BK217" i="2"/>
  <c r="BI217" i="2"/>
  <c r="BH217" i="2"/>
  <c r="BG217" i="2"/>
  <c r="BF217" i="2"/>
  <c r="T217" i="2"/>
  <c r="R217" i="2"/>
  <c r="P217" i="2"/>
  <c r="J217" i="2"/>
  <c r="BE217" i="2" s="1"/>
  <c r="BK215" i="2"/>
  <c r="BI215" i="2"/>
  <c r="BH215" i="2"/>
  <c r="BG215" i="2"/>
  <c r="BF215" i="2"/>
  <c r="BE215" i="2"/>
  <c r="T215" i="2"/>
  <c r="R215" i="2"/>
  <c r="P215" i="2"/>
  <c r="J215" i="2"/>
  <c r="BK213" i="2"/>
  <c r="BI213" i="2"/>
  <c r="BH213" i="2"/>
  <c r="BG213" i="2"/>
  <c r="BF213" i="2"/>
  <c r="BE213" i="2"/>
  <c r="T213" i="2"/>
  <c r="R213" i="2"/>
  <c r="P213" i="2"/>
  <c r="J213" i="2"/>
  <c r="BK211" i="2"/>
  <c r="BI211" i="2"/>
  <c r="BH211" i="2"/>
  <c r="BG211" i="2"/>
  <c r="BF211" i="2"/>
  <c r="T211" i="2"/>
  <c r="R211" i="2"/>
  <c r="P211" i="2"/>
  <c r="J211" i="2"/>
  <c r="BE211" i="2" s="1"/>
  <c r="BK209" i="2"/>
  <c r="BI209" i="2"/>
  <c r="BH209" i="2"/>
  <c r="BG209" i="2"/>
  <c r="BF209" i="2"/>
  <c r="T209" i="2"/>
  <c r="T202" i="2" s="1"/>
  <c r="R209" i="2"/>
  <c r="P209" i="2"/>
  <c r="J209" i="2"/>
  <c r="BE209" i="2" s="1"/>
  <c r="BK207" i="2"/>
  <c r="BI207" i="2"/>
  <c r="BH207" i="2"/>
  <c r="BG207" i="2"/>
  <c r="BF207" i="2"/>
  <c r="BE207" i="2"/>
  <c r="T207" i="2"/>
  <c r="R207" i="2"/>
  <c r="P207" i="2"/>
  <c r="J207" i="2"/>
  <c r="BK205" i="2"/>
  <c r="BI205" i="2"/>
  <c r="BH205" i="2"/>
  <c r="BG205" i="2"/>
  <c r="BF205" i="2"/>
  <c r="BE205" i="2"/>
  <c r="T205" i="2"/>
  <c r="R205" i="2"/>
  <c r="P205" i="2"/>
  <c r="J205" i="2"/>
  <c r="BK203" i="2"/>
  <c r="BK202" i="2" s="1"/>
  <c r="J202" i="2" s="1"/>
  <c r="J103" i="2" s="1"/>
  <c r="BI203" i="2"/>
  <c r="BH203" i="2"/>
  <c r="BG203" i="2"/>
  <c r="BF203" i="2"/>
  <c r="T203" i="2"/>
  <c r="R203" i="2"/>
  <c r="R202" i="2" s="1"/>
  <c r="P203" i="2"/>
  <c r="P202" i="2" s="1"/>
  <c r="J203" i="2"/>
  <c r="BE203" i="2" s="1"/>
  <c r="BK200" i="2"/>
  <c r="BI200" i="2"/>
  <c r="BH200" i="2"/>
  <c r="BG200" i="2"/>
  <c r="BF200" i="2"/>
  <c r="T200" i="2"/>
  <c r="R200" i="2"/>
  <c r="P200" i="2"/>
  <c r="J200" i="2"/>
  <c r="BE200" i="2" s="1"/>
  <c r="BK198" i="2"/>
  <c r="BI198" i="2"/>
  <c r="BH198" i="2"/>
  <c r="BG198" i="2"/>
  <c r="BF198" i="2"/>
  <c r="T198" i="2"/>
  <c r="R198" i="2"/>
  <c r="P198" i="2"/>
  <c r="J198" i="2"/>
  <c r="BE198" i="2" s="1"/>
  <c r="BK196" i="2"/>
  <c r="BI196" i="2"/>
  <c r="BH196" i="2"/>
  <c r="BG196" i="2"/>
  <c r="BF196" i="2"/>
  <c r="BE196" i="2"/>
  <c r="T196" i="2"/>
  <c r="R196" i="2"/>
  <c r="P196" i="2"/>
  <c r="J196" i="2"/>
  <c r="BK194" i="2"/>
  <c r="BI194" i="2"/>
  <c r="BH194" i="2"/>
  <c r="BG194" i="2"/>
  <c r="BF194" i="2"/>
  <c r="BE194" i="2"/>
  <c r="T194" i="2"/>
  <c r="R194" i="2"/>
  <c r="P194" i="2"/>
  <c r="J194" i="2"/>
  <c r="BK192" i="2"/>
  <c r="BI192" i="2"/>
  <c r="BH192" i="2"/>
  <c r="BG192" i="2"/>
  <c r="BF192" i="2"/>
  <c r="T192" i="2"/>
  <c r="R192" i="2"/>
  <c r="P192" i="2"/>
  <c r="J192" i="2"/>
  <c r="BE192" i="2" s="1"/>
  <c r="BK190" i="2"/>
  <c r="BI190" i="2"/>
  <c r="BH190" i="2"/>
  <c r="BG190" i="2"/>
  <c r="BF190" i="2"/>
  <c r="T190" i="2"/>
  <c r="R190" i="2"/>
  <c r="R183" i="2" s="1"/>
  <c r="P190" i="2"/>
  <c r="J190" i="2"/>
  <c r="BE190" i="2" s="1"/>
  <c r="BK188" i="2"/>
  <c r="BI188" i="2"/>
  <c r="BH188" i="2"/>
  <c r="BG188" i="2"/>
  <c r="BF188" i="2"/>
  <c r="BE188" i="2"/>
  <c r="T188" i="2"/>
  <c r="R188" i="2"/>
  <c r="P188" i="2"/>
  <c r="J188" i="2"/>
  <c r="BK186" i="2"/>
  <c r="BI186" i="2"/>
  <c r="BH186" i="2"/>
  <c r="BG186" i="2"/>
  <c r="BF186" i="2"/>
  <c r="BE186" i="2"/>
  <c r="T186" i="2"/>
  <c r="T183" i="2" s="1"/>
  <c r="R186" i="2"/>
  <c r="P186" i="2"/>
  <c r="J186" i="2"/>
  <c r="BK184" i="2"/>
  <c r="BI184" i="2"/>
  <c r="BH184" i="2"/>
  <c r="BG184" i="2"/>
  <c r="BF184" i="2"/>
  <c r="T184" i="2"/>
  <c r="R184" i="2"/>
  <c r="P184" i="2"/>
  <c r="P183" i="2" s="1"/>
  <c r="J184" i="2"/>
  <c r="BE184" i="2" s="1"/>
  <c r="BK183" i="2"/>
  <c r="J183" i="2" s="1"/>
  <c r="J102" i="2" s="1"/>
  <c r="BK181" i="2"/>
  <c r="BI181" i="2"/>
  <c r="BH181" i="2"/>
  <c r="BG181" i="2"/>
  <c r="BF181" i="2"/>
  <c r="BE181" i="2"/>
  <c r="T181" i="2"/>
  <c r="R181" i="2"/>
  <c r="P181" i="2"/>
  <c r="J181" i="2"/>
  <c r="BK179" i="2"/>
  <c r="BK176" i="2" s="1"/>
  <c r="J176" i="2" s="1"/>
  <c r="J101" i="2" s="1"/>
  <c r="BI179" i="2"/>
  <c r="BH179" i="2"/>
  <c r="BG179" i="2"/>
  <c r="BF179" i="2"/>
  <c r="T179" i="2"/>
  <c r="R179" i="2"/>
  <c r="P179" i="2"/>
  <c r="P176" i="2" s="1"/>
  <c r="J179" i="2"/>
  <c r="BE179" i="2" s="1"/>
  <c r="BK177" i="2"/>
  <c r="BI177" i="2"/>
  <c r="BH177" i="2"/>
  <c r="BG177" i="2"/>
  <c r="BF177" i="2"/>
  <c r="T177" i="2"/>
  <c r="T176" i="2" s="1"/>
  <c r="R177" i="2"/>
  <c r="R176" i="2" s="1"/>
  <c r="P177" i="2"/>
  <c r="J177" i="2"/>
  <c r="BE177" i="2" s="1"/>
  <c r="BK174" i="2"/>
  <c r="BI174" i="2"/>
  <c r="BH174" i="2"/>
  <c r="BG174" i="2"/>
  <c r="BF174" i="2"/>
  <c r="T174" i="2"/>
  <c r="R174" i="2"/>
  <c r="R171" i="2" s="1"/>
  <c r="P174" i="2"/>
  <c r="P171" i="2" s="1"/>
  <c r="J174" i="2"/>
  <c r="BE174" i="2" s="1"/>
  <c r="BK172" i="2"/>
  <c r="BK171" i="2" s="1"/>
  <c r="J171" i="2" s="1"/>
  <c r="J100" i="2" s="1"/>
  <c r="BI172" i="2"/>
  <c r="BH172" i="2"/>
  <c r="BG172" i="2"/>
  <c r="BF172" i="2"/>
  <c r="BE172" i="2"/>
  <c r="T172" i="2"/>
  <c r="T171" i="2" s="1"/>
  <c r="R172" i="2"/>
  <c r="P172" i="2"/>
  <c r="J172" i="2"/>
  <c r="BK169" i="2"/>
  <c r="BI169" i="2"/>
  <c r="BH169" i="2"/>
  <c r="BG169" i="2"/>
  <c r="BF169" i="2"/>
  <c r="T169" i="2"/>
  <c r="R169" i="2"/>
  <c r="P169" i="2"/>
  <c r="J169" i="2"/>
  <c r="BE169" i="2" s="1"/>
  <c r="BK167" i="2"/>
  <c r="BI167" i="2"/>
  <c r="BH167" i="2"/>
  <c r="BG167" i="2"/>
  <c r="BF167" i="2"/>
  <c r="BE167" i="2"/>
  <c r="T167" i="2"/>
  <c r="R167" i="2"/>
  <c r="P167" i="2"/>
  <c r="J167" i="2"/>
  <c r="BK165" i="2"/>
  <c r="BI165" i="2"/>
  <c r="BH165" i="2"/>
  <c r="BG165" i="2"/>
  <c r="BF165" i="2"/>
  <c r="BE165" i="2"/>
  <c r="T165" i="2"/>
  <c r="R165" i="2"/>
  <c r="P165" i="2"/>
  <c r="J165" i="2"/>
  <c r="BK163" i="2"/>
  <c r="BI163" i="2"/>
  <c r="BH163" i="2"/>
  <c r="BG163" i="2"/>
  <c r="BF163" i="2"/>
  <c r="T163" i="2"/>
  <c r="R163" i="2"/>
  <c r="P163" i="2"/>
  <c r="J163" i="2"/>
  <c r="BE163" i="2" s="1"/>
  <c r="BK161" i="2"/>
  <c r="BI161" i="2"/>
  <c r="BH161" i="2"/>
  <c r="BG161" i="2"/>
  <c r="BF161" i="2"/>
  <c r="T161" i="2"/>
  <c r="R161" i="2"/>
  <c r="P161" i="2"/>
  <c r="J161" i="2"/>
  <c r="BE161" i="2" s="1"/>
  <c r="BK159" i="2"/>
  <c r="BI159" i="2"/>
  <c r="BH159" i="2"/>
  <c r="BG159" i="2"/>
  <c r="BF159" i="2"/>
  <c r="BE159" i="2"/>
  <c r="T159" i="2"/>
  <c r="R159" i="2"/>
  <c r="P159" i="2"/>
  <c r="J159" i="2"/>
  <c r="BK157" i="2"/>
  <c r="BI157" i="2"/>
  <c r="BH157" i="2"/>
  <c r="BG157" i="2"/>
  <c r="BF157" i="2"/>
  <c r="BE157" i="2"/>
  <c r="T157" i="2"/>
  <c r="R157" i="2"/>
  <c r="P157" i="2"/>
  <c r="J157" i="2"/>
  <c r="BK155" i="2"/>
  <c r="BI155" i="2"/>
  <c r="BH155" i="2"/>
  <c r="BG155" i="2"/>
  <c r="BF155" i="2"/>
  <c r="T155" i="2"/>
  <c r="R155" i="2"/>
  <c r="P155" i="2"/>
  <c r="J155" i="2"/>
  <c r="BE155" i="2" s="1"/>
  <c r="BK153" i="2"/>
  <c r="BI153" i="2"/>
  <c r="BH153" i="2"/>
  <c r="BG153" i="2"/>
  <c r="BF153" i="2"/>
  <c r="T153" i="2"/>
  <c r="R153" i="2"/>
  <c r="P153" i="2"/>
  <c r="J153" i="2"/>
  <c r="BE153" i="2" s="1"/>
  <c r="BK151" i="2"/>
  <c r="BI151" i="2"/>
  <c r="BH151" i="2"/>
  <c r="BG151" i="2"/>
  <c r="BF151" i="2"/>
  <c r="BE151" i="2"/>
  <c r="T151" i="2"/>
  <c r="R151" i="2"/>
  <c r="P151" i="2"/>
  <c r="J151" i="2"/>
  <c r="BK149" i="2"/>
  <c r="BI149" i="2"/>
  <c r="BH149" i="2"/>
  <c r="BG149" i="2"/>
  <c r="F35" i="2" s="1"/>
  <c r="BB101" i="1" s="1"/>
  <c r="BF149" i="2"/>
  <c r="BE149" i="2"/>
  <c r="T149" i="2"/>
  <c r="R149" i="2"/>
  <c r="P149" i="2"/>
  <c r="J149" i="2"/>
  <c r="BK147" i="2"/>
  <c r="BK144" i="2" s="1"/>
  <c r="J144" i="2" s="1"/>
  <c r="J99" i="2" s="1"/>
  <c r="BI147" i="2"/>
  <c r="BH147" i="2"/>
  <c r="BG147" i="2"/>
  <c r="BF147" i="2"/>
  <c r="T147" i="2"/>
  <c r="R147" i="2"/>
  <c r="P147" i="2"/>
  <c r="P144" i="2" s="1"/>
  <c r="J147" i="2"/>
  <c r="BE147" i="2" s="1"/>
  <c r="BK145" i="2"/>
  <c r="BI145" i="2"/>
  <c r="BH145" i="2"/>
  <c r="BG145" i="2"/>
  <c r="BF145" i="2"/>
  <c r="T145" i="2"/>
  <c r="T144" i="2" s="1"/>
  <c r="R145" i="2"/>
  <c r="R144" i="2" s="1"/>
  <c r="P145" i="2"/>
  <c r="J145" i="2"/>
  <c r="BE145" i="2" s="1"/>
  <c r="BK142" i="2"/>
  <c r="BI142" i="2"/>
  <c r="BH142" i="2"/>
  <c r="BG142" i="2"/>
  <c r="BF142" i="2"/>
  <c r="BE142" i="2"/>
  <c r="T142" i="2"/>
  <c r="R142" i="2"/>
  <c r="P142" i="2"/>
  <c r="J142" i="2"/>
  <c r="BK140" i="2"/>
  <c r="BI140" i="2"/>
  <c r="BH140" i="2"/>
  <c r="BG140" i="2"/>
  <c r="BF140" i="2"/>
  <c r="BE140" i="2"/>
  <c r="T140" i="2"/>
  <c r="R140" i="2"/>
  <c r="P140" i="2"/>
  <c r="J140" i="2"/>
  <c r="BK138" i="2"/>
  <c r="BI138" i="2"/>
  <c r="BH138" i="2"/>
  <c r="BG138" i="2"/>
  <c r="BF138" i="2"/>
  <c r="T138" i="2"/>
  <c r="R138" i="2"/>
  <c r="P138" i="2"/>
  <c r="J138" i="2"/>
  <c r="BE138" i="2" s="1"/>
  <c r="BK136" i="2"/>
  <c r="BI136" i="2"/>
  <c r="BH136" i="2"/>
  <c r="BG136" i="2"/>
  <c r="BF136" i="2"/>
  <c r="T136" i="2"/>
  <c r="R136" i="2"/>
  <c r="P136" i="2"/>
  <c r="J136" i="2"/>
  <c r="BE136" i="2" s="1"/>
  <c r="BK134" i="2"/>
  <c r="BI134" i="2"/>
  <c r="BH134" i="2"/>
  <c r="BG134" i="2"/>
  <c r="BF134" i="2"/>
  <c r="BE134" i="2"/>
  <c r="T134" i="2"/>
  <c r="R134" i="2"/>
  <c r="R127" i="2" s="1"/>
  <c r="P134" i="2"/>
  <c r="J134" i="2"/>
  <c r="BK132" i="2"/>
  <c r="BI132" i="2"/>
  <c r="BH132" i="2"/>
  <c r="BG132" i="2"/>
  <c r="BF132" i="2"/>
  <c r="BE132" i="2"/>
  <c r="T132" i="2"/>
  <c r="R132" i="2"/>
  <c r="P132" i="2"/>
  <c r="J132" i="2"/>
  <c r="BK130" i="2"/>
  <c r="BI130" i="2"/>
  <c r="BH130" i="2"/>
  <c r="BG130" i="2"/>
  <c r="BF130" i="2"/>
  <c r="T130" i="2"/>
  <c r="T127" i="2" s="1"/>
  <c r="R130" i="2"/>
  <c r="P130" i="2"/>
  <c r="J130" i="2"/>
  <c r="BE130" i="2" s="1"/>
  <c r="BK128" i="2"/>
  <c r="BI128" i="2"/>
  <c r="F37" i="2" s="1"/>
  <c r="BD101" i="1" s="1"/>
  <c r="BH128" i="2"/>
  <c r="F36" i="2" s="1"/>
  <c r="BC101" i="1" s="1"/>
  <c r="BG128" i="2"/>
  <c r="BF128" i="2"/>
  <c r="F34" i="2" s="1"/>
  <c r="BA101" i="1" s="1"/>
  <c r="T128" i="2"/>
  <c r="R128" i="2"/>
  <c r="P128" i="2"/>
  <c r="P127" i="2" s="1"/>
  <c r="J128" i="2"/>
  <c r="BE128" i="2" s="1"/>
  <c r="BK127" i="2"/>
  <c r="J127" i="2" s="1"/>
  <c r="J98" i="2" s="1"/>
  <c r="J122" i="2"/>
  <c r="F122" i="2"/>
  <c r="J119" i="2"/>
  <c r="F119" i="2"/>
  <c r="E117" i="2"/>
  <c r="F92" i="2"/>
  <c r="J91" i="2"/>
  <c r="F89" i="2"/>
  <c r="E87" i="2"/>
  <c r="E85" i="2"/>
  <c r="J37" i="2"/>
  <c r="J36" i="2"/>
  <c r="J35" i="2"/>
  <c r="J34" i="2"/>
  <c r="AW101" i="1" s="1"/>
  <c r="J24" i="2"/>
  <c r="E24" i="2"/>
  <c r="J92" i="2" s="1"/>
  <c r="J23" i="2"/>
  <c r="J21" i="2"/>
  <c r="E21" i="2"/>
  <c r="J121" i="2" s="1"/>
  <c r="J20" i="2"/>
  <c r="J18" i="2"/>
  <c r="E18" i="2"/>
  <c r="J17" i="2"/>
  <c r="J15" i="2"/>
  <c r="E15" i="2"/>
  <c r="F121" i="2" s="1"/>
  <c r="J14" i="2"/>
  <c r="J12" i="2"/>
  <c r="J89" i="2" s="1"/>
  <c r="E7" i="2"/>
  <c r="E115" i="2" s="1"/>
  <c r="AY102" i="1"/>
  <c r="AX102" i="1"/>
  <c r="AY101" i="1"/>
  <c r="AX101" i="1"/>
  <c r="BD100" i="1"/>
  <c r="BC100" i="1"/>
  <c r="BB100" i="1"/>
  <c r="BA100" i="1"/>
  <c r="AZ100" i="1"/>
  <c r="AY100" i="1"/>
  <c r="AX100" i="1"/>
  <c r="AW100" i="1"/>
  <c r="AV100" i="1"/>
  <c r="AU100" i="1"/>
  <c r="AT100" i="1"/>
  <c r="AN100" i="1"/>
  <c r="AG100" i="1"/>
  <c r="BD99" i="1"/>
  <c r="BC99" i="1"/>
  <c r="BB99" i="1"/>
  <c r="BA99" i="1"/>
  <c r="AZ99" i="1"/>
  <c r="AY99" i="1"/>
  <c r="AX99" i="1"/>
  <c r="AW99" i="1"/>
  <c r="AV99" i="1"/>
  <c r="AT99" i="1" s="1"/>
  <c r="AU99" i="1"/>
  <c r="AG99" i="1"/>
  <c r="AN99" i="1" s="1"/>
  <c r="BD98" i="1"/>
  <c r="BC98" i="1"/>
  <c r="BB98" i="1"/>
  <c r="BA98" i="1"/>
  <c r="AZ98" i="1"/>
  <c r="AY98" i="1"/>
  <c r="AX98" i="1"/>
  <c r="AW98" i="1"/>
  <c r="AV98" i="1"/>
  <c r="AT98" i="1" s="1"/>
  <c r="AU98" i="1"/>
  <c r="AN98" i="1"/>
  <c r="AG98" i="1"/>
  <c r="BD97" i="1"/>
  <c r="BC97" i="1"/>
  <c r="BB97" i="1"/>
  <c r="BA97" i="1"/>
  <c r="AZ97" i="1"/>
  <c r="AY97" i="1"/>
  <c r="AX97" i="1"/>
  <c r="AW97" i="1"/>
  <c r="AV97" i="1"/>
  <c r="AU97" i="1"/>
  <c r="AT97" i="1"/>
  <c r="AG97" i="1"/>
  <c r="AN97" i="1" s="1"/>
  <c r="BD96" i="1"/>
  <c r="BC96" i="1"/>
  <c r="BB96" i="1"/>
  <c r="BA96" i="1"/>
  <c r="AZ96" i="1"/>
  <c r="AY96" i="1"/>
  <c r="AX96" i="1"/>
  <c r="AW96" i="1"/>
  <c r="AV96" i="1"/>
  <c r="AU96" i="1"/>
  <c r="AT96" i="1"/>
  <c r="AG96" i="1"/>
  <c r="AN96" i="1" s="1"/>
  <c r="BD95" i="1"/>
  <c r="BD94" i="1" s="1"/>
  <c r="W33" i="1" s="1"/>
  <c r="BC95" i="1"/>
  <c r="BC94" i="1" s="1"/>
  <c r="BB95" i="1"/>
  <c r="BB94" i="1" s="1"/>
  <c r="BA95" i="1"/>
  <c r="AZ95" i="1"/>
  <c r="AY95" i="1"/>
  <c r="AX95" i="1"/>
  <c r="AW95" i="1"/>
  <c r="AV95" i="1"/>
  <c r="AU95" i="1"/>
  <c r="AU94" i="1" s="1"/>
  <c r="AT95" i="1"/>
  <c r="AG95" i="1"/>
  <c r="AN95" i="1" s="1"/>
  <c r="BA94" i="1"/>
  <c r="AZ94" i="1"/>
  <c r="AV94" i="1" s="1"/>
  <c r="AW94" i="1"/>
  <c r="AK30" i="1" s="1"/>
  <c r="AS94" i="1"/>
  <c r="AG94" i="1"/>
  <c r="AK26" i="1" s="1"/>
  <c r="AK35" i="1" s="1"/>
  <c r="AM90" i="1"/>
  <c r="L90" i="1"/>
  <c r="AM89" i="1"/>
  <c r="L89" i="1"/>
  <c r="AM87" i="1"/>
  <c r="L87" i="1"/>
  <c r="L85" i="1"/>
  <c r="L84" i="1"/>
  <c r="W30" i="1"/>
  <c r="W29" i="1"/>
  <c r="P126" i="2" l="1"/>
  <c r="P125" i="2" s="1"/>
  <c r="AU101" i="1" s="1"/>
  <c r="T133" i="3"/>
  <c r="T132" i="3" s="1"/>
  <c r="T131" i="3" s="1"/>
  <c r="J156" i="3"/>
  <c r="J101" i="3" s="1"/>
  <c r="BK133" i="3"/>
  <c r="AX94" i="1"/>
  <c r="W31" i="1"/>
  <c r="W32" i="1"/>
  <c r="AY94" i="1"/>
  <c r="J33" i="2"/>
  <c r="AV101" i="1" s="1"/>
  <c r="AT101" i="1" s="1"/>
  <c r="F33" i="2"/>
  <c r="AZ101" i="1" s="1"/>
  <c r="T126" i="2"/>
  <c r="T125" i="2" s="1"/>
  <c r="R132" i="3"/>
  <c r="R131" i="3" s="1"/>
  <c r="T244" i="3"/>
  <c r="AK29" i="1"/>
  <c r="AT94" i="1"/>
  <c r="R126" i="2"/>
  <c r="R125" i="2" s="1"/>
  <c r="F33" i="3"/>
  <c r="AZ102" i="1" s="1"/>
  <c r="J33" i="3"/>
  <c r="AV102" i="1" s="1"/>
  <c r="AT102" i="1" s="1"/>
  <c r="P133" i="3"/>
  <c r="P132" i="3" s="1"/>
  <c r="P131" i="3" s="1"/>
  <c r="AU102" i="1" s="1"/>
  <c r="BK126" i="2"/>
  <c r="E85" i="3"/>
  <c r="F91" i="2"/>
  <c r="J89" i="3"/>
  <c r="AN94" i="1"/>
  <c r="J91" i="3"/>
  <c r="J126" i="2" l="1"/>
  <c r="J97" i="2" s="1"/>
  <c r="BK125" i="2"/>
  <c r="J125" i="2" s="1"/>
  <c r="J133" i="3"/>
  <c r="J98" i="3" s="1"/>
  <c r="BK132" i="3"/>
  <c r="J132" i="3" l="1"/>
  <c r="J97" i="3" s="1"/>
  <c r="BK131" i="3"/>
  <c r="J131" i="3" s="1"/>
  <c r="J96" i="2"/>
  <c r="J30" i="2"/>
  <c r="J39" i="2" l="1"/>
  <c r="AG101" i="1"/>
  <c r="AN101" i="1" s="1"/>
  <c r="J30" i="3"/>
  <c r="J96" i="3"/>
  <c r="AG102" i="1" l="1"/>
  <c r="AN102" i="1" s="1"/>
  <c r="J39" i="3"/>
</calcChain>
</file>

<file path=xl/sharedStrings.xml><?xml version="1.0" encoding="utf-8"?>
<sst xmlns="http://schemas.openxmlformats.org/spreadsheetml/2006/main" count="3235" uniqueCount="660">
  <si>
    <t>Export Komplet</t>
  </si>
  <si>
    <t>2.0</t>
  </si>
  <si>
    <t>False</t>
  </si>
  <si>
    <t>{85958d5a-a4e8-46fd-a26f-98f466975c5e}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</si>
  <si>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</si>
  <si>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</si>
  <si>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</si>
  <si>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</si>
  <si>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</si>
  <si>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</si>
  <si>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</si>
  <si>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</si>
  <si>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</si>
  <si>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4433</t>
  </si>
  <si>
    <t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</si>
  <si>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>Stavba:</t>
  </si>
  <si>
    <t>Nástavba provozně technického objektu - ON Trutnov 1</t>
  </si>
  <si>
    <t>KSO:</t>
  </si>
  <si>
    <t>CC-CZ:</t>
  </si>
  <si>
    <t>Místo:</t>
  </si>
  <si>
    <t xml:space="preserve"> </t>
  </si>
  <si>
    <t>Datum:</t>
  </si>
  <si>
    <t>27. 1. 2023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</si>
  <si>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</si>
  <si>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</si>
  <si>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</si>
  <si>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</si>
  <si>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</si>
  <si>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</si>
  <si>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</si>
  <si>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</si>
  <si>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</si>
  <si>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</si>
  <si>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</si>
  <si>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</si>
  <si>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</si>
  <si>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</si>
  <si>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</si>
  <si>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</si>
  <si>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</si>
  <si>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</si>
  <si>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</si>
  <si>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</si>
  <si>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</si>
  <si>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</si>
  <si>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</si>
  <si>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</si>
  <si>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</si>
  <si>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</si>
  <si>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</si>
  <si>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</si>
  <si>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</si>
  <si>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</si>
  <si>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</si>
  <si>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</si>
  <si>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</si>
  <si>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</si>
  <si>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</si>
  <si>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</si>
  <si>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</si>
  <si>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</si>
  <si>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</si>
  <si>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</si>
  <si>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</si>
  <si>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</si>
  <si>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</si>
  <si>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</si>
  <si>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</si>
  <si>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</si>
  <si>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</si>
  <si>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</si>
  <si>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</si>
  <si>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</si>
  <si>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</si>
  <si>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</si>
  <si>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</si>
  <si>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</si>
  <si>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D.1.1a</t>
  </si>
  <si>
    <t>Architektonicko stavební řešení</t>
  </si>
  <si>
    <t>STA</t>
  </si>
  <si>
    <t>1</t>
  </si>
  <si>
    <t>{dc9c283c-9466-4f8d-a0b6-93fbb936c466}</t>
  </si>
  <si>
    <t>2</t>
  </si>
  <si>
    <t>D.1.1b</t>
  </si>
  <si>
    <t>Sanace - vlhkostní poruchy suterénní stěny</t>
  </si>
  <si>
    <t>{9b257eb4-bdc9-40ea-928f-e944d95c4879}</t>
  </si>
  <si>
    <t>D.1.4.A</t>
  </si>
  <si>
    <t>Vytápění</t>
  </si>
  <si>
    <t>{a7863344-db21-4061-87b9-0bb44132543f}</t>
  </si>
  <si>
    <t>D.1.4.B</t>
  </si>
  <si>
    <t>Chlazení</t>
  </si>
  <si>
    <t>{c5176862-4746-45be-9f6b-354b23afabfb}</t>
  </si>
  <si>
    <t>D.1.4.C</t>
  </si>
  <si>
    <t>Vzduchotechnika</t>
  </si>
  <si>
    <t>{0f1c8487-7d44-4e1c-85b5-c26160d1f958}</t>
  </si>
  <si>
    <t>D.1.4.E</t>
  </si>
  <si>
    <t>Zařízení technikých instalací</t>
  </si>
  <si>
    <t>{1fbb9e46-0ad6-4834-b1f7-78d35fb4bd8c}</t>
  </si>
  <si>
    <t>D.1.4.G</t>
  </si>
  <si>
    <t>Elektroinstalace</t>
  </si>
  <si>
    <t>{17de928d-3666-4338-8564-b062f7e62ebc}</t>
  </si>
  <si>
    <t>D.1.4.H</t>
  </si>
  <si>
    <t>Elektronické komunikace</t>
  </si>
  <si>
    <t>{89b17826-42b9-484d-a15d-e642146545bb}</t>
  </si>
  <si>
    <t>KRYCÍ LIST SOUPISU PRACÍ</t>
  </si>
  <si>
    <t>Objekt:</t>
  </si>
  <si>
    <t>D.1.4.G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</si>
  <si>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</si>
  <si>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</si>
  <si>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</si>
  <si>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</si>
  <si>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</si>
  <si>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1 - Elektroinstalace</t>
  </si>
  <si>
    <t xml:space="preserve">    D2 - KRABICE + úložný materiál</t>
  </si>
  <si>
    <t xml:space="preserve">    D3 - KABELY A VODIČE - VČETNĚ UKONČENÍ A PROŘEZU</t>
  </si>
  <si>
    <t xml:space="preserve">    D4 - SVORKY , SVORKOVNICE a UCPÁVKY</t>
  </si>
  <si>
    <t xml:space="preserve">    D5 - UKONČENÍ VODIČŮ</t>
  </si>
  <si>
    <t xml:space="preserve">    D6 - ZÁSUVKY A SPÍNAČE - KOMPLETNÍ VČETNĚ RÁMEČKŮ A STROJKŮ</t>
  </si>
  <si>
    <t xml:space="preserve">    D7 - Svítidla </t>
  </si>
  <si>
    <t xml:space="preserve">    D8 - HZS</t>
  </si>
  <si>
    <t xml:space="preserve">D1 - AKTIVNÍ BLESKOSVOD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</si>
  <si>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</si>
  <si>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</si>
  <si>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</si>
  <si>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</si>
  <si>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</si>
  <si>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</si>
  <si>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</si>
  <si>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</si>
  <si>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</si>
  <si>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</si>
  <si>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</si>
  <si>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</si>
  <si>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</si>
  <si>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</si>
  <si>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D2</t>
  </si>
  <si>
    <t>KRABICE + úložný materiál</t>
  </si>
  <si>
    <t>K</t>
  </si>
  <si>
    <t>Pol4</t>
  </si>
  <si>
    <t>Krabice pod omítku odbočná</t>
  </si>
  <si>
    <t>ks</t>
  </si>
  <si>
    <t>4</t>
  </si>
  <si>
    <t>8</t>
  </si>
  <si>
    <t>PP</t>
  </si>
  <si>
    <t>Pol5</t>
  </si>
  <si>
    <t>Krabice do sádrokartonu odbočná</t>
  </si>
  <si>
    <t>10</t>
  </si>
  <si>
    <t>3</t>
  </si>
  <si>
    <t>Pol6</t>
  </si>
  <si>
    <t>Krabice do sádrokartonu přístrojová</t>
  </si>
  <si>
    <t>12</t>
  </si>
  <si>
    <t>Pol7</t>
  </si>
  <si>
    <t>Krabice pod omítku přístrojová</t>
  </si>
  <si>
    <t>14</t>
  </si>
  <si>
    <t>5</t>
  </si>
  <si>
    <t>Pol8</t>
  </si>
  <si>
    <t>Kabelový žlab drátěný  200x50x2000 kopletní</t>
  </si>
  <si>
    <t>m</t>
  </si>
  <si>
    <t>16</t>
  </si>
  <si>
    <t>6</t>
  </si>
  <si>
    <t>Pol9</t>
  </si>
  <si>
    <t>Kabelový žlab drátěný  150x50x2000 kompletní</t>
  </si>
  <si>
    <t>18</t>
  </si>
  <si>
    <t>7</t>
  </si>
  <si>
    <t>Pol10</t>
  </si>
  <si>
    <t>Kabelový žlab drátěný  100x50x2000 kompletní</t>
  </si>
  <si>
    <t>20</t>
  </si>
  <si>
    <t>Pol11</t>
  </si>
  <si>
    <t>Trubka ohebná</t>
  </si>
  <si>
    <t>22</t>
  </si>
  <si>
    <t>D3</t>
  </si>
  <si>
    <t>KABELY A VODIČE - VČETNĚ UKONČENÍ A PROŘEZU</t>
  </si>
  <si>
    <t>9</t>
  </si>
  <si>
    <t>Pol12</t>
  </si>
  <si>
    <t>1-CXKH-R 3Jx 1,5  B2CAS1D0</t>
  </si>
  <si>
    <t>24</t>
  </si>
  <si>
    <t>Pol13</t>
  </si>
  <si>
    <t>1-CXKH-R-3J x 2,5 B2CAS1D0</t>
  </si>
  <si>
    <t>26</t>
  </si>
  <si>
    <t>11</t>
  </si>
  <si>
    <t>Pol14</t>
  </si>
  <si>
    <t>1-CXKH-R-2A x 1,5  B2CAS1D0</t>
  </si>
  <si>
    <t>28</t>
  </si>
  <si>
    <t>Pol15</t>
  </si>
  <si>
    <t>1-CXKH-R-3A x 1,5  B2CAS1D0</t>
  </si>
  <si>
    <t>30</t>
  </si>
  <si>
    <t>13</t>
  </si>
  <si>
    <t>Pol16</t>
  </si>
  <si>
    <t>1-CXKH-R-5J x 6  B2CAS1D0</t>
  </si>
  <si>
    <t>32</t>
  </si>
  <si>
    <t>Pol17</t>
  </si>
  <si>
    <t>1-CXKH-R-5J x 16 B2CAS1D0</t>
  </si>
  <si>
    <t>34</t>
  </si>
  <si>
    <t>Pol18</t>
  </si>
  <si>
    <t>1-CXKH-R-5J x 10 B2CAS1D0</t>
  </si>
  <si>
    <t>36</t>
  </si>
  <si>
    <t>Pol19</t>
  </si>
  <si>
    <t>1-CXKH-V 2Ax 1,5  B2CAS1D0</t>
  </si>
  <si>
    <t>38</t>
  </si>
  <si>
    <t>17</t>
  </si>
  <si>
    <t>Pol20</t>
  </si>
  <si>
    <t>CY 25žz</t>
  </si>
  <si>
    <t>40</t>
  </si>
  <si>
    <t>Pol21</t>
  </si>
  <si>
    <t>CY 16žz</t>
  </si>
  <si>
    <t>42</t>
  </si>
  <si>
    <t>19</t>
  </si>
  <si>
    <t>Pol22</t>
  </si>
  <si>
    <t>CY 10žz</t>
  </si>
  <si>
    <t>44</t>
  </si>
  <si>
    <t>Pol23</t>
  </si>
  <si>
    <t>CY 6žz</t>
  </si>
  <si>
    <t>46</t>
  </si>
  <si>
    <t>Pol24</t>
  </si>
  <si>
    <t>CY 4žz</t>
  </si>
  <si>
    <t>48</t>
  </si>
  <si>
    <t>D4</t>
  </si>
  <si>
    <t>SVORKY , SVORKOVNICE a UCPÁVKY</t>
  </si>
  <si>
    <t>Pol25</t>
  </si>
  <si>
    <t>Svorky WAGO 3x2,5; 2x2,5</t>
  </si>
  <si>
    <t>50</t>
  </si>
  <si>
    <t>23</t>
  </si>
  <si>
    <t>Pol26</t>
  </si>
  <si>
    <t>požarní ucpávka pro průchod  zdí jeden kabel o průměru 15mm</t>
  </si>
  <si>
    <t>52</t>
  </si>
  <si>
    <t>D5</t>
  </si>
  <si>
    <t>UKONČENÍ VODIČŮ</t>
  </si>
  <si>
    <t>Pol27</t>
  </si>
  <si>
    <t>V rozváděči</t>
  </si>
  <si>
    <t>54</t>
  </si>
  <si>
    <t>25</t>
  </si>
  <si>
    <t>Pol28</t>
  </si>
  <si>
    <t>Montáž rozvodnice</t>
  </si>
  <si>
    <t>56</t>
  </si>
  <si>
    <t>Pol29</t>
  </si>
  <si>
    <t>Na zařízeních</t>
  </si>
  <si>
    <t>58</t>
  </si>
  <si>
    <t>D6</t>
  </si>
  <si>
    <t>ZÁSUVKY A SPÍNAČE - KOMPLETNÍ VČETNĚ RÁMEČKŮ A STROJKŮ</t>
  </si>
  <si>
    <t>27</t>
  </si>
  <si>
    <t>Pol30</t>
  </si>
  <si>
    <t>Spínač 230V, 10A, řazení 1,</t>
  </si>
  <si>
    <t>60</t>
  </si>
  <si>
    <t>Pol31</t>
  </si>
  <si>
    <t>Spínač 230V, 10A, řazení 5</t>
  </si>
  <si>
    <t>62</t>
  </si>
  <si>
    <t>29</t>
  </si>
  <si>
    <t>Pol32</t>
  </si>
  <si>
    <t>Spínač 230V, 10A, řazení6,</t>
  </si>
  <si>
    <t>64</t>
  </si>
  <si>
    <t>Pol33</t>
  </si>
  <si>
    <t>Spínač 230V, 10A, řazení 7,</t>
  </si>
  <si>
    <t>66</t>
  </si>
  <si>
    <t>31</t>
  </si>
  <si>
    <t>Pol34</t>
  </si>
  <si>
    <t>zásuvka 230V/16A,  barva bílá</t>
  </si>
  <si>
    <t>68</t>
  </si>
  <si>
    <t>Pol35</t>
  </si>
  <si>
    <t>zásuvka 230V/16A,  s přepěťovou ochranou</t>
  </si>
  <si>
    <t>70</t>
  </si>
  <si>
    <t>33</t>
  </si>
  <si>
    <t>Pol36</t>
  </si>
  <si>
    <t>Doběhové relé k ventilátorům</t>
  </si>
  <si>
    <t>72</t>
  </si>
  <si>
    <t>Pol37</t>
  </si>
  <si>
    <t>pohybové čidlo</t>
  </si>
  <si>
    <t>74</t>
  </si>
  <si>
    <t>35</t>
  </si>
  <si>
    <t>Pol38</t>
  </si>
  <si>
    <t>Tlačítko totál stop</t>
  </si>
  <si>
    <t>76</t>
  </si>
  <si>
    <t>D7</t>
  </si>
  <si>
    <t xml:space="preserve">Svítidla </t>
  </si>
  <si>
    <t>Pol39</t>
  </si>
  <si>
    <t>LED ,IP20, IK05,36W,92lm/W,3000lm,4000K</t>
  </si>
  <si>
    <t>78</t>
  </si>
  <si>
    <t>37</t>
  </si>
  <si>
    <t>Pol40</t>
  </si>
  <si>
    <t>LED,IP20, IK05,47W,109lm/W,5100lm,4000K</t>
  </si>
  <si>
    <t>80</t>
  </si>
  <si>
    <t>Pol41</t>
  </si>
  <si>
    <t>LED,IP20,IK05,36W,111lm/W,4000lm,4000K</t>
  </si>
  <si>
    <t>82</t>
  </si>
  <si>
    <t>39</t>
  </si>
  <si>
    <t>Pol42</t>
  </si>
  <si>
    <t>LED,IP65,IK05,32W,141lm,/W,4500lm,4000K</t>
  </si>
  <si>
    <t>84</t>
  </si>
  <si>
    <t>Pol43</t>
  </si>
  <si>
    <t>LED,IP54,IK08,24W,95lm/W,2280lm,4000K</t>
  </si>
  <si>
    <t>86</t>
  </si>
  <si>
    <t>41</t>
  </si>
  <si>
    <t>Pol44</t>
  </si>
  <si>
    <t>LED,IP54,IK08,36W,100lm/W,3600lm,4000K</t>
  </si>
  <si>
    <t>88</t>
  </si>
  <si>
    <t>Pol45</t>
  </si>
  <si>
    <t>19329 L.LARG DWCL AT OPT GL SA LT0 2× LTO 7,2V 0,5Ah</t>
  </si>
  <si>
    <t>90</t>
  </si>
  <si>
    <t>43</t>
  </si>
  <si>
    <t>Pol46</t>
  </si>
  <si>
    <t>19328 L.LARG DWCL AT OPT 24W SA LT0 LTO 7,2V 0,5Ah</t>
  </si>
  <si>
    <t>92</t>
  </si>
  <si>
    <t>Pol47</t>
  </si>
  <si>
    <t>19220 F65 LED 6 W IP65 AT SE 1H/RM SE 1h NiCd 4,8 V 0,75 Ah</t>
  </si>
  <si>
    <t>94</t>
  </si>
  <si>
    <t>45</t>
  </si>
  <si>
    <t>Pol51</t>
  </si>
  <si>
    <t>19044-piktogram</t>
  </si>
  <si>
    <t>96</t>
  </si>
  <si>
    <t>D8</t>
  </si>
  <si>
    <t>HZS</t>
  </si>
  <si>
    <t>Pol54</t>
  </si>
  <si>
    <t>Koordinace s ostatními profesemi</t>
  </si>
  <si>
    <t>hod</t>
  </si>
  <si>
    <t>98</t>
  </si>
  <si>
    <t>47</t>
  </si>
  <si>
    <t>Pol55</t>
  </si>
  <si>
    <t>Příprava ke komplexní zkoušce</t>
  </si>
  <si>
    <t>100</t>
  </si>
  <si>
    <t>Pol56</t>
  </si>
  <si>
    <t>Funkční odzkoušení zařízení</t>
  </si>
  <si>
    <t>102</t>
  </si>
  <si>
    <t>49</t>
  </si>
  <si>
    <t>Pol57</t>
  </si>
  <si>
    <t>Zaučení obsluhy</t>
  </si>
  <si>
    <t>104</t>
  </si>
  <si>
    <t>Pol58</t>
  </si>
  <si>
    <t>Výchozí revize</t>
  </si>
  <si>
    <t>106</t>
  </si>
  <si>
    <t>51</t>
  </si>
  <si>
    <t>Pol59</t>
  </si>
  <si>
    <t>Podružný materiál</t>
  </si>
  <si>
    <t>kpl</t>
  </si>
  <si>
    <t>108</t>
  </si>
  <si>
    <t>Pol60</t>
  </si>
  <si>
    <t>Zednické přípomoci</t>
  </si>
  <si>
    <t>110</t>
  </si>
  <si>
    <t>53</t>
  </si>
  <si>
    <t>Pol61</t>
  </si>
  <si>
    <t>frézování drážek 2,5cm x 3cm</t>
  </si>
  <si>
    <t>112</t>
  </si>
  <si>
    <t>Pol62</t>
  </si>
  <si>
    <t>frézování drážek 2cm x 2cm</t>
  </si>
  <si>
    <t>114</t>
  </si>
  <si>
    <t>55</t>
  </si>
  <si>
    <t>Pol63</t>
  </si>
  <si>
    <t>vrtání otvorů D 30mm</t>
  </si>
  <si>
    <t>116</t>
  </si>
  <si>
    <t>Pol64</t>
  </si>
  <si>
    <t>úklid suti</t>
  </si>
  <si>
    <t>118</t>
  </si>
  <si>
    <t>57</t>
  </si>
  <si>
    <t>Pol65</t>
  </si>
  <si>
    <t>odvoz suti</t>
  </si>
  <si>
    <t>km</t>
  </si>
  <si>
    <t>120</t>
  </si>
  <si>
    <t>Pol66</t>
  </si>
  <si>
    <t>Napojení čerpadla TUV 230V, zásuvka + kabel</t>
  </si>
  <si>
    <t>122</t>
  </si>
  <si>
    <t>59</t>
  </si>
  <si>
    <t>Pol67</t>
  </si>
  <si>
    <t>Osvětlení výtahové šachty včetně kabelu vypínače a svítidel</t>
  </si>
  <si>
    <t>124</t>
  </si>
  <si>
    <t>D1</t>
  </si>
  <si>
    <t xml:space="preserve">AKTIVNÍ BLESKOSVOD </t>
  </si>
  <si>
    <t>Pol1</t>
  </si>
  <si>
    <t>Rozváděč R3</t>
  </si>
  <si>
    <t>61</t>
  </si>
  <si>
    <t>Pol2</t>
  </si>
  <si>
    <t>Rozváděč R4</t>
  </si>
  <si>
    <t>Pol3</t>
  </si>
  <si>
    <t>Rozváděč HR</t>
  </si>
  <si>
    <t>63</t>
  </si>
  <si>
    <t>Pol68</t>
  </si>
  <si>
    <t>Tyčový jímač kotvený do krovu výška 3m</t>
  </si>
  <si>
    <t>-296737365</t>
  </si>
  <si>
    <t>Tyčový jímač kotvený do krovu výška 3m, včetně montáže</t>
  </si>
  <si>
    <t>Pol69</t>
  </si>
  <si>
    <t>Ochranný úhelník včetně držáků</t>
  </si>
  <si>
    <t>-1450697777</t>
  </si>
  <si>
    <t>Ochranný úhelník včetně držáků, včetně montáže</t>
  </si>
  <si>
    <t>65</t>
  </si>
  <si>
    <t>Pol70</t>
  </si>
  <si>
    <t>svorka SR 03</t>
  </si>
  <si>
    <t>1953518072</t>
  </si>
  <si>
    <t>svorka SR 03, včetně montáže</t>
  </si>
  <si>
    <t>Pol71</t>
  </si>
  <si>
    <t>pásek FeZN 30x4</t>
  </si>
  <si>
    <t>-1370108849</t>
  </si>
  <si>
    <t>pásek FeZN 30x4, včetně montáže</t>
  </si>
  <si>
    <t>67</t>
  </si>
  <si>
    <t>Pol72</t>
  </si>
  <si>
    <t>drát AIMgSi 8mm</t>
  </si>
  <si>
    <t>-848093117</t>
  </si>
  <si>
    <t>drát AIMgSi 8mm, včetně montáže</t>
  </si>
  <si>
    <t>Pol73</t>
  </si>
  <si>
    <t>drát FeZn 10mm</t>
  </si>
  <si>
    <t>-1533469277</t>
  </si>
  <si>
    <t>drát FeZn 10mm, včetně montáže</t>
  </si>
  <si>
    <t>69</t>
  </si>
  <si>
    <t>Pol74</t>
  </si>
  <si>
    <t>svorka SK</t>
  </si>
  <si>
    <t>-1808573729</t>
  </si>
  <si>
    <t>svorka SK, včetně montáže</t>
  </si>
  <si>
    <t>Pol75</t>
  </si>
  <si>
    <t>svorka SS</t>
  </si>
  <si>
    <t>-1479797256</t>
  </si>
  <si>
    <t>svorka SS, včetně montáže</t>
  </si>
  <si>
    <t>71</t>
  </si>
  <si>
    <t>Pol76</t>
  </si>
  <si>
    <t>svorka SO</t>
  </si>
  <si>
    <t>-656938827</t>
  </si>
  <si>
    <t>svorka SO, včetně montáže</t>
  </si>
  <si>
    <t>Pol77</t>
  </si>
  <si>
    <t>svorka ZS</t>
  </si>
  <si>
    <t>338401022</t>
  </si>
  <si>
    <t>svorka ZS, včetně montáže</t>
  </si>
  <si>
    <t>77</t>
  </si>
  <si>
    <t>Pol82</t>
  </si>
  <si>
    <t>svorka SU</t>
  </si>
  <si>
    <t>-911411799</t>
  </si>
  <si>
    <t>svorka SU, včetně montáže</t>
  </si>
  <si>
    <t>73</t>
  </si>
  <si>
    <t>Pol78</t>
  </si>
  <si>
    <t>podpěra na šikmou střechu s plechovou krytinou</t>
  </si>
  <si>
    <t>1576916802</t>
  </si>
  <si>
    <t>podpěra na šikmou střechu s plechovou krytinou, včetně montáže</t>
  </si>
  <si>
    <t>Pol79</t>
  </si>
  <si>
    <t>podpora na fasádu</t>
  </si>
  <si>
    <t>-1872057338</t>
  </si>
  <si>
    <t>podpora na fasádu, včetně montáže</t>
  </si>
  <si>
    <t>75</t>
  </si>
  <si>
    <t>Pol80</t>
  </si>
  <si>
    <t>podpěra na hřeben střechy s plechovou krytinou</t>
  </si>
  <si>
    <t>2010096926</t>
  </si>
  <si>
    <t>podpěra na hřeben střechy s plechovou krytinou, včetně montáže</t>
  </si>
  <si>
    <t>Pol81</t>
  </si>
  <si>
    <t>MONTÁŽNÍ A VÝKOPOVÉ PRÁCE,REVIZE</t>
  </si>
  <si>
    <t>-1528174177</t>
  </si>
  <si>
    <t>Pol83</t>
  </si>
  <si>
    <t>vytyčení trasy</t>
  </si>
  <si>
    <t>-96461888</t>
  </si>
  <si>
    <t>79</t>
  </si>
  <si>
    <t>Pol84</t>
  </si>
  <si>
    <t>Výkop rýhy 350/800</t>
  </si>
  <si>
    <t>-1182118375</t>
  </si>
  <si>
    <t>Pol85</t>
  </si>
  <si>
    <t>Zához výkopu 350/800</t>
  </si>
  <si>
    <t>1667915686</t>
  </si>
  <si>
    <t>81</t>
  </si>
  <si>
    <t>Pol86</t>
  </si>
  <si>
    <t>Provizorní úprava povrchu - rozprostření, uhrabání</t>
  </si>
  <si>
    <t>m2</t>
  </si>
  <si>
    <t>562218479</t>
  </si>
  <si>
    <t>Pol87</t>
  </si>
  <si>
    <t>Oprava zámkové dlažby a rozebrání dlažby a znovu položení</t>
  </si>
  <si>
    <t>-1029009340</t>
  </si>
  <si>
    <t>D.1.4.H - Elektronické komunikace</t>
  </si>
  <si>
    <t>D1 - Slaboproudé rozvody</t>
  </si>
  <si>
    <t xml:space="preserve">    oddíl 1 - Strukturovaná kabeláž - univerzální kabelážní systém (počty SFP a propojovací kabely mohou být uprav</t>
  </si>
  <si>
    <t xml:space="preserve">      220990003 - 19" datový rozvaděč </t>
  </si>
  <si>
    <t xml:space="preserve">      220990005 - Dovybavení</t>
  </si>
  <si>
    <t xml:space="preserve">      220990013 - Aktivní prvky </t>
  </si>
  <si>
    <t xml:space="preserve">      220990016 - Optické moduly </t>
  </si>
  <si>
    <t xml:space="preserve">      220990018 - Optické patch cordy  </t>
  </si>
  <si>
    <t xml:space="preserve">      220990020 - Zdroj UPS </t>
  </si>
  <si>
    <t xml:space="preserve">      220990023 - AV technika - kabelová příprava pro připojení dataprojektor  - (kabelová příprava, bez instalace dat</t>
  </si>
  <si>
    <t xml:space="preserve">      220990035 - Kabely a elektroinstalační materiál</t>
  </si>
  <si>
    <t xml:space="preserve">    oddíl 2 - Signalizační zařízení INV  </t>
  </si>
  <si>
    <t xml:space="preserve">      220990067 - Kabely a elektroinstalační materiál</t>
  </si>
  <si>
    <t xml:space="preserve">    oddíl 3 - Kabelové žlaby + parapetní kanál</t>
  </si>
  <si>
    <t xml:space="preserve">    oddíl 4 - Požární ucpávky </t>
  </si>
  <si>
    <t xml:space="preserve">    oddíl 5 - Demontáže </t>
  </si>
  <si>
    <t>Slaboproudé rozvody</t>
  </si>
  <si>
    <t>oddíl 1</t>
  </si>
  <si>
    <t>Strukturovaná kabeláž - univerzální kabelážní systém (počty SFP a propojovací kabely mohou být uprav</t>
  </si>
  <si>
    <t>220990001</t>
  </si>
  <si>
    <t>zásuvka pod omítku 2xRJ45 FTP CAT6 včetně rámečku</t>
  </si>
  <si>
    <t>220990002</t>
  </si>
  <si>
    <t>keyston UTP CAT6</t>
  </si>
  <si>
    <t>220990003</t>
  </si>
  <si>
    <t xml:space="preserve">19" datový rozvaděč </t>
  </si>
  <si>
    <t>220990004</t>
  </si>
  <si>
    <t>Demontáž stáv. datového rozvaděče, přepojení a přemístění výzbroje do nového datového rozvaděče</t>
  </si>
  <si>
    <t>220990005</t>
  </si>
  <si>
    <t>Dovybavení</t>
  </si>
  <si>
    <t>220990006</t>
  </si>
  <si>
    <t>Rozvaděč nástěnný 42U/600x800, šedý, dveře sklo</t>
  </si>
  <si>
    <t>220990007</t>
  </si>
  <si>
    <t>Rozvodný panel 5x 230V včetně vany 2U v černé barvě</t>
  </si>
  <si>
    <t>220990008</t>
  </si>
  <si>
    <t>Patch panel UTP 24 x RJ45 1U, CAT6</t>
  </si>
  <si>
    <t>220990009</t>
  </si>
  <si>
    <t>Vyvazovací panel 1U plastová oka BK černý</t>
  </si>
  <si>
    <t>220990010</t>
  </si>
  <si>
    <t>Vyvazovací panel 2U plastová oka BK černý</t>
  </si>
  <si>
    <t>220990011</t>
  </si>
  <si>
    <t>Patch kabel UTP  3m, CAT6</t>
  </si>
  <si>
    <t>220990012</t>
  </si>
  <si>
    <t>Patch kabel UTP  5m, CAT6</t>
  </si>
  <si>
    <t>220990013</t>
  </si>
  <si>
    <t xml:space="preserve">Aktivní prvky </t>
  </si>
  <si>
    <t>JL727A</t>
  </si>
  <si>
    <t>Aruba 6200F 48G Class4 PoE 4SFP+ 370W Switch</t>
  </si>
  <si>
    <t>Q9H62A</t>
  </si>
  <si>
    <t>HPE Aruba AP-515 (RW) Unified AP</t>
  </si>
  <si>
    <t>220990016</t>
  </si>
  <si>
    <t xml:space="preserve">Optické moduly </t>
  </si>
  <si>
    <t>J9151E</t>
  </si>
  <si>
    <t>Aruba 10G SFP+ LC LR 10km SMF Transceiver</t>
  </si>
  <si>
    <t>220990018</t>
  </si>
  <si>
    <t xml:space="preserve">Optické patch cordy  </t>
  </si>
  <si>
    <t>220990019</t>
  </si>
  <si>
    <t>Patch kabel 9/125 LCupc/LCupc SM OS 1m duplex SXPC-LC/LC-UPC-OS-1M-D</t>
  </si>
  <si>
    <t>220990020</t>
  </si>
  <si>
    <t xml:space="preserve">Zdroj UPS </t>
  </si>
  <si>
    <t>220990021</t>
  </si>
  <si>
    <t>Záložní zdroj - 1500 VA / 1000 W, Line interactive, 2×IEC Jumpers, 4×IEC 320 C13, USB, RS-232 a Ethernet (Smart-UPS 1500VA LCD RM 2U 230V do stojanu, se síťovou kartou) Šířka 432 mm x Výška 89 mm x Hloubka 457 mm</t>
  </si>
  <si>
    <t>220990023</t>
  </si>
  <si>
    <t>AV technika - kabelová příprava pro připojení dataprojektor  - (kabelová příprava, bez instalace dat</t>
  </si>
  <si>
    <t>220990024</t>
  </si>
  <si>
    <t>Přípojné místo 2 moduly (neosazený) eloxovaný hliník, včetně napojení kabeláže uvnitř boxu, povrchová instalace uvnitř katedry</t>
  </si>
  <si>
    <t>220990025</t>
  </si>
  <si>
    <t>Modul VGA + 2x jack audio 3,5mm (Modul obsahuje 1x konektor VGA 15pin D-Sub a 2x jack 3,5mm s pájecími kališky.Letovaná kabeláž 110 Kč/m. Nutno specifikovat konektor na konci kabelu</t>
  </si>
  <si>
    <t>220990026</t>
  </si>
  <si>
    <t>Modul HDMI (Modul obsahuje 1x HDMI konektor.Kabeláž 40 cm)</t>
  </si>
  <si>
    <t>220990027</t>
  </si>
  <si>
    <t>Kabel HDMI-HDMI 15.0m, v1.3 male-male zlacené kontakty stíněný GEMBIRD A-type (19-pin, Single Link)</t>
  </si>
  <si>
    <t>220990028</t>
  </si>
  <si>
    <t>Kabel přípojný 15M/15M VGA 15m stíněný, black</t>
  </si>
  <si>
    <t>220990029</t>
  </si>
  <si>
    <t>zakončení kabelu VGA v přípojném místě</t>
  </si>
  <si>
    <t>220990030</t>
  </si>
  <si>
    <t>Audio kabel, Vícežilový, nestíněný, 2 Jader, 18 AWG, 0.75 mm², 328.08 ft</t>
  </si>
  <si>
    <t>220990031</t>
  </si>
  <si>
    <t>reproduktorvá zásuvka (jack konektor 3.5 mm zásuvka)</t>
  </si>
  <si>
    <t>220990032</t>
  </si>
  <si>
    <t>lišta vkládací 60x40  (2m)</t>
  </si>
  <si>
    <t>220990033</t>
  </si>
  <si>
    <t>trubka ohebná KF09063</t>
  </si>
  <si>
    <t>220990034</t>
  </si>
  <si>
    <t>drážka pro tr.63, cihla</t>
  </si>
  <si>
    <t>220990035</t>
  </si>
  <si>
    <t>Kabely a elektroinstalační materiál</t>
  </si>
  <si>
    <t>220990036</t>
  </si>
  <si>
    <t>Kabel U/UTP drát  CAT6, LSZH, cívka 305m, reakce na oheň Eca</t>
  </si>
  <si>
    <t>220990037</t>
  </si>
  <si>
    <t>trubka obebná - MONOFLEX 16 320N PVC šedá s protah.drátem</t>
  </si>
  <si>
    <t>220990038</t>
  </si>
  <si>
    <t>trubka obebná - MONOFLEX 20 320N PVC šedá s protah.drátem</t>
  </si>
  <si>
    <t>220990039</t>
  </si>
  <si>
    <t>trubka obebná - MONOFLEX 25 320N PVC šedá s protah.drátem</t>
  </si>
  <si>
    <t>220990040</t>
  </si>
  <si>
    <t>trubka obebná - MONOFLEX 50 320N PVC šedá s protah.drátem</t>
  </si>
  <si>
    <t>220990041</t>
  </si>
  <si>
    <t>krabice KU68-1901 vč.víčka pod omítku</t>
  </si>
  <si>
    <t>220990042</t>
  </si>
  <si>
    <t>krabice odbočná KO 100 E5 pod omítku včetně víčka</t>
  </si>
  <si>
    <t>220990043</t>
  </si>
  <si>
    <t>krabice přístrojová KP68/2</t>
  </si>
  <si>
    <t>220990044</t>
  </si>
  <si>
    <t>Kabelová příchytka KB 16 (s natloukací hmoždinkou N 6) rozm.15x230mm  - bal.50ks - oboustranná</t>
  </si>
  <si>
    <t>220990045</t>
  </si>
  <si>
    <t>Kabelová příchytka KB 8 (s natloukací hmoždinkou N 6) rozm.15x133mm  - bal.50ks - jednostranná</t>
  </si>
  <si>
    <t>220990046</t>
  </si>
  <si>
    <t>Dvouháčková hmoždinka ClipFix SF plus ZS 10  - bal.100ks</t>
  </si>
  <si>
    <t>220990047</t>
  </si>
  <si>
    <t>Sběrný kabelový držák SHA 15, Rozměr 92x63mm -  bal.50ks</t>
  </si>
  <si>
    <t>220990048</t>
  </si>
  <si>
    <t>Upevňovací podložka ClipFix SF plus MS pro sběrný kabelový držák -  bal.50ks</t>
  </si>
  <si>
    <t>220990049</t>
  </si>
  <si>
    <t>stahovací pásky SP (bal 100 ks)</t>
  </si>
  <si>
    <t>220990050</t>
  </si>
  <si>
    <t>lišta hranatá 40x20 HA (3m) včetně spoj.materiálu</t>
  </si>
  <si>
    <t>220990051</t>
  </si>
  <si>
    <t>lišta hranatá 40x40 HA (3m) včetně spoj.materiálu</t>
  </si>
  <si>
    <t>220990052</t>
  </si>
  <si>
    <t>drážka pro tr.16, cihla</t>
  </si>
  <si>
    <t>220990053</t>
  </si>
  <si>
    <t>drážka pro tr.20, cihla</t>
  </si>
  <si>
    <t>220990054</t>
  </si>
  <si>
    <t>drážka pro tr.25, cihla</t>
  </si>
  <si>
    <t>220990055</t>
  </si>
  <si>
    <t>drážka pro tr.50, cihla</t>
  </si>
  <si>
    <t>220990056</t>
  </si>
  <si>
    <t>prostup stavební konstrukcí zdivo do tl.300mm, otvor 30x30mm</t>
  </si>
  <si>
    <t>220990057</t>
  </si>
  <si>
    <t>zednické výpomoci (vysekání niky pro konzoly, podpěry, závěsy, zazdění nebo zabetonování rýh nebo kapes ve zdech nebo stropech, nastřelování upevňovacích prvků, upevňování pomocí hmoždinek apod a dále začištění štukem kabelové drážky ve zdivu včetně výmal</t>
  </si>
  <si>
    <t>zednické výpomoci (vysekání niky pro konzoly, podpěry, závěsy, zazdění nebo zabetonování rýh nebo kapes ve zdech nebo stropech, nastřelování upevňovacích prvků, upevňování pomocí hmoždinek apod a dále začištění štukem kabelové drážky ve zdivu včetně výmalby)</t>
  </si>
  <si>
    <t>220990058</t>
  </si>
  <si>
    <t>ICT měření UTP kabelů (počet portů)</t>
  </si>
  <si>
    <t>220990059</t>
  </si>
  <si>
    <t>vystavení měřícího protokolu</t>
  </si>
  <si>
    <t>220990060</t>
  </si>
  <si>
    <t>drobný elektroinstalační materiál (10kg)</t>
  </si>
  <si>
    <t>oddíl 2</t>
  </si>
  <si>
    <t xml:space="preserve">Signalizační zařízení INV  </t>
  </si>
  <si>
    <t>220990061</t>
  </si>
  <si>
    <t>Modul kontrolní s alarmem 15-28 V AC / 18-35 V DC  (do KU68)</t>
  </si>
  <si>
    <t>220990062</t>
  </si>
  <si>
    <t>Tlačítko prosvětlené signální s táhlem (do KU68)</t>
  </si>
  <si>
    <t>220990063</t>
  </si>
  <si>
    <t>Resetovací tlačítko (do KU68)</t>
  </si>
  <si>
    <t>220990064</t>
  </si>
  <si>
    <t>Transformátor 230V/14V 2A (do KU68)</t>
  </si>
  <si>
    <t>220990065</t>
  </si>
  <si>
    <t>Tlačítko signální prosvětlené</t>
  </si>
  <si>
    <t>220990066</t>
  </si>
  <si>
    <t>konektory RJ45 F/UTP 4p, RJ45 UTP 4p</t>
  </si>
  <si>
    <t>220990067</t>
  </si>
  <si>
    <t>220990068</t>
  </si>
  <si>
    <t>kabel JYSTY 2x2x0,8</t>
  </si>
  <si>
    <t>220990069</t>
  </si>
  <si>
    <t>kabel JYSTY 3x2x0,8</t>
  </si>
  <si>
    <t>220990070</t>
  </si>
  <si>
    <t>220990071</t>
  </si>
  <si>
    <t>220990072</t>
  </si>
  <si>
    <t>220990073</t>
  </si>
  <si>
    <t>krabice KU68-1901 vč.víčka</t>
  </si>
  <si>
    <t>126</t>
  </si>
  <si>
    <t>220990074</t>
  </si>
  <si>
    <t>128</t>
  </si>
  <si>
    <t>oddíl 3</t>
  </si>
  <si>
    <t>Kabelové žlaby + parapetní kanál</t>
  </si>
  <si>
    <t>220990075</t>
  </si>
  <si>
    <t>rozvaděč 600X950x300, plast .pod omítku</t>
  </si>
  <si>
    <t>130</t>
  </si>
  <si>
    <t>220990076</t>
  </si>
  <si>
    <t>stouapcí nika do zdi š500xhl150</t>
  </si>
  <si>
    <t>132</t>
  </si>
  <si>
    <t>220990077</t>
  </si>
  <si>
    <t>kabelový prostup stropem 100x100</t>
  </si>
  <si>
    <t>134</t>
  </si>
  <si>
    <t>220990078</t>
  </si>
  <si>
    <t>kabelový žlab KZI 60x200x0.75 pozink (včetně víka, přepážky,spoj.mat a kotvení)</t>
  </si>
  <si>
    <t>136</t>
  </si>
  <si>
    <t>220990079</t>
  </si>
  <si>
    <t>parapetní kanál (2m) 160x65 včetně spoj.materiálu + kryt , dvoukomorový</t>
  </si>
  <si>
    <t>138</t>
  </si>
  <si>
    <t>220990080</t>
  </si>
  <si>
    <t>přístrojová krabice do PK</t>
  </si>
  <si>
    <t>140</t>
  </si>
  <si>
    <t>220990081</t>
  </si>
  <si>
    <t>stahovací pásky SP (bal100 ks)</t>
  </si>
  <si>
    <t>142</t>
  </si>
  <si>
    <t>oddíl 4</t>
  </si>
  <si>
    <t xml:space="preserve">Požární ucpávky </t>
  </si>
  <si>
    <t>220990082</t>
  </si>
  <si>
    <t>bílý protipožární tmel ,třída reakce na oheň dle ČSN EN 13501-1:2007 B-s1, d0, Požární odolnosti v dané spáře vyšší než 240 minut (bal 310 ml)</t>
  </si>
  <si>
    <t>144</t>
  </si>
  <si>
    <t>220990083</t>
  </si>
  <si>
    <t>Protipožární ucpávka EI90min, min. tl.stěny 150, až do 300 cm2</t>
  </si>
  <si>
    <t>146</t>
  </si>
  <si>
    <t>220990084</t>
  </si>
  <si>
    <t>Štítek protipožární HILTI</t>
  </si>
  <si>
    <t>148</t>
  </si>
  <si>
    <t>oddíl 5</t>
  </si>
  <si>
    <t xml:space="preserve">Demontáže </t>
  </si>
  <si>
    <t>220990085</t>
  </si>
  <si>
    <t>Demontáž všech koncových provků a uložného materiálu pro kabelové rozvody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</si>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</sst>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69696"/>
      <name val="Arial CE"/>
      <charset val="1"/>
    </font>
    <font>
      <sz val="7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189">
    <xf numFmtId="0" fontId="0" fillId="0" borderId="0" xfId="0"/>
    <xf numFmtId="165" fontId="6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4" fontId="11" fillId="4" borderId="8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4" fontId="16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8" xfId="0" applyFont="1" applyBorder="1"/>
    <xf numFmtId="166" fontId="31" fillId="0" borderId="0" xfId="0" applyNumberFormat="1" applyFont="1"/>
    <xf numFmtId="166" fontId="31" fillId="0" borderId="14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Border="1" applyAlignment="1" applyProtection="1">
      <alignment vertical="center"/>
      <protection locked="0"/>
    </xf>
    <xf numFmtId="4" fontId="14" fillId="3" borderId="22" xfId="0" applyNumberFormat="1" applyFont="1" applyFill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15" fillId="3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49" fontId="14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31" fillId="0" borderId="0" xfId="0" applyFont="1" applyFill="1"/>
    <xf numFmtId="0" fontId="31" fillId="0" borderId="3" xfId="0" applyFont="1" applyFill="1" applyBorder="1"/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142200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142200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142200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130" zoomScaleNormal="100" workbookViewId="0">
      <selection activeCell="A101" sqref="A101"/>
    </sheetView>
  </sheetViews>
  <sheetFormatPr defaultColWidth="8.83203125" defaultRowHeight="10.5" x14ac:dyDescent="0.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 x14ac:dyDescent="0.15">
      <c r="A1" s="15" t="s">
        <v>0</v>
      </c>
      <c r="AZ1" s="15"/>
      <c r="BA1" s="15" t="s">
        <v>1</v>
      </c>
      <c r="BB1" s="15"/>
      <c r="BT1" s="15" t="s">
        <v>2</v>
      </c>
      <c r="BU1" s="15" t="s">
        <v>2</v>
      </c>
      <c r="BV1" s="15" t="s">
        <v>3</v>
      </c>
    </row>
    <row r="2" spans="1:74" ht="36.75" customHeight="1" x14ac:dyDescent="0.15">
      <c r="AR2" s="14" t="s">
        <v>4</v>
      </c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5</v>
      </c>
      <c r="BT2" s="16" t="s">
        <v>6</v>
      </c>
    </row>
    <row r="3" spans="1:74" ht="6.75" customHeight="1" x14ac:dyDescent="0.1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7</v>
      </c>
    </row>
    <row r="4" spans="1:74" ht="24.75" customHeight="1" x14ac:dyDescent="0.15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 x14ac:dyDescent="0.15">
      <c r="B5" s="19"/>
      <c r="D5" s="23" t="s">
        <v>12</v>
      </c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R5" s="19"/>
      <c r="BE5" s="12" t="s">
        <v>14</v>
      </c>
      <c r="BS5" s="16" t="s">
        <v>5</v>
      </c>
    </row>
    <row r="6" spans="1:74" ht="36.75" customHeight="1" x14ac:dyDescent="0.15">
      <c r="B6" s="19"/>
      <c r="D6" s="24" t="s">
        <v>15</v>
      </c>
      <c r="K6" s="11" t="s">
        <v>16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19"/>
      <c r="BE6" s="12"/>
      <c r="BS6" s="16" t="s">
        <v>5</v>
      </c>
    </row>
    <row r="7" spans="1:74" ht="12" customHeight="1" x14ac:dyDescent="0.15">
      <c r="B7" s="19"/>
      <c r="D7" s="25" t="s">
        <v>17</v>
      </c>
      <c r="K7" s="26"/>
      <c r="AK7" s="25" t="s">
        <v>18</v>
      </c>
      <c r="AN7" s="26"/>
      <c r="AR7" s="19"/>
      <c r="BE7" s="12"/>
      <c r="BS7" s="16" t="s">
        <v>5</v>
      </c>
    </row>
    <row r="8" spans="1:74" ht="12" customHeight="1" x14ac:dyDescent="0.15">
      <c r="B8" s="19"/>
      <c r="D8" s="25" t="s">
        <v>19</v>
      </c>
      <c r="K8" s="26" t="s">
        <v>20</v>
      </c>
      <c r="AK8" s="25" t="s">
        <v>21</v>
      </c>
      <c r="AN8" s="27" t="s">
        <v>22</v>
      </c>
      <c r="AR8" s="19"/>
      <c r="BE8" s="12"/>
      <c r="BS8" s="16" t="s">
        <v>5</v>
      </c>
    </row>
    <row r="9" spans="1:74" ht="14.25" customHeight="1" x14ac:dyDescent="0.15">
      <c r="B9" s="19"/>
      <c r="AR9" s="19"/>
      <c r="BE9" s="12"/>
      <c r="BS9" s="16" t="s">
        <v>5</v>
      </c>
    </row>
    <row r="10" spans="1:74" ht="12" customHeight="1" x14ac:dyDescent="0.15">
      <c r="B10" s="19"/>
      <c r="D10" s="25" t="s">
        <v>23</v>
      </c>
      <c r="AK10" s="25" t="s">
        <v>24</v>
      </c>
      <c r="AN10" s="26"/>
      <c r="AR10" s="19"/>
      <c r="BE10" s="12"/>
      <c r="BS10" s="16" t="s">
        <v>5</v>
      </c>
    </row>
    <row r="11" spans="1:74" ht="18" customHeight="1" x14ac:dyDescent="0.15">
      <c r="B11" s="19"/>
      <c r="E11" s="26" t="s">
        <v>20</v>
      </c>
      <c r="AK11" s="25" t="s">
        <v>25</v>
      </c>
      <c r="AN11" s="26"/>
      <c r="AR11" s="19"/>
      <c r="BE11" s="12"/>
      <c r="BS11" s="16" t="s">
        <v>5</v>
      </c>
    </row>
    <row r="12" spans="1:74" ht="6.75" customHeight="1" x14ac:dyDescent="0.15">
      <c r="B12" s="19"/>
      <c r="AR12" s="19"/>
      <c r="BE12" s="12"/>
      <c r="BS12" s="16" t="s">
        <v>5</v>
      </c>
    </row>
    <row r="13" spans="1:74" ht="12" customHeight="1" x14ac:dyDescent="0.15">
      <c r="B13" s="19"/>
      <c r="D13" s="25" t="s">
        <v>26</v>
      </c>
      <c r="AK13" s="25" t="s">
        <v>24</v>
      </c>
      <c r="AN13" s="28" t="s">
        <v>27</v>
      </c>
      <c r="AR13" s="19"/>
      <c r="BE13" s="12"/>
      <c r="BS13" s="16" t="s">
        <v>5</v>
      </c>
    </row>
    <row r="14" spans="1:74" ht="12.75" x14ac:dyDescent="0.15">
      <c r="B14" s="19"/>
      <c r="E14" s="10" t="s">
        <v>27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5" t="s">
        <v>25</v>
      </c>
      <c r="AN14" s="28" t="s">
        <v>27</v>
      </c>
      <c r="AR14" s="19"/>
      <c r="BE14" s="12"/>
      <c r="BS14" s="16" t="s">
        <v>5</v>
      </c>
    </row>
    <row r="15" spans="1:74" ht="6.75" customHeight="1" x14ac:dyDescent="0.15">
      <c r="B15" s="19"/>
      <c r="AR15" s="19"/>
      <c r="BE15" s="12"/>
      <c r="BS15" s="16" t="s">
        <v>2</v>
      </c>
    </row>
    <row r="16" spans="1:74" ht="12" customHeight="1" x14ac:dyDescent="0.15">
      <c r="B16" s="19"/>
      <c r="D16" s="25" t="s">
        <v>28</v>
      </c>
      <c r="AK16" s="25" t="s">
        <v>24</v>
      </c>
      <c r="AN16" s="26"/>
      <c r="AR16" s="19"/>
      <c r="BE16" s="12"/>
      <c r="BS16" s="16" t="s">
        <v>2</v>
      </c>
    </row>
    <row r="17" spans="2:71" ht="18" customHeight="1" x14ac:dyDescent="0.15">
      <c r="B17" s="19"/>
      <c r="E17" s="26" t="s">
        <v>20</v>
      </c>
      <c r="AK17" s="25" t="s">
        <v>25</v>
      </c>
      <c r="AN17" s="26"/>
      <c r="AR17" s="19"/>
      <c r="BE17" s="12"/>
      <c r="BS17" s="16" t="s">
        <v>29</v>
      </c>
    </row>
    <row r="18" spans="2:71" ht="6.75" customHeight="1" x14ac:dyDescent="0.15">
      <c r="B18" s="19"/>
      <c r="AR18" s="19"/>
      <c r="BE18" s="12"/>
      <c r="BS18" s="16" t="s">
        <v>5</v>
      </c>
    </row>
    <row r="19" spans="2:71" ht="12" customHeight="1" x14ac:dyDescent="0.15">
      <c r="B19" s="19"/>
      <c r="D19" s="25" t="s">
        <v>30</v>
      </c>
      <c r="AK19" s="25" t="s">
        <v>24</v>
      </c>
      <c r="AN19" s="26"/>
      <c r="AR19" s="19"/>
      <c r="BE19" s="12"/>
      <c r="BS19" s="16" t="s">
        <v>5</v>
      </c>
    </row>
    <row r="20" spans="2:71" ht="18" customHeight="1" x14ac:dyDescent="0.15">
      <c r="B20" s="19"/>
      <c r="E20" s="26" t="s">
        <v>20</v>
      </c>
      <c r="AK20" s="25" t="s">
        <v>25</v>
      </c>
      <c r="AN20" s="26"/>
      <c r="AR20" s="19"/>
      <c r="BE20" s="12"/>
      <c r="BS20" s="16" t="s">
        <v>29</v>
      </c>
    </row>
    <row r="21" spans="2:71" ht="6.75" customHeight="1" x14ac:dyDescent="0.15">
      <c r="B21" s="19"/>
      <c r="AR21" s="19"/>
      <c r="BE21" s="12"/>
    </row>
    <row r="22" spans="2:71" ht="12" customHeight="1" x14ac:dyDescent="0.15">
      <c r="B22" s="19"/>
      <c r="D22" s="25" t="s">
        <v>31</v>
      </c>
      <c r="AR22" s="19"/>
      <c r="BE22" s="12"/>
    </row>
    <row r="23" spans="2:71" ht="16.5" customHeight="1" x14ac:dyDescent="0.15">
      <c r="B23" s="1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R23" s="19"/>
      <c r="BE23" s="12"/>
    </row>
    <row r="24" spans="2:71" ht="6.75" customHeight="1" x14ac:dyDescent="0.15">
      <c r="B24" s="19"/>
      <c r="AR24" s="19"/>
      <c r="BE24" s="12"/>
    </row>
    <row r="25" spans="2:71" ht="6.75" customHeight="1" x14ac:dyDescent="0.15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12"/>
    </row>
    <row r="26" spans="2:71" s="30" customFormat="1" ht="25.5" customHeight="1" x14ac:dyDescent="0.15">
      <c r="B26" s="31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8" t="e">
        <f>ROUND(AG94,2)</f>
        <v>#REF!</v>
      </c>
      <c r="AL26" s="8"/>
      <c r="AM26" s="8"/>
      <c r="AN26" s="8"/>
      <c r="AO26" s="8"/>
      <c r="AR26" s="31"/>
      <c r="BE26" s="12"/>
    </row>
    <row r="27" spans="2:71" s="30" customFormat="1" ht="6.75" customHeight="1" x14ac:dyDescent="0.15">
      <c r="B27" s="31"/>
      <c r="AR27" s="31"/>
      <c r="BE27" s="12"/>
    </row>
    <row r="28" spans="2:71" s="30" customFormat="1" ht="12.75" x14ac:dyDescent="0.15">
      <c r="B28" s="31"/>
      <c r="L28" s="7" t="s">
        <v>33</v>
      </c>
      <c r="M28" s="7"/>
      <c r="N28" s="7"/>
      <c r="O28" s="7"/>
      <c r="P28" s="7"/>
      <c r="W28" s="7" t="s">
        <v>34</v>
      </c>
      <c r="X28" s="7"/>
      <c r="Y28" s="7"/>
      <c r="Z28" s="7"/>
      <c r="AA28" s="7"/>
      <c r="AB28" s="7"/>
      <c r="AC28" s="7"/>
      <c r="AD28" s="7"/>
      <c r="AE28" s="7"/>
      <c r="AK28" s="7" t="s">
        <v>35</v>
      </c>
      <c r="AL28" s="7"/>
      <c r="AM28" s="7"/>
      <c r="AN28" s="7"/>
      <c r="AO28" s="7"/>
      <c r="AR28" s="31"/>
      <c r="BE28" s="12"/>
    </row>
    <row r="29" spans="2:71" s="34" customFormat="1" ht="14.25" customHeight="1" x14ac:dyDescent="0.15">
      <c r="B29" s="35"/>
      <c r="D29" s="25" t="s">
        <v>36</v>
      </c>
      <c r="F29" s="25" t="s">
        <v>37</v>
      </c>
      <c r="L29" s="6">
        <v>0.21</v>
      </c>
      <c r="M29" s="6"/>
      <c r="N29" s="6"/>
      <c r="O29" s="6"/>
      <c r="P29" s="6"/>
      <c r="W29" s="5" t="e">
        <f>ROUND(AZ94, 2)</f>
        <v>#REF!</v>
      </c>
      <c r="X29" s="5"/>
      <c r="Y29" s="5"/>
      <c r="Z29" s="5"/>
      <c r="AA29" s="5"/>
      <c r="AB29" s="5"/>
      <c r="AC29" s="5"/>
      <c r="AD29" s="5"/>
      <c r="AE29" s="5"/>
      <c r="AK29" s="5" t="e">
        <f>ROUND(AV94, 2)</f>
        <v>#REF!</v>
      </c>
      <c r="AL29" s="5"/>
      <c r="AM29" s="5"/>
      <c r="AN29" s="5"/>
      <c r="AO29" s="5"/>
      <c r="AR29" s="35"/>
      <c r="BE29" s="12"/>
    </row>
    <row r="30" spans="2:71" s="34" customFormat="1" ht="14.25" customHeight="1" x14ac:dyDescent="0.15">
      <c r="B30" s="35"/>
      <c r="F30" s="25" t="s">
        <v>38</v>
      </c>
      <c r="L30" s="6">
        <v>0.15</v>
      </c>
      <c r="M30" s="6"/>
      <c r="N30" s="6"/>
      <c r="O30" s="6"/>
      <c r="P30" s="6"/>
      <c r="W30" s="5" t="e">
        <f>ROUND(BA94, 2)</f>
        <v>#REF!</v>
      </c>
      <c r="X30" s="5"/>
      <c r="Y30" s="5"/>
      <c r="Z30" s="5"/>
      <c r="AA30" s="5"/>
      <c r="AB30" s="5"/>
      <c r="AC30" s="5"/>
      <c r="AD30" s="5"/>
      <c r="AE30" s="5"/>
      <c r="AK30" s="5" t="e">
        <f>ROUND(AW94, 2)</f>
        <v>#REF!</v>
      </c>
      <c r="AL30" s="5"/>
      <c r="AM30" s="5"/>
      <c r="AN30" s="5"/>
      <c r="AO30" s="5"/>
      <c r="AR30" s="35"/>
      <c r="BE30" s="12"/>
    </row>
    <row r="31" spans="2:71" s="34" customFormat="1" ht="14.25" hidden="1" customHeight="1" x14ac:dyDescent="0.15">
      <c r="B31" s="35"/>
      <c r="F31" s="25" t="s">
        <v>39</v>
      </c>
      <c r="L31" s="6">
        <v>0.21</v>
      </c>
      <c r="M31" s="6"/>
      <c r="N31" s="6"/>
      <c r="O31" s="6"/>
      <c r="P31" s="6"/>
      <c r="W31" s="5" t="e">
        <f>ROUND(BB94, 2)</f>
        <v>#REF!</v>
      </c>
      <c r="X31" s="5"/>
      <c r="Y31" s="5"/>
      <c r="Z31" s="5"/>
      <c r="AA31" s="5"/>
      <c r="AB31" s="5"/>
      <c r="AC31" s="5"/>
      <c r="AD31" s="5"/>
      <c r="AE31" s="5"/>
      <c r="AK31" s="5">
        <v>0</v>
      </c>
      <c r="AL31" s="5"/>
      <c r="AM31" s="5"/>
      <c r="AN31" s="5"/>
      <c r="AO31" s="5"/>
      <c r="AR31" s="35"/>
      <c r="BE31" s="12"/>
    </row>
    <row r="32" spans="2:71" s="34" customFormat="1" ht="14.25" hidden="1" customHeight="1" x14ac:dyDescent="0.15">
      <c r="B32" s="35"/>
      <c r="F32" s="25" t="s">
        <v>40</v>
      </c>
      <c r="L32" s="6">
        <v>0.15</v>
      </c>
      <c r="M32" s="6"/>
      <c r="N32" s="6"/>
      <c r="O32" s="6"/>
      <c r="P32" s="6"/>
      <c r="W32" s="5" t="e">
        <f>ROUND(BC94, 2)</f>
        <v>#REF!</v>
      </c>
      <c r="X32" s="5"/>
      <c r="Y32" s="5"/>
      <c r="Z32" s="5"/>
      <c r="AA32" s="5"/>
      <c r="AB32" s="5"/>
      <c r="AC32" s="5"/>
      <c r="AD32" s="5"/>
      <c r="AE32" s="5"/>
      <c r="AK32" s="5">
        <v>0</v>
      </c>
      <c r="AL32" s="5"/>
      <c r="AM32" s="5"/>
      <c r="AN32" s="5"/>
      <c r="AO32" s="5"/>
      <c r="AR32" s="35"/>
      <c r="BE32" s="12"/>
    </row>
    <row r="33" spans="2:57" s="34" customFormat="1" ht="14.25" hidden="1" customHeight="1" x14ac:dyDescent="0.15">
      <c r="B33" s="35"/>
      <c r="F33" s="25" t="s">
        <v>41</v>
      </c>
      <c r="L33" s="6">
        <v>0</v>
      </c>
      <c r="M33" s="6"/>
      <c r="N33" s="6"/>
      <c r="O33" s="6"/>
      <c r="P33" s="6"/>
      <c r="W33" s="5" t="e">
        <f>ROUND(BD94, 2)</f>
        <v>#REF!</v>
      </c>
      <c r="X33" s="5"/>
      <c r="Y33" s="5"/>
      <c r="Z33" s="5"/>
      <c r="AA33" s="5"/>
      <c r="AB33" s="5"/>
      <c r="AC33" s="5"/>
      <c r="AD33" s="5"/>
      <c r="AE33" s="5"/>
      <c r="AK33" s="5">
        <v>0</v>
      </c>
      <c r="AL33" s="5"/>
      <c r="AM33" s="5"/>
      <c r="AN33" s="5"/>
      <c r="AO33" s="5"/>
      <c r="AR33" s="35"/>
      <c r="BE33" s="12"/>
    </row>
    <row r="34" spans="2:57" s="30" customFormat="1" ht="6.75" customHeight="1" x14ac:dyDescent="0.15">
      <c r="B34" s="31"/>
      <c r="AR34" s="31"/>
      <c r="BE34" s="12"/>
    </row>
    <row r="35" spans="2:57" s="30" customFormat="1" ht="25.5" customHeight="1" x14ac:dyDescent="0.15"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4" t="s">
        <v>44</v>
      </c>
      <c r="Y35" s="4"/>
      <c r="Z35" s="4"/>
      <c r="AA35" s="4"/>
      <c r="AB35" s="4"/>
      <c r="AC35" s="38"/>
      <c r="AD35" s="38"/>
      <c r="AE35" s="38"/>
      <c r="AF35" s="38"/>
      <c r="AG35" s="38"/>
      <c r="AH35" s="38"/>
      <c r="AI35" s="38"/>
      <c r="AJ35" s="38"/>
      <c r="AK35" s="3" t="e">
        <f>SUM(AK26:AK33)</f>
        <v>#REF!</v>
      </c>
      <c r="AL35" s="3"/>
      <c r="AM35" s="3"/>
      <c r="AN35" s="3"/>
      <c r="AO35" s="3"/>
      <c r="AP35" s="36"/>
      <c r="AQ35" s="36"/>
      <c r="AR35" s="31"/>
    </row>
    <row r="36" spans="2:57" s="30" customFormat="1" ht="6.75" customHeight="1" x14ac:dyDescent="0.15">
      <c r="B36" s="31"/>
      <c r="AR36" s="31"/>
    </row>
    <row r="37" spans="2:57" s="30" customFormat="1" ht="14.25" customHeight="1" x14ac:dyDescent="0.15">
      <c r="B37" s="31"/>
      <c r="AR37" s="31"/>
    </row>
    <row r="38" spans="2:57" ht="14.25" customHeight="1" x14ac:dyDescent="0.15">
      <c r="B38" s="19"/>
      <c r="AR38" s="19"/>
    </row>
    <row r="39" spans="2:57" ht="14.25" customHeight="1" x14ac:dyDescent="0.15">
      <c r="B39" s="19"/>
      <c r="AR39" s="19"/>
    </row>
    <row r="40" spans="2:57" ht="14.25" customHeight="1" x14ac:dyDescent="0.15">
      <c r="B40" s="19"/>
      <c r="AR40" s="19"/>
    </row>
    <row r="41" spans="2:57" ht="14.25" customHeight="1" x14ac:dyDescent="0.15">
      <c r="B41" s="19"/>
      <c r="AR41" s="19"/>
    </row>
    <row r="42" spans="2:57" ht="14.25" customHeight="1" x14ac:dyDescent="0.15">
      <c r="B42" s="19"/>
      <c r="AR42" s="19"/>
    </row>
    <row r="43" spans="2:57" ht="14.25" customHeight="1" x14ac:dyDescent="0.15">
      <c r="B43" s="19"/>
      <c r="AR43" s="19"/>
    </row>
    <row r="44" spans="2:57" ht="14.25" customHeight="1" x14ac:dyDescent="0.15">
      <c r="B44" s="19"/>
      <c r="AR44" s="19"/>
    </row>
    <row r="45" spans="2:57" ht="14.25" customHeight="1" x14ac:dyDescent="0.15">
      <c r="B45" s="19"/>
      <c r="AR45" s="19"/>
    </row>
    <row r="46" spans="2:57" ht="14.25" customHeight="1" x14ac:dyDescent="0.15">
      <c r="B46" s="19"/>
      <c r="AR46" s="19"/>
    </row>
    <row r="47" spans="2:57" ht="14.25" customHeight="1" x14ac:dyDescent="0.15">
      <c r="B47" s="19"/>
      <c r="AR47" s="19"/>
    </row>
    <row r="48" spans="2:57" ht="14.25" customHeight="1" x14ac:dyDescent="0.15">
      <c r="B48" s="19"/>
      <c r="AR48" s="19"/>
    </row>
    <row r="49" spans="2:44" s="30" customFormat="1" ht="14.25" customHeight="1" x14ac:dyDescent="0.15">
      <c r="B49" s="31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15">
      <c r="B50" s="19"/>
      <c r="AR50" s="19"/>
    </row>
    <row r="51" spans="2:44" x14ac:dyDescent="0.15">
      <c r="B51" s="19"/>
      <c r="AR51" s="19"/>
    </row>
    <row r="52" spans="2:44" x14ac:dyDescent="0.15">
      <c r="B52" s="19"/>
      <c r="AR52" s="19"/>
    </row>
    <row r="53" spans="2:44" x14ac:dyDescent="0.15">
      <c r="B53" s="19"/>
      <c r="AR53" s="19"/>
    </row>
    <row r="54" spans="2:44" x14ac:dyDescent="0.15">
      <c r="B54" s="19"/>
      <c r="AR54" s="19"/>
    </row>
    <row r="55" spans="2:44" x14ac:dyDescent="0.15">
      <c r="B55" s="19"/>
      <c r="AR55" s="19"/>
    </row>
    <row r="56" spans="2:44" x14ac:dyDescent="0.15">
      <c r="B56" s="19"/>
      <c r="AR56" s="19"/>
    </row>
    <row r="57" spans="2:44" x14ac:dyDescent="0.15">
      <c r="B57" s="19"/>
      <c r="AR57" s="19"/>
    </row>
    <row r="58" spans="2:44" x14ac:dyDescent="0.15">
      <c r="B58" s="19"/>
      <c r="AR58" s="19"/>
    </row>
    <row r="59" spans="2:44" x14ac:dyDescent="0.15">
      <c r="B59" s="19"/>
      <c r="AR59" s="19"/>
    </row>
    <row r="60" spans="2:44" s="30" customFormat="1" ht="12.75" x14ac:dyDescent="0.15">
      <c r="B60" s="31"/>
      <c r="D60" s="42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47</v>
      </c>
      <c r="AI60" s="33"/>
      <c r="AJ60" s="33"/>
      <c r="AK60" s="33"/>
      <c r="AL60" s="33"/>
      <c r="AM60" s="42" t="s">
        <v>48</v>
      </c>
      <c r="AN60" s="33"/>
      <c r="AO60" s="33"/>
      <c r="AR60" s="31"/>
    </row>
    <row r="61" spans="2:44" x14ac:dyDescent="0.15">
      <c r="B61" s="19"/>
      <c r="AR61" s="19"/>
    </row>
    <row r="62" spans="2:44" x14ac:dyDescent="0.15">
      <c r="B62" s="19"/>
      <c r="AR62" s="19"/>
    </row>
    <row r="63" spans="2:44" x14ac:dyDescent="0.15">
      <c r="B63" s="19"/>
      <c r="AR63" s="19"/>
    </row>
    <row r="64" spans="2:44" s="30" customFormat="1" ht="12.75" x14ac:dyDescent="0.15">
      <c r="B64" s="31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15">
      <c r="B65" s="19"/>
      <c r="AR65" s="19"/>
    </row>
    <row r="66" spans="2:44" x14ac:dyDescent="0.15">
      <c r="B66" s="19"/>
      <c r="AR66" s="19"/>
    </row>
    <row r="67" spans="2:44" x14ac:dyDescent="0.15">
      <c r="B67" s="19"/>
      <c r="AR67" s="19"/>
    </row>
    <row r="68" spans="2:44" x14ac:dyDescent="0.15">
      <c r="B68" s="19"/>
      <c r="AR68" s="19"/>
    </row>
    <row r="69" spans="2:44" x14ac:dyDescent="0.15">
      <c r="B69" s="19"/>
      <c r="AR69" s="19"/>
    </row>
    <row r="70" spans="2:44" x14ac:dyDescent="0.15">
      <c r="B70" s="19"/>
      <c r="AR70" s="19"/>
    </row>
    <row r="71" spans="2:44" x14ac:dyDescent="0.15">
      <c r="B71" s="19"/>
      <c r="AR71" s="19"/>
    </row>
    <row r="72" spans="2:44" x14ac:dyDescent="0.15">
      <c r="B72" s="19"/>
      <c r="AR72" s="19"/>
    </row>
    <row r="73" spans="2:44" x14ac:dyDescent="0.15">
      <c r="B73" s="19"/>
      <c r="AR73" s="19"/>
    </row>
    <row r="74" spans="2:44" x14ac:dyDescent="0.15">
      <c r="B74" s="19"/>
      <c r="AR74" s="19"/>
    </row>
    <row r="75" spans="2:44" s="30" customFormat="1" ht="12.75" x14ac:dyDescent="0.15">
      <c r="B75" s="31"/>
      <c r="D75" s="42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47</v>
      </c>
      <c r="AI75" s="33"/>
      <c r="AJ75" s="33"/>
      <c r="AK75" s="33"/>
      <c r="AL75" s="33"/>
      <c r="AM75" s="42" t="s">
        <v>48</v>
      </c>
      <c r="AN75" s="33"/>
      <c r="AO75" s="33"/>
      <c r="AR75" s="31"/>
    </row>
    <row r="76" spans="2:44" s="30" customFormat="1" x14ac:dyDescent="0.15">
      <c r="B76" s="31"/>
      <c r="AR76" s="31"/>
    </row>
    <row r="77" spans="2:44" s="30" customFormat="1" ht="6.75" customHeight="1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30" customFormat="1" ht="6.75" customHeight="1" x14ac:dyDescent="0.15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30" customFormat="1" ht="24.75" customHeight="1" x14ac:dyDescent="0.15">
      <c r="B82" s="31"/>
      <c r="C82" s="20" t="s">
        <v>51</v>
      </c>
      <c r="AR82" s="31"/>
    </row>
    <row r="83" spans="1:91" s="30" customFormat="1" ht="6.75" customHeight="1" x14ac:dyDescent="0.15">
      <c r="B83" s="31"/>
      <c r="AR83" s="31"/>
    </row>
    <row r="84" spans="1:91" s="47" customFormat="1" ht="12" customHeight="1" x14ac:dyDescent="0.15">
      <c r="B84" s="48"/>
      <c r="C84" s="25" t="s">
        <v>12</v>
      </c>
      <c r="L84" s="47" t="str">
        <f>K5</f>
        <v>4433</v>
      </c>
      <c r="AR84" s="48"/>
    </row>
    <row r="85" spans="1:91" s="49" customFormat="1" ht="36.75" customHeight="1" x14ac:dyDescent="0.15">
      <c r="B85" s="50"/>
      <c r="C85" s="51" t="s">
        <v>15</v>
      </c>
      <c r="L85" s="2" t="str">
        <f>K6</f>
        <v>Nástavba provozně technického objektu - ON Trutnov 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R85" s="50"/>
    </row>
    <row r="86" spans="1:91" s="30" customFormat="1" ht="6.75" customHeight="1" x14ac:dyDescent="0.15">
      <c r="B86" s="31"/>
      <c r="AR86" s="31"/>
    </row>
    <row r="87" spans="1:91" s="30" customFormat="1" ht="12" customHeight="1" x14ac:dyDescent="0.15">
      <c r="B87" s="31"/>
      <c r="C87" s="25" t="s">
        <v>19</v>
      </c>
      <c r="L87" s="52" t="str">
        <f>IF(K8="","",K8)</f>
        <v xml:space="preserve"> </v>
      </c>
      <c r="AI87" s="25" t="s">
        <v>21</v>
      </c>
      <c r="AM87" s="1" t="str">
        <f>IF(AN8= "","",AN8)</f>
        <v>27. 1. 2023</v>
      </c>
      <c r="AN87" s="1"/>
      <c r="AR87" s="31"/>
    </row>
    <row r="88" spans="1:91" s="30" customFormat="1" ht="6.75" customHeight="1" x14ac:dyDescent="0.15">
      <c r="B88" s="31"/>
      <c r="AR88" s="31"/>
    </row>
    <row r="89" spans="1:91" s="30" customFormat="1" ht="15" customHeight="1" x14ac:dyDescent="0.15">
      <c r="B89" s="31"/>
      <c r="C89" s="25" t="s">
        <v>23</v>
      </c>
      <c r="L89" s="47" t="str">
        <f>IF(E11= "","",E11)</f>
        <v xml:space="preserve"> </v>
      </c>
      <c r="AI89" s="25" t="s">
        <v>28</v>
      </c>
      <c r="AM89" s="163" t="str">
        <f>IF(E17="","",E17)</f>
        <v xml:space="preserve"> </v>
      </c>
      <c r="AN89" s="163"/>
      <c r="AO89" s="163"/>
      <c r="AP89" s="163"/>
      <c r="AR89" s="31"/>
      <c r="AS89" s="164" t="s">
        <v>52</v>
      </c>
      <c r="AT89" s="16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30" customFormat="1" ht="15" customHeight="1" x14ac:dyDescent="0.15">
      <c r="B90" s="31"/>
      <c r="C90" s="25" t="s">
        <v>26</v>
      </c>
      <c r="L90" s="47" t="str">
        <f>IF(E14= "Vyplň údaj","",E14)</f>
        <v/>
      </c>
      <c r="AI90" s="25" t="s">
        <v>30</v>
      </c>
      <c r="AM90" s="163" t="str">
        <f>IF(E20="","",E20)</f>
        <v xml:space="preserve"> </v>
      </c>
      <c r="AN90" s="163"/>
      <c r="AO90" s="163"/>
      <c r="AP90" s="163"/>
      <c r="AR90" s="31"/>
      <c r="AS90" s="164"/>
      <c r="AT90" s="164"/>
      <c r="BD90" s="55"/>
    </row>
    <row r="91" spans="1:91" s="30" customFormat="1" ht="10.5" customHeight="1" x14ac:dyDescent="0.15">
      <c r="B91" s="31"/>
      <c r="AR91" s="31"/>
      <c r="AS91" s="164"/>
      <c r="AT91" s="164"/>
      <c r="BD91" s="55"/>
    </row>
    <row r="92" spans="1:91" s="30" customFormat="1" ht="29.25" customHeight="1" x14ac:dyDescent="0.15">
      <c r="B92" s="31"/>
      <c r="C92" s="165" t="s">
        <v>53</v>
      </c>
      <c r="D92" s="165"/>
      <c r="E92" s="165"/>
      <c r="F92" s="165"/>
      <c r="G92" s="165"/>
      <c r="H92" s="56"/>
      <c r="I92" s="166" t="s">
        <v>54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7" t="s">
        <v>55</v>
      </c>
      <c r="AH92" s="167"/>
      <c r="AI92" s="167"/>
      <c r="AJ92" s="167"/>
      <c r="AK92" s="167"/>
      <c r="AL92" s="167"/>
      <c r="AM92" s="167"/>
      <c r="AN92" s="168" t="s">
        <v>56</v>
      </c>
      <c r="AO92" s="168"/>
      <c r="AP92" s="168"/>
      <c r="AQ92" s="57" t="s">
        <v>57</v>
      </c>
      <c r="AR92" s="31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30" customFormat="1" ht="10.5" customHeight="1" x14ac:dyDescent="0.15">
      <c r="B93" s="31"/>
      <c r="AR93" s="31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62" customFormat="1" ht="32.25" customHeight="1" x14ac:dyDescent="0.15">
      <c r="B94" s="63"/>
      <c r="C94" s="64" t="s">
        <v>70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69" t="e">
        <f>ROUND(SUM(AG95:AG102),2)</f>
        <v>#REF!</v>
      </c>
      <c r="AH94" s="169"/>
      <c r="AI94" s="169"/>
      <c r="AJ94" s="169"/>
      <c r="AK94" s="169"/>
      <c r="AL94" s="169"/>
      <c r="AM94" s="169"/>
      <c r="AN94" s="170" t="e">
        <f t="shared" ref="AN94:AN102" si="0">SUM(AG94,AT94)</f>
        <v>#REF!</v>
      </c>
      <c r="AO94" s="170"/>
      <c r="AP94" s="170"/>
      <c r="AQ94" s="66"/>
      <c r="AR94" s="63"/>
      <c r="AS94" s="67">
        <f>ROUND(SUM(AS95:AS102),2)</f>
        <v>0</v>
      </c>
      <c r="AT94" s="68" t="e">
        <f t="shared" ref="AT94:AT102" si="1">ROUND(SUM(AV94:AW94),2)</f>
        <v>#REF!</v>
      </c>
      <c r="AU94" s="69" t="e">
        <f>ROUND(SUM(AU95:AU102),5)</f>
        <v>#REF!</v>
      </c>
      <c r="AV94" s="68" t="e">
        <f>ROUND(AZ94*L29,2)</f>
        <v>#REF!</v>
      </c>
      <c r="AW94" s="68" t="e">
        <f>ROUND(BA94*L30,2)</f>
        <v>#REF!</v>
      </c>
      <c r="AX94" s="68" t="e">
        <f>ROUND(BB94*L29,2)</f>
        <v>#REF!</v>
      </c>
      <c r="AY94" s="68" t="e">
        <f>ROUND(BC94*L30,2)</f>
        <v>#REF!</v>
      </c>
      <c r="AZ94" s="68" t="e">
        <f>ROUND(SUM(AZ95:AZ102),2)</f>
        <v>#REF!</v>
      </c>
      <c r="BA94" s="68" t="e">
        <f>ROUND(SUM(BA95:BA102),2)</f>
        <v>#REF!</v>
      </c>
      <c r="BB94" s="68" t="e">
        <f>ROUND(SUM(BB95:BB102),2)</f>
        <v>#REF!</v>
      </c>
      <c r="BC94" s="68" t="e">
        <f>ROUND(SUM(BC95:BC102),2)</f>
        <v>#REF!</v>
      </c>
      <c r="BD94" s="70" t="e">
        <f>ROUND(SUM(BD95:BD102),2)</f>
        <v>#REF!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3</v>
      </c>
      <c r="BX94" s="71" t="s">
        <v>75</v>
      </c>
      <c r="CL94" s="71"/>
    </row>
    <row r="95" spans="1:91" s="82" customFormat="1" ht="16.5" customHeight="1" x14ac:dyDescent="0.15">
      <c r="A95" s="73" t="s">
        <v>76</v>
      </c>
      <c r="B95" s="74"/>
      <c r="C95" s="75"/>
      <c r="D95" s="171" t="s">
        <v>77</v>
      </c>
      <c r="E95" s="171"/>
      <c r="F95" s="171"/>
      <c r="G95" s="171"/>
      <c r="H95" s="171"/>
      <c r="I95" s="76"/>
      <c r="J95" s="171" t="s">
        <v>78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2" t="e">
        <f>#REF!</f>
        <v>#REF!</v>
      </c>
      <c r="AH95" s="172"/>
      <c r="AI95" s="172"/>
      <c r="AJ95" s="172"/>
      <c r="AK95" s="172"/>
      <c r="AL95" s="172"/>
      <c r="AM95" s="172"/>
      <c r="AN95" s="172" t="e">
        <f t="shared" si="0"/>
        <v>#REF!</v>
      </c>
      <c r="AO95" s="172"/>
      <c r="AP95" s="172"/>
      <c r="AQ95" s="77" t="s">
        <v>79</v>
      </c>
      <c r="AR95" s="74"/>
      <c r="AS95" s="78">
        <v>0</v>
      </c>
      <c r="AT95" s="79" t="e">
        <f t="shared" si="1"/>
        <v>#REF!</v>
      </c>
      <c r="AU95" s="80" t="e">
        <f>#REF!</f>
        <v>#REF!</v>
      </c>
      <c r="AV95" s="79" t="e">
        <f>#REF!</f>
        <v>#REF!</v>
      </c>
      <c r="AW95" s="79" t="e">
        <f>#REF!</f>
        <v>#REF!</v>
      </c>
      <c r="AX95" s="79" t="e">
        <f>#REF!</f>
        <v>#REF!</v>
      </c>
      <c r="AY95" s="79" t="e">
        <f>#REF!</f>
        <v>#REF!</v>
      </c>
      <c r="AZ95" s="79" t="e">
        <f>#REF!</f>
        <v>#REF!</v>
      </c>
      <c r="BA95" s="79" t="e">
        <f>#REF!</f>
        <v>#REF!</v>
      </c>
      <c r="BB95" s="79" t="e">
        <f>#REF!</f>
        <v>#REF!</v>
      </c>
      <c r="BC95" s="79" t="e">
        <f>#REF!</f>
        <v>#REF!</v>
      </c>
      <c r="BD95" s="81" t="e">
        <f>#REF!</f>
        <v>#REF!</v>
      </c>
      <c r="BT95" s="83" t="s">
        <v>80</v>
      </c>
      <c r="BV95" s="83" t="s">
        <v>74</v>
      </c>
      <c r="BW95" s="83" t="s">
        <v>81</v>
      </c>
      <c r="BX95" s="83" t="s">
        <v>3</v>
      </c>
      <c r="CL95" s="83"/>
      <c r="CM95" s="83" t="s">
        <v>82</v>
      </c>
    </row>
    <row r="96" spans="1:91" s="82" customFormat="1" ht="24.75" customHeight="1" x14ac:dyDescent="0.15">
      <c r="A96" s="73" t="s">
        <v>76</v>
      </c>
      <c r="B96" s="74"/>
      <c r="C96" s="75"/>
      <c r="D96" s="171" t="s">
        <v>83</v>
      </c>
      <c r="E96" s="171"/>
      <c r="F96" s="171"/>
      <c r="G96" s="171"/>
      <c r="H96" s="171"/>
      <c r="I96" s="76"/>
      <c r="J96" s="171" t="s">
        <v>84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2" t="e">
        <f>#REF!</f>
        <v>#REF!</v>
      </c>
      <c r="AH96" s="172"/>
      <c r="AI96" s="172"/>
      <c r="AJ96" s="172"/>
      <c r="AK96" s="172"/>
      <c r="AL96" s="172"/>
      <c r="AM96" s="172"/>
      <c r="AN96" s="172" t="e">
        <f t="shared" si="0"/>
        <v>#REF!</v>
      </c>
      <c r="AO96" s="172"/>
      <c r="AP96" s="172"/>
      <c r="AQ96" s="77" t="s">
        <v>79</v>
      </c>
      <c r="AR96" s="74"/>
      <c r="AS96" s="78">
        <v>0</v>
      </c>
      <c r="AT96" s="79" t="e">
        <f t="shared" si="1"/>
        <v>#REF!</v>
      </c>
      <c r="AU96" s="80" t="e">
        <f>#REF!</f>
        <v>#REF!</v>
      </c>
      <c r="AV96" s="79" t="e">
        <f>#REF!</f>
        <v>#REF!</v>
      </c>
      <c r="AW96" s="79" t="e">
        <f>#REF!</f>
        <v>#REF!</v>
      </c>
      <c r="AX96" s="79" t="e">
        <f>#REF!</f>
        <v>#REF!</v>
      </c>
      <c r="AY96" s="79" t="e">
        <f>#REF!</f>
        <v>#REF!</v>
      </c>
      <c r="AZ96" s="79" t="e">
        <f>#REF!</f>
        <v>#REF!</v>
      </c>
      <c r="BA96" s="79" t="e">
        <f>#REF!</f>
        <v>#REF!</v>
      </c>
      <c r="BB96" s="79" t="e">
        <f>#REF!</f>
        <v>#REF!</v>
      </c>
      <c r="BC96" s="79" t="e">
        <f>#REF!</f>
        <v>#REF!</v>
      </c>
      <c r="BD96" s="81" t="e">
        <f>#REF!</f>
        <v>#REF!</v>
      </c>
      <c r="BT96" s="83" t="s">
        <v>80</v>
      </c>
      <c r="BV96" s="83" t="s">
        <v>74</v>
      </c>
      <c r="BW96" s="83" t="s">
        <v>85</v>
      </c>
      <c r="BX96" s="83" t="s">
        <v>3</v>
      </c>
      <c r="CL96" s="83"/>
      <c r="CM96" s="83" t="s">
        <v>82</v>
      </c>
    </row>
    <row r="97" spans="1:91" s="82" customFormat="1" ht="16.5" customHeight="1" x14ac:dyDescent="0.15">
      <c r="A97" s="73" t="s">
        <v>76</v>
      </c>
      <c r="B97" s="74"/>
      <c r="C97" s="75"/>
      <c r="D97" s="171" t="s">
        <v>86</v>
      </c>
      <c r="E97" s="171"/>
      <c r="F97" s="171"/>
      <c r="G97" s="171"/>
      <c r="H97" s="171"/>
      <c r="I97" s="76"/>
      <c r="J97" s="171" t="s">
        <v>87</v>
      </c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2" t="e">
        <f>#REF!</f>
        <v>#REF!</v>
      </c>
      <c r="AH97" s="172"/>
      <c r="AI97" s="172"/>
      <c r="AJ97" s="172"/>
      <c r="AK97" s="172"/>
      <c r="AL97" s="172"/>
      <c r="AM97" s="172"/>
      <c r="AN97" s="172" t="e">
        <f t="shared" si="0"/>
        <v>#REF!</v>
      </c>
      <c r="AO97" s="172"/>
      <c r="AP97" s="172"/>
      <c r="AQ97" s="77" t="s">
        <v>79</v>
      </c>
      <c r="AR97" s="74"/>
      <c r="AS97" s="78">
        <v>0</v>
      </c>
      <c r="AT97" s="79" t="e">
        <f t="shared" si="1"/>
        <v>#REF!</v>
      </c>
      <c r="AU97" s="80" t="e">
        <f>#REF!</f>
        <v>#REF!</v>
      </c>
      <c r="AV97" s="79" t="e">
        <f>#REF!</f>
        <v>#REF!</v>
      </c>
      <c r="AW97" s="79" t="e">
        <f>#REF!</f>
        <v>#REF!</v>
      </c>
      <c r="AX97" s="79" t="e">
        <f>#REF!</f>
        <v>#REF!</v>
      </c>
      <c r="AY97" s="79" t="e">
        <f>#REF!</f>
        <v>#REF!</v>
      </c>
      <c r="AZ97" s="79" t="e">
        <f>#REF!</f>
        <v>#REF!</v>
      </c>
      <c r="BA97" s="79" t="e">
        <f>#REF!</f>
        <v>#REF!</v>
      </c>
      <c r="BB97" s="79" t="e">
        <f>#REF!</f>
        <v>#REF!</v>
      </c>
      <c r="BC97" s="79" t="e">
        <f>#REF!</f>
        <v>#REF!</v>
      </c>
      <c r="BD97" s="81" t="e">
        <f>#REF!</f>
        <v>#REF!</v>
      </c>
      <c r="BT97" s="83" t="s">
        <v>80</v>
      </c>
      <c r="BV97" s="83" t="s">
        <v>74</v>
      </c>
      <c r="BW97" s="83" t="s">
        <v>88</v>
      </c>
      <c r="BX97" s="83" t="s">
        <v>3</v>
      </c>
      <c r="CL97" s="83"/>
      <c r="CM97" s="83" t="s">
        <v>82</v>
      </c>
    </row>
    <row r="98" spans="1:91" s="82" customFormat="1" ht="16.5" customHeight="1" x14ac:dyDescent="0.15">
      <c r="A98" s="73" t="s">
        <v>76</v>
      </c>
      <c r="B98" s="74"/>
      <c r="C98" s="75"/>
      <c r="D98" s="171" t="s">
        <v>89</v>
      </c>
      <c r="E98" s="171"/>
      <c r="F98" s="171"/>
      <c r="G98" s="171"/>
      <c r="H98" s="171"/>
      <c r="I98" s="76"/>
      <c r="J98" s="171" t="s">
        <v>90</v>
      </c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2" t="e">
        <f>#REF!</f>
        <v>#REF!</v>
      </c>
      <c r="AH98" s="172"/>
      <c r="AI98" s="172"/>
      <c r="AJ98" s="172"/>
      <c r="AK98" s="172"/>
      <c r="AL98" s="172"/>
      <c r="AM98" s="172"/>
      <c r="AN98" s="172" t="e">
        <f t="shared" si="0"/>
        <v>#REF!</v>
      </c>
      <c r="AO98" s="172"/>
      <c r="AP98" s="172"/>
      <c r="AQ98" s="77" t="s">
        <v>79</v>
      </c>
      <c r="AR98" s="74"/>
      <c r="AS98" s="78">
        <v>0</v>
      </c>
      <c r="AT98" s="79" t="e">
        <f t="shared" si="1"/>
        <v>#REF!</v>
      </c>
      <c r="AU98" s="80" t="e">
        <f>#REF!</f>
        <v>#REF!</v>
      </c>
      <c r="AV98" s="79" t="e">
        <f>#REF!</f>
        <v>#REF!</v>
      </c>
      <c r="AW98" s="79" t="e">
        <f>#REF!</f>
        <v>#REF!</v>
      </c>
      <c r="AX98" s="79" t="e">
        <f>#REF!</f>
        <v>#REF!</v>
      </c>
      <c r="AY98" s="79" t="e">
        <f>#REF!</f>
        <v>#REF!</v>
      </c>
      <c r="AZ98" s="79" t="e">
        <f>#REF!</f>
        <v>#REF!</v>
      </c>
      <c r="BA98" s="79" t="e">
        <f>#REF!</f>
        <v>#REF!</v>
      </c>
      <c r="BB98" s="79" t="e">
        <f>#REF!</f>
        <v>#REF!</v>
      </c>
      <c r="BC98" s="79" t="e">
        <f>#REF!</f>
        <v>#REF!</v>
      </c>
      <c r="BD98" s="81" t="e">
        <f>#REF!</f>
        <v>#REF!</v>
      </c>
      <c r="BT98" s="83" t="s">
        <v>80</v>
      </c>
      <c r="BV98" s="83" t="s">
        <v>74</v>
      </c>
      <c r="BW98" s="83" t="s">
        <v>91</v>
      </c>
      <c r="BX98" s="83" t="s">
        <v>3</v>
      </c>
      <c r="CL98" s="83"/>
      <c r="CM98" s="83" t="s">
        <v>82</v>
      </c>
    </row>
    <row r="99" spans="1:91" s="82" customFormat="1" ht="16.5" customHeight="1" x14ac:dyDescent="0.15">
      <c r="A99" s="73" t="s">
        <v>76</v>
      </c>
      <c r="B99" s="74"/>
      <c r="C99" s="75"/>
      <c r="D99" s="171" t="s">
        <v>92</v>
      </c>
      <c r="E99" s="171"/>
      <c r="F99" s="171"/>
      <c r="G99" s="171"/>
      <c r="H99" s="171"/>
      <c r="I99" s="76"/>
      <c r="J99" s="171" t="s">
        <v>93</v>
      </c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2" t="e">
        <f>#REF!</f>
        <v>#REF!</v>
      </c>
      <c r="AH99" s="172"/>
      <c r="AI99" s="172"/>
      <c r="AJ99" s="172"/>
      <c r="AK99" s="172"/>
      <c r="AL99" s="172"/>
      <c r="AM99" s="172"/>
      <c r="AN99" s="172" t="e">
        <f t="shared" si="0"/>
        <v>#REF!</v>
      </c>
      <c r="AO99" s="172"/>
      <c r="AP99" s="172"/>
      <c r="AQ99" s="77" t="s">
        <v>79</v>
      </c>
      <c r="AR99" s="74"/>
      <c r="AS99" s="78">
        <v>0</v>
      </c>
      <c r="AT99" s="79" t="e">
        <f t="shared" si="1"/>
        <v>#REF!</v>
      </c>
      <c r="AU99" s="80" t="e">
        <f>#REF!</f>
        <v>#REF!</v>
      </c>
      <c r="AV99" s="79" t="e">
        <f>#REF!</f>
        <v>#REF!</v>
      </c>
      <c r="AW99" s="79" t="e">
        <f>#REF!</f>
        <v>#REF!</v>
      </c>
      <c r="AX99" s="79" t="e">
        <f>#REF!</f>
        <v>#REF!</v>
      </c>
      <c r="AY99" s="79" t="e">
        <f>#REF!</f>
        <v>#REF!</v>
      </c>
      <c r="AZ99" s="79" t="e">
        <f>#REF!</f>
        <v>#REF!</v>
      </c>
      <c r="BA99" s="79" t="e">
        <f>#REF!</f>
        <v>#REF!</v>
      </c>
      <c r="BB99" s="79" t="e">
        <f>#REF!</f>
        <v>#REF!</v>
      </c>
      <c r="BC99" s="79" t="e">
        <f>#REF!</f>
        <v>#REF!</v>
      </c>
      <c r="BD99" s="81" t="e">
        <f>#REF!</f>
        <v>#REF!</v>
      </c>
      <c r="BT99" s="83" t="s">
        <v>80</v>
      </c>
      <c r="BV99" s="83" t="s">
        <v>74</v>
      </c>
      <c r="BW99" s="83" t="s">
        <v>94</v>
      </c>
      <c r="BX99" s="83" t="s">
        <v>3</v>
      </c>
      <c r="CL99" s="83"/>
      <c r="CM99" s="83" t="s">
        <v>82</v>
      </c>
    </row>
    <row r="100" spans="1:91" s="82" customFormat="1" ht="16.5" customHeight="1" x14ac:dyDescent="0.15">
      <c r="A100" s="73" t="s">
        <v>76</v>
      </c>
      <c r="B100" s="74"/>
      <c r="C100" s="75"/>
      <c r="D100" s="171" t="s">
        <v>95</v>
      </c>
      <c r="E100" s="171"/>
      <c r="F100" s="171"/>
      <c r="G100" s="171"/>
      <c r="H100" s="171"/>
      <c r="I100" s="76"/>
      <c r="J100" s="171" t="s">
        <v>96</v>
      </c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2" t="e">
        <f>#REF!</f>
        <v>#REF!</v>
      </c>
      <c r="AH100" s="172"/>
      <c r="AI100" s="172"/>
      <c r="AJ100" s="172"/>
      <c r="AK100" s="172"/>
      <c r="AL100" s="172"/>
      <c r="AM100" s="172"/>
      <c r="AN100" s="172" t="e">
        <f t="shared" si="0"/>
        <v>#REF!</v>
      </c>
      <c r="AO100" s="172"/>
      <c r="AP100" s="172"/>
      <c r="AQ100" s="77" t="s">
        <v>79</v>
      </c>
      <c r="AR100" s="74"/>
      <c r="AS100" s="78">
        <v>0</v>
      </c>
      <c r="AT100" s="79" t="e">
        <f t="shared" si="1"/>
        <v>#REF!</v>
      </c>
      <c r="AU100" s="80" t="e">
        <f>#REF!</f>
        <v>#REF!</v>
      </c>
      <c r="AV100" s="79" t="e">
        <f>#REF!</f>
        <v>#REF!</v>
      </c>
      <c r="AW100" s="79" t="e">
        <f>#REF!</f>
        <v>#REF!</v>
      </c>
      <c r="AX100" s="79" t="e">
        <f>#REF!</f>
        <v>#REF!</v>
      </c>
      <c r="AY100" s="79" t="e">
        <f>#REF!</f>
        <v>#REF!</v>
      </c>
      <c r="AZ100" s="79" t="e">
        <f>#REF!</f>
        <v>#REF!</v>
      </c>
      <c r="BA100" s="79" t="e">
        <f>#REF!</f>
        <v>#REF!</v>
      </c>
      <c r="BB100" s="79" t="e">
        <f>#REF!</f>
        <v>#REF!</v>
      </c>
      <c r="BC100" s="79" t="e">
        <f>#REF!</f>
        <v>#REF!</v>
      </c>
      <c r="BD100" s="81" t="e">
        <f>#REF!</f>
        <v>#REF!</v>
      </c>
      <c r="BT100" s="83" t="s">
        <v>80</v>
      </c>
      <c r="BV100" s="83" t="s">
        <v>74</v>
      </c>
      <c r="BW100" s="83" t="s">
        <v>97</v>
      </c>
      <c r="BX100" s="83" t="s">
        <v>3</v>
      </c>
      <c r="CL100" s="83"/>
      <c r="CM100" s="83" t="s">
        <v>82</v>
      </c>
    </row>
    <row r="101" spans="1:91" s="82" customFormat="1" ht="16.5" customHeight="1" x14ac:dyDescent="0.15">
      <c r="A101" s="73" t="s">
        <v>76</v>
      </c>
      <c r="B101" s="74"/>
      <c r="C101" s="75"/>
      <c r="D101" s="171" t="s">
        <v>98</v>
      </c>
      <c r="E101" s="171"/>
      <c r="F101" s="171"/>
      <c r="G101" s="171"/>
      <c r="H101" s="171"/>
      <c r="I101" s="76"/>
      <c r="J101" s="171" t="s">
        <v>99</v>
      </c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2">
        <f>'D.1.4.G - Elektroinstalace'!J30</f>
        <v>0</v>
      </c>
      <c r="AH101" s="172"/>
      <c r="AI101" s="172"/>
      <c r="AJ101" s="172"/>
      <c r="AK101" s="172"/>
      <c r="AL101" s="172"/>
      <c r="AM101" s="172"/>
      <c r="AN101" s="172">
        <f t="shared" si="0"/>
        <v>0</v>
      </c>
      <c r="AO101" s="172"/>
      <c r="AP101" s="172"/>
      <c r="AQ101" s="77" t="s">
        <v>79</v>
      </c>
      <c r="AR101" s="74"/>
      <c r="AS101" s="78">
        <v>0</v>
      </c>
      <c r="AT101" s="79">
        <f t="shared" si="1"/>
        <v>0</v>
      </c>
      <c r="AU101" s="80">
        <f>'D.1.4.G - Elektroinstalace'!P125</f>
        <v>0</v>
      </c>
      <c r="AV101" s="79">
        <f>'D.1.4.G - Elektroinstalace'!J33</f>
        <v>0</v>
      </c>
      <c r="AW101" s="79">
        <f>'D.1.4.G - Elektroinstalace'!J34</f>
        <v>0</v>
      </c>
      <c r="AX101" s="79">
        <f>'D.1.4.G - Elektroinstalace'!J35</f>
        <v>0</v>
      </c>
      <c r="AY101" s="79">
        <f>'D.1.4.G - Elektroinstalace'!J36</f>
        <v>0</v>
      </c>
      <c r="AZ101" s="79">
        <f>'D.1.4.G - Elektroinstalace'!F33</f>
        <v>0</v>
      </c>
      <c r="BA101" s="79">
        <f>'D.1.4.G - Elektroinstalace'!F34</f>
        <v>0</v>
      </c>
      <c r="BB101" s="79">
        <f>'D.1.4.G - Elektroinstalace'!F35</f>
        <v>0</v>
      </c>
      <c r="BC101" s="79">
        <f>'D.1.4.G - Elektroinstalace'!F36</f>
        <v>0</v>
      </c>
      <c r="BD101" s="81">
        <f>'D.1.4.G - Elektroinstalace'!F37</f>
        <v>0</v>
      </c>
      <c r="BT101" s="83" t="s">
        <v>80</v>
      </c>
      <c r="BV101" s="83" t="s">
        <v>74</v>
      </c>
      <c r="BW101" s="83" t="s">
        <v>100</v>
      </c>
      <c r="BX101" s="83" t="s">
        <v>3</v>
      </c>
      <c r="CL101" s="83"/>
      <c r="CM101" s="83" t="s">
        <v>82</v>
      </c>
    </row>
    <row r="102" spans="1:91" s="82" customFormat="1" ht="16.5" customHeight="1" x14ac:dyDescent="0.15">
      <c r="A102" s="73" t="s">
        <v>76</v>
      </c>
      <c r="B102" s="74"/>
      <c r="C102" s="75"/>
      <c r="D102" s="171" t="s">
        <v>101</v>
      </c>
      <c r="E102" s="171"/>
      <c r="F102" s="171"/>
      <c r="G102" s="171"/>
      <c r="H102" s="171"/>
      <c r="I102" s="76"/>
      <c r="J102" s="171" t="s">
        <v>102</v>
      </c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2">
        <f>'D.1.4.H - Elektronické ko...'!J30</f>
        <v>0</v>
      </c>
      <c r="AH102" s="172"/>
      <c r="AI102" s="172"/>
      <c r="AJ102" s="172"/>
      <c r="AK102" s="172"/>
      <c r="AL102" s="172"/>
      <c r="AM102" s="172"/>
      <c r="AN102" s="172">
        <f t="shared" si="0"/>
        <v>0</v>
      </c>
      <c r="AO102" s="172"/>
      <c r="AP102" s="172"/>
      <c r="AQ102" s="77" t="s">
        <v>79</v>
      </c>
      <c r="AR102" s="74"/>
      <c r="AS102" s="84">
        <v>0</v>
      </c>
      <c r="AT102" s="85">
        <f t="shared" si="1"/>
        <v>0</v>
      </c>
      <c r="AU102" s="86">
        <f>'D.1.4.H - Elektronické ko...'!P131</f>
        <v>0</v>
      </c>
      <c r="AV102" s="85">
        <f>'D.1.4.H - Elektronické ko...'!J33</f>
        <v>0</v>
      </c>
      <c r="AW102" s="85">
        <f>'D.1.4.H - Elektronické ko...'!J34</f>
        <v>0</v>
      </c>
      <c r="AX102" s="85">
        <f>'D.1.4.H - Elektronické ko...'!J35</f>
        <v>0</v>
      </c>
      <c r="AY102" s="85">
        <f>'D.1.4.H - Elektronické ko...'!J36</f>
        <v>0</v>
      </c>
      <c r="AZ102" s="85">
        <f>'D.1.4.H - Elektronické ko...'!F33</f>
        <v>0</v>
      </c>
      <c r="BA102" s="85">
        <f>'D.1.4.H - Elektronické ko...'!F34</f>
        <v>0</v>
      </c>
      <c r="BB102" s="85">
        <f>'D.1.4.H - Elektronické ko...'!F35</f>
        <v>0</v>
      </c>
      <c r="BC102" s="85">
        <f>'D.1.4.H - Elektronické ko...'!F36</f>
        <v>0</v>
      </c>
      <c r="BD102" s="87">
        <f>'D.1.4.H - Elektronické ko...'!F37</f>
        <v>0</v>
      </c>
      <c r="BT102" s="83" t="s">
        <v>80</v>
      </c>
      <c r="BV102" s="83" t="s">
        <v>74</v>
      </c>
      <c r="BW102" s="83" t="s">
        <v>103</v>
      </c>
      <c r="BX102" s="83" t="s">
        <v>3</v>
      </c>
      <c r="CL102" s="83"/>
      <c r="CM102" s="83" t="s">
        <v>82</v>
      </c>
    </row>
    <row r="103" spans="1:91" s="30" customFormat="1" ht="30" customHeight="1" x14ac:dyDescent="0.15">
      <c r="B103" s="31"/>
      <c r="AR103" s="31"/>
    </row>
    <row r="104" spans="1:91" s="30" customFormat="1" ht="6.75" customHeight="1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mergeCells count="70"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D.1.1a - Architektonicko ...'!C2" display="/" xr:uid="{00000000-0004-0000-0000-000000000000}"/>
    <hyperlink ref="A96" location="'D.1.1b - Sanace - vlhkost...'!C2" display="/" xr:uid="{00000000-0004-0000-0000-000001000000}"/>
    <hyperlink ref="A97" location="'D.1.4.A - Vytápění'!C2" display="/" xr:uid="{00000000-0004-0000-0000-000002000000}"/>
    <hyperlink ref="A98" location="'D.1.4.B - Chlazení'!C2" display="/" xr:uid="{00000000-0004-0000-0000-000003000000}"/>
    <hyperlink ref="A99" location="'D.1.4.C - Vzduchotechnika'!C2" display="/" xr:uid="{00000000-0004-0000-0000-000004000000}"/>
    <hyperlink ref="A100" location="'D.1.4.E - Zařízení techni...'!C2" display="/" xr:uid="{00000000-0004-0000-0000-000005000000}"/>
    <hyperlink ref="A101" location="'D.1.4.G - Elektroinstalace'!C2" display="/" xr:uid="{00000000-0004-0000-0000-000006000000}"/>
    <hyperlink ref="A102" location="'D.1.4.H - Elektronické ko...'!C2" display="/" xr:uid="{00000000-0004-0000-0000-000007000000}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9"/>
  <sheetViews>
    <sheetView showGridLines="0" zoomScaleNormal="100" workbookViewId="0"/>
  </sheetViews>
  <sheetFormatPr defaultColWidth="8.8320312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75" customHeight="1" x14ac:dyDescent="0.15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100</v>
      </c>
    </row>
    <row r="3" spans="2:46" ht="6.75" hidden="1" customHeight="1" x14ac:dyDescent="0.15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75" hidden="1" customHeight="1" x14ac:dyDescent="0.15">
      <c r="B4" s="19"/>
      <c r="D4" s="20" t="s">
        <v>104</v>
      </c>
      <c r="L4" s="19"/>
      <c r="M4" s="88" t="s">
        <v>9</v>
      </c>
      <c r="AT4" s="16" t="s">
        <v>2</v>
      </c>
    </row>
    <row r="5" spans="2:46" ht="6.75" hidden="1" customHeight="1" x14ac:dyDescent="0.15">
      <c r="B5" s="19"/>
      <c r="L5" s="19"/>
    </row>
    <row r="6" spans="2:46" ht="12" hidden="1" customHeight="1" x14ac:dyDescent="0.15">
      <c r="B6" s="19"/>
      <c r="D6" s="25" t="s">
        <v>15</v>
      </c>
      <c r="L6" s="19"/>
    </row>
    <row r="7" spans="2:46" ht="16.5" hidden="1" customHeight="1" x14ac:dyDescent="0.15">
      <c r="B7" s="19"/>
      <c r="E7" s="173" t="str">
        <f>'Rekapitulace stavby'!K6</f>
        <v>Nástavba provozně technického objektu - ON Trutnov 1</v>
      </c>
      <c r="F7" s="173"/>
      <c r="G7" s="173"/>
      <c r="H7" s="173"/>
      <c r="L7" s="19"/>
    </row>
    <row r="8" spans="2:46" s="30" customFormat="1" ht="12" hidden="1" customHeight="1" x14ac:dyDescent="0.15">
      <c r="B8" s="31"/>
      <c r="D8" s="25" t="s">
        <v>105</v>
      </c>
      <c r="L8" s="31"/>
    </row>
    <row r="9" spans="2:46" s="30" customFormat="1" ht="16.5" hidden="1" customHeight="1" x14ac:dyDescent="0.15">
      <c r="B9" s="31"/>
      <c r="E9" s="2" t="s">
        <v>106</v>
      </c>
      <c r="F9" s="2"/>
      <c r="G9" s="2"/>
      <c r="H9" s="2"/>
      <c r="L9" s="31"/>
    </row>
    <row r="10" spans="2:46" s="30" customFormat="1" hidden="1" x14ac:dyDescent="0.15">
      <c r="B10" s="31"/>
      <c r="L10" s="31"/>
    </row>
    <row r="11" spans="2:46" s="30" customFormat="1" ht="12" hidden="1" customHeight="1" x14ac:dyDescent="0.15">
      <c r="B11" s="31"/>
      <c r="D11" s="25" t="s">
        <v>17</v>
      </c>
      <c r="F11" s="26"/>
      <c r="I11" s="25" t="s">
        <v>18</v>
      </c>
      <c r="J11" s="26"/>
      <c r="L11" s="31"/>
    </row>
    <row r="12" spans="2:46" s="30" customFormat="1" ht="12" hidden="1" customHeight="1" x14ac:dyDescent="0.15">
      <c r="B12" s="31"/>
      <c r="D12" s="25" t="s">
        <v>19</v>
      </c>
      <c r="F12" s="26" t="s">
        <v>20</v>
      </c>
      <c r="I12" s="25" t="s">
        <v>21</v>
      </c>
      <c r="J12" s="89" t="str">
        <f>'Rekapitulace stavby'!AN8</f>
        <v>27. 1. 2023</v>
      </c>
      <c r="L12" s="31"/>
    </row>
    <row r="13" spans="2:46" s="30" customFormat="1" ht="10.5" hidden="1" customHeight="1" x14ac:dyDescent="0.15">
      <c r="B13" s="31"/>
      <c r="L13" s="31"/>
    </row>
    <row r="14" spans="2:46" s="30" customFormat="1" ht="12" hidden="1" customHeight="1" x14ac:dyDescent="0.15">
      <c r="B14" s="31"/>
      <c r="D14" s="25" t="s">
        <v>23</v>
      </c>
      <c r="I14" s="25" t="s">
        <v>24</v>
      </c>
      <c r="J14" s="26" t="str">
        <f>IF('Rekapitulace stavby'!AN10="","",'Rekapitulace stavby'!AN10)</f>
        <v/>
      </c>
      <c r="L14" s="31"/>
    </row>
    <row r="15" spans="2:46" s="30" customFormat="1" ht="18" hidden="1" customHeight="1" x14ac:dyDescent="0.15">
      <c r="B15" s="31"/>
      <c r="E15" s="26" t="str">
        <f>IF('Rekapitulace stavby'!E11="","",'Rekapitulace stavby'!E11)</f>
        <v xml:space="preserve"> </v>
      </c>
      <c r="I15" s="25" t="s">
        <v>25</v>
      </c>
      <c r="J15" s="26" t="str">
        <f>IF('Rekapitulace stavby'!AN11="","",'Rekapitulace stavby'!AN11)</f>
        <v/>
      </c>
      <c r="L15" s="31"/>
    </row>
    <row r="16" spans="2:46" s="30" customFormat="1" ht="6.75" hidden="1" customHeight="1" x14ac:dyDescent="0.15">
      <c r="B16" s="31"/>
      <c r="L16" s="31"/>
    </row>
    <row r="17" spans="2:12" s="30" customFormat="1" ht="12" hidden="1" customHeight="1" x14ac:dyDescent="0.15">
      <c r="B17" s="31"/>
      <c r="D17" s="25" t="s">
        <v>26</v>
      </c>
      <c r="I17" s="25" t="s">
        <v>24</v>
      </c>
      <c r="J17" s="27" t="str">
        <f>'Rekapitulace stavby'!AN13</f>
        <v>Vyplň údaj</v>
      </c>
      <c r="L17" s="31"/>
    </row>
    <row r="18" spans="2:12" s="30" customFormat="1" ht="18" hidden="1" customHeight="1" x14ac:dyDescent="0.15">
      <c r="B18" s="31"/>
      <c r="E18" s="174" t="str">
        <f>'Rekapitulace stavby'!E14</f>
        <v>Vyplň údaj</v>
      </c>
      <c r="F18" s="174"/>
      <c r="G18" s="174"/>
      <c r="H18" s="174"/>
      <c r="I18" s="25" t="s">
        <v>25</v>
      </c>
      <c r="J18" s="27" t="str">
        <f>'Rekapitulace stavby'!AN14</f>
        <v>Vyplň údaj</v>
      </c>
      <c r="L18" s="31"/>
    </row>
    <row r="19" spans="2:12" s="30" customFormat="1" ht="6.75" hidden="1" customHeight="1" x14ac:dyDescent="0.15">
      <c r="B19" s="31"/>
      <c r="L19" s="31"/>
    </row>
    <row r="20" spans="2:12" s="30" customFormat="1" ht="12" hidden="1" customHeight="1" x14ac:dyDescent="0.15">
      <c r="B20" s="31"/>
      <c r="D20" s="25" t="s">
        <v>28</v>
      </c>
      <c r="I20" s="25" t="s">
        <v>24</v>
      </c>
      <c r="J20" s="26" t="str">
        <f>IF('Rekapitulace stavby'!AN16="","",'Rekapitulace stavby'!AN16)</f>
        <v/>
      </c>
      <c r="L20" s="31"/>
    </row>
    <row r="21" spans="2:12" s="30" customFormat="1" ht="18" hidden="1" customHeight="1" x14ac:dyDescent="0.15">
      <c r="B21" s="31"/>
      <c r="E21" s="26" t="str">
        <f>IF('Rekapitulace stavby'!E17="","",'Rekapitulace stavby'!E17)</f>
        <v xml:space="preserve"> </v>
      </c>
      <c r="I21" s="25" t="s">
        <v>25</v>
      </c>
      <c r="J21" s="26" t="str">
        <f>IF('Rekapitulace stavby'!AN17="","",'Rekapitulace stavby'!AN17)</f>
        <v/>
      </c>
      <c r="L21" s="31"/>
    </row>
    <row r="22" spans="2:12" s="30" customFormat="1" ht="6.75" hidden="1" customHeight="1" x14ac:dyDescent="0.15">
      <c r="B22" s="31"/>
      <c r="L22" s="31"/>
    </row>
    <row r="23" spans="2:12" s="30" customFormat="1" ht="12" hidden="1" customHeight="1" x14ac:dyDescent="0.15">
      <c r="B23" s="31"/>
      <c r="D23" s="25" t="s">
        <v>30</v>
      </c>
      <c r="I23" s="25" t="s">
        <v>24</v>
      </c>
      <c r="J23" s="26" t="str">
        <f>IF('Rekapitulace stavby'!AN19="","",'Rekapitulace stavby'!AN19)</f>
        <v/>
      </c>
      <c r="L23" s="31"/>
    </row>
    <row r="24" spans="2:12" s="30" customFormat="1" ht="18" hidden="1" customHeight="1" x14ac:dyDescent="0.15">
      <c r="B24" s="31"/>
      <c r="E24" s="26" t="str">
        <f>IF('Rekapitulace stavby'!E20="","",'Rekapitulace stavby'!E20)</f>
        <v xml:space="preserve"> </v>
      </c>
      <c r="I24" s="25" t="s">
        <v>25</v>
      </c>
      <c r="J24" s="26" t="str">
        <f>IF('Rekapitulace stavby'!AN20="","",'Rekapitulace stavby'!AN20)</f>
        <v/>
      </c>
      <c r="L24" s="31"/>
    </row>
    <row r="25" spans="2:12" s="30" customFormat="1" ht="6.75" hidden="1" customHeight="1" x14ac:dyDescent="0.15">
      <c r="B25" s="31"/>
      <c r="L25" s="31"/>
    </row>
    <row r="26" spans="2:12" s="30" customFormat="1" ht="12" hidden="1" customHeight="1" x14ac:dyDescent="0.15">
      <c r="B26" s="31"/>
      <c r="D26" s="25" t="s">
        <v>31</v>
      </c>
      <c r="L26" s="31"/>
    </row>
    <row r="27" spans="2:12" s="90" customFormat="1" ht="16.5" hidden="1" customHeight="1" x14ac:dyDescent="0.15">
      <c r="B27" s="91"/>
      <c r="E27" s="9"/>
      <c r="F27" s="9"/>
      <c r="G27" s="9"/>
      <c r="H27" s="9"/>
      <c r="L27" s="91"/>
    </row>
    <row r="28" spans="2:12" s="30" customFormat="1" ht="6.75" hidden="1" customHeight="1" x14ac:dyDescent="0.15">
      <c r="B28" s="31"/>
      <c r="L28" s="31"/>
    </row>
    <row r="29" spans="2:12" s="30" customFormat="1" ht="6.75" hidden="1" customHeight="1" x14ac:dyDescent="0.15">
      <c r="B29" s="31"/>
      <c r="D29" s="53"/>
      <c r="E29" s="53"/>
      <c r="F29" s="53"/>
      <c r="G29" s="53"/>
      <c r="H29" s="53"/>
      <c r="I29" s="53"/>
      <c r="J29" s="53"/>
      <c r="K29" s="53"/>
      <c r="L29" s="31"/>
    </row>
    <row r="30" spans="2:12" s="30" customFormat="1" ht="24.75" hidden="1" customHeight="1" x14ac:dyDescent="0.15">
      <c r="B30" s="31"/>
      <c r="D30" s="92" t="s">
        <v>32</v>
      </c>
      <c r="J30" s="93">
        <f>ROUND(J125, 2)</f>
        <v>0</v>
      </c>
      <c r="L30" s="31"/>
    </row>
    <row r="31" spans="2:12" s="30" customFormat="1" ht="6.75" hidden="1" customHeight="1" x14ac:dyDescent="0.15">
      <c r="B31" s="31"/>
      <c r="D31" s="53"/>
      <c r="E31" s="53"/>
      <c r="F31" s="53"/>
      <c r="G31" s="53"/>
      <c r="H31" s="53"/>
      <c r="I31" s="53"/>
      <c r="J31" s="53"/>
      <c r="K31" s="53"/>
      <c r="L31" s="31"/>
    </row>
    <row r="32" spans="2:12" s="30" customFormat="1" ht="14.25" hidden="1" customHeight="1" x14ac:dyDescent="0.15">
      <c r="B32" s="31"/>
      <c r="F32" s="94" t="s">
        <v>34</v>
      </c>
      <c r="I32" s="94" t="s">
        <v>33</v>
      </c>
      <c r="J32" s="94" t="s">
        <v>35</v>
      </c>
      <c r="L32" s="31"/>
    </row>
    <row r="33" spans="2:12" s="30" customFormat="1" ht="14.25" hidden="1" customHeight="1" x14ac:dyDescent="0.15">
      <c r="B33" s="31"/>
      <c r="D33" s="95" t="s">
        <v>36</v>
      </c>
      <c r="E33" s="25" t="s">
        <v>37</v>
      </c>
      <c r="F33" s="96">
        <f>ROUND((SUM(BE125:BE298)),  2)</f>
        <v>0</v>
      </c>
      <c r="I33" s="97">
        <v>0.21</v>
      </c>
      <c r="J33" s="96">
        <f>ROUND(((SUM(BE125:BE298))*I33),  2)</f>
        <v>0</v>
      </c>
      <c r="L33" s="31"/>
    </row>
    <row r="34" spans="2:12" s="30" customFormat="1" ht="14.25" hidden="1" customHeight="1" x14ac:dyDescent="0.15">
      <c r="B34" s="31"/>
      <c r="E34" s="25" t="s">
        <v>38</v>
      </c>
      <c r="F34" s="96">
        <f>ROUND((SUM(BF125:BF298)),  2)</f>
        <v>0</v>
      </c>
      <c r="I34" s="97">
        <v>0.15</v>
      </c>
      <c r="J34" s="96">
        <f>ROUND(((SUM(BF125:BF298))*I34),  2)</f>
        <v>0</v>
      </c>
      <c r="L34" s="31"/>
    </row>
    <row r="35" spans="2:12" s="30" customFormat="1" ht="14.25" hidden="1" customHeight="1" x14ac:dyDescent="0.15">
      <c r="B35" s="31"/>
      <c r="E35" s="25" t="s">
        <v>39</v>
      </c>
      <c r="F35" s="96">
        <f>ROUND((SUM(BG125:BG298)),  2)</f>
        <v>0</v>
      </c>
      <c r="I35" s="97">
        <v>0.21</v>
      </c>
      <c r="J35" s="96">
        <f>0</f>
        <v>0</v>
      </c>
      <c r="L35" s="31"/>
    </row>
    <row r="36" spans="2:12" s="30" customFormat="1" ht="14.25" hidden="1" customHeight="1" x14ac:dyDescent="0.15">
      <c r="B36" s="31"/>
      <c r="E36" s="25" t="s">
        <v>40</v>
      </c>
      <c r="F36" s="96">
        <f>ROUND((SUM(BH125:BH298)),  2)</f>
        <v>0</v>
      </c>
      <c r="I36" s="97">
        <v>0.15</v>
      </c>
      <c r="J36" s="96">
        <f>0</f>
        <v>0</v>
      </c>
      <c r="L36" s="31"/>
    </row>
    <row r="37" spans="2:12" s="30" customFormat="1" ht="14.25" hidden="1" customHeight="1" x14ac:dyDescent="0.15">
      <c r="B37" s="31"/>
      <c r="E37" s="25" t="s">
        <v>41</v>
      </c>
      <c r="F37" s="96">
        <f>ROUND((SUM(BI125:BI298)),  2)</f>
        <v>0</v>
      </c>
      <c r="I37" s="97">
        <v>0</v>
      </c>
      <c r="J37" s="96">
        <f>0</f>
        <v>0</v>
      </c>
      <c r="L37" s="31"/>
    </row>
    <row r="38" spans="2:12" s="30" customFormat="1" ht="6.75" hidden="1" customHeight="1" x14ac:dyDescent="0.15">
      <c r="B38" s="31"/>
      <c r="L38" s="31"/>
    </row>
    <row r="39" spans="2:12" s="30" customFormat="1" ht="24.75" hidden="1" customHeight="1" x14ac:dyDescent="0.15">
      <c r="B39" s="31"/>
      <c r="C39" s="98"/>
      <c r="D39" s="99" t="s">
        <v>42</v>
      </c>
      <c r="E39" s="56"/>
      <c r="F39" s="56"/>
      <c r="G39" s="100" t="s">
        <v>43</v>
      </c>
      <c r="H39" s="101" t="s">
        <v>44</v>
      </c>
      <c r="I39" s="56"/>
      <c r="J39" s="102">
        <f>SUM(J30:J37)</f>
        <v>0</v>
      </c>
      <c r="K39" s="103"/>
      <c r="L39" s="31"/>
    </row>
    <row r="40" spans="2:12" s="30" customFormat="1" ht="14.25" hidden="1" customHeight="1" x14ac:dyDescent="0.15">
      <c r="B40" s="31"/>
      <c r="L40" s="31"/>
    </row>
    <row r="41" spans="2:12" ht="14.25" hidden="1" customHeight="1" x14ac:dyDescent="0.15">
      <c r="B41" s="19"/>
      <c r="L41" s="19"/>
    </row>
    <row r="42" spans="2:12" ht="14.25" hidden="1" customHeight="1" x14ac:dyDescent="0.15">
      <c r="B42" s="19"/>
      <c r="L42" s="19"/>
    </row>
    <row r="43" spans="2:12" ht="14.25" hidden="1" customHeight="1" x14ac:dyDescent="0.15">
      <c r="B43" s="19"/>
      <c r="L43" s="19"/>
    </row>
    <row r="44" spans="2:12" ht="14.25" hidden="1" customHeight="1" x14ac:dyDescent="0.15">
      <c r="B44" s="19"/>
      <c r="L44" s="19"/>
    </row>
    <row r="45" spans="2:12" ht="14.25" hidden="1" customHeight="1" x14ac:dyDescent="0.15">
      <c r="B45" s="19"/>
      <c r="L45" s="19"/>
    </row>
    <row r="46" spans="2:12" ht="14.25" hidden="1" customHeight="1" x14ac:dyDescent="0.15">
      <c r="B46" s="19"/>
      <c r="L46" s="19"/>
    </row>
    <row r="47" spans="2:12" ht="14.25" hidden="1" customHeight="1" x14ac:dyDescent="0.15">
      <c r="B47" s="19"/>
      <c r="L47" s="19"/>
    </row>
    <row r="48" spans="2:12" ht="14.25" hidden="1" customHeight="1" x14ac:dyDescent="0.15">
      <c r="B48" s="19"/>
      <c r="L48" s="19"/>
    </row>
    <row r="49" spans="2:12" ht="14.25" hidden="1" customHeight="1" x14ac:dyDescent="0.15">
      <c r="B49" s="19"/>
      <c r="L49" s="19"/>
    </row>
    <row r="50" spans="2:12" s="30" customFormat="1" ht="14.25" hidden="1" customHeight="1" x14ac:dyDescent="0.15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 hidden="1" x14ac:dyDescent="0.15">
      <c r="B51" s="19"/>
      <c r="L51" s="19"/>
    </row>
    <row r="52" spans="2:12" hidden="1" x14ac:dyDescent="0.15">
      <c r="B52" s="19"/>
      <c r="L52" s="19"/>
    </row>
    <row r="53" spans="2:12" hidden="1" x14ac:dyDescent="0.15">
      <c r="B53" s="19"/>
      <c r="L53" s="19"/>
    </row>
    <row r="54" spans="2:12" hidden="1" x14ac:dyDescent="0.15">
      <c r="B54" s="19"/>
      <c r="L54" s="19"/>
    </row>
    <row r="55" spans="2:12" hidden="1" x14ac:dyDescent="0.15">
      <c r="B55" s="19"/>
      <c r="L55" s="19"/>
    </row>
    <row r="56" spans="2:12" hidden="1" x14ac:dyDescent="0.15">
      <c r="B56" s="19"/>
      <c r="L56" s="19"/>
    </row>
    <row r="57" spans="2:12" hidden="1" x14ac:dyDescent="0.15">
      <c r="B57" s="19"/>
      <c r="L57" s="19"/>
    </row>
    <row r="58" spans="2:12" hidden="1" x14ac:dyDescent="0.15">
      <c r="B58" s="19"/>
      <c r="L58" s="19"/>
    </row>
    <row r="59" spans="2:12" hidden="1" x14ac:dyDescent="0.15">
      <c r="B59" s="19"/>
      <c r="L59" s="19"/>
    </row>
    <row r="60" spans="2:12" hidden="1" x14ac:dyDescent="0.15">
      <c r="B60" s="19"/>
      <c r="L60" s="19"/>
    </row>
    <row r="61" spans="2:12" s="30" customFormat="1" ht="12.75" hidden="1" x14ac:dyDescent="0.15">
      <c r="B61" s="31"/>
      <c r="D61" s="42" t="s">
        <v>47</v>
      </c>
      <c r="E61" s="33"/>
      <c r="F61" s="104" t="s">
        <v>48</v>
      </c>
      <c r="G61" s="42" t="s">
        <v>47</v>
      </c>
      <c r="H61" s="33"/>
      <c r="I61" s="33"/>
      <c r="J61" s="105" t="s">
        <v>48</v>
      </c>
      <c r="K61" s="33"/>
      <c r="L61" s="31"/>
    </row>
    <row r="62" spans="2:12" hidden="1" x14ac:dyDescent="0.15">
      <c r="B62" s="19"/>
      <c r="L62" s="19"/>
    </row>
    <row r="63" spans="2:12" hidden="1" x14ac:dyDescent="0.15">
      <c r="B63" s="19"/>
      <c r="L63" s="19"/>
    </row>
    <row r="64" spans="2:12" hidden="1" x14ac:dyDescent="0.15">
      <c r="B64" s="19"/>
      <c r="L64" s="19"/>
    </row>
    <row r="65" spans="2:12" s="30" customFormat="1" ht="12.75" hidden="1" x14ac:dyDescent="0.1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 hidden="1" x14ac:dyDescent="0.15">
      <c r="B66" s="19"/>
      <c r="L66" s="19"/>
    </row>
    <row r="67" spans="2:12" hidden="1" x14ac:dyDescent="0.15">
      <c r="B67" s="19"/>
      <c r="L67" s="19"/>
    </row>
    <row r="68" spans="2:12" hidden="1" x14ac:dyDescent="0.15">
      <c r="B68" s="19"/>
      <c r="L68" s="19"/>
    </row>
    <row r="69" spans="2:12" hidden="1" x14ac:dyDescent="0.15">
      <c r="B69" s="19"/>
      <c r="L69" s="19"/>
    </row>
    <row r="70" spans="2:12" hidden="1" x14ac:dyDescent="0.15">
      <c r="B70" s="19"/>
      <c r="L70" s="19"/>
    </row>
    <row r="71" spans="2:12" hidden="1" x14ac:dyDescent="0.15">
      <c r="B71" s="19"/>
      <c r="L71" s="19"/>
    </row>
    <row r="72" spans="2:12" hidden="1" x14ac:dyDescent="0.15">
      <c r="B72" s="19"/>
      <c r="L72" s="19"/>
    </row>
    <row r="73" spans="2:12" hidden="1" x14ac:dyDescent="0.15">
      <c r="B73" s="19"/>
      <c r="L73" s="19"/>
    </row>
    <row r="74" spans="2:12" hidden="1" x14ac:dyDescent="0.15">
      <c r="B74" s="19"/>
      <c r="L74" s="19"/>
    </row>
    <row r="75" spans="2:12" hidden="1" x14ac:dyDescent="0.15">
      <c r="B75" s="19"/>
      <c r="L75" s="19"/>
    </row>
    <row r="76" spans="2:12" s="30" customFormat="1" ht="12.75" hidden="1" x14ac:dyDescent="0.15">
      <c r="B76" s="31"/>
      <c r="D76" s="42" t="s">
        <v>47</v>
      </c>
      <c r="E76" s="33"/>
      <c r="F76" s="104" t="s">
        <v>48</v>
      </c>
      <c r="G76" s="42" t="s">
        <v>47</v>
      </c>
      <c r="H76" s="33"/>
      <c r="I76" s="33"/>
      <c r="J76" s="105" t="s">
        <v>48</v>
      </c>
      <c r="K76" s="33"/>
      <c r="L76" s="31"/>
    </row>
    <row r="77" spans="2:12" s="30" customFormat="1" ht="14.25" hidden="1" customHeight="1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15"/>
    <row r="79" spans="2:12" hidden="1" x14ac:dyDescent="0.15"/>
    <row r="80" spans="2:12" hidden="1" x14ac:dyDescent="0.15"/>
    <row r="81" spans="2:47" s="30" customFormat="1" ht="6.75" customHeight="1" x14ac:dyDescent="0.15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30" customFormat="1" ht="24.75" customHeight="1" x14ac:dyDescent="0.15">
      <c r="B82" s="31"/>
      <c r="C82" s="20" t="s">
        <v>107</v>
      </c>
      <c r="L82" s="31"/>
    </row>
    <row r="83" spans="2:47" s="30" customFormat="1" ht="6.75" customHeight="1" x14ac:dyDescent="0.15">
      <c r="B83" s="31"/>
      <c r="L83" s="31"/>
    </row>
    <row r="84" spans="2:47" s="30" customFormat="1" ht="12" customHeight="1" x14ac:dyDescent="0.15">
      <c r="B84" s="31"/>
      <c r="C84" s="25" t="s">
        <v>15</v>
      </c>
      <c r="L84" s="31"/>
    </row>
    <row r="85" spans="2:47" s="30" customFormat="1" ht="16.5" customHeight="1" x14ac:dyDescent="0.15">
      <c r="B85" s="31"/>
      <c r="E85" s="173" t="str">
        <f>E7</f>
        <v>Nástavba provozně technického objektu - ON Trutnov 1</v>
      </c>
      <c r="F85" s="173"/>
      <c r="G85" s="173"/>
      <c r="H85" s="173"/>
      <c r="L85" s="31"/>
    </row>
    <row r="86" spans="2:47" s="30" customFormat="1" ht="12" customHeight="1" x14ac:dyDescent="0.15">
      <c r="B86" s="31"/>
      <c r="C86" s="25" t="s">
        <v>105</v>
      </c>
      <c r="L86" s="31"/>
    </row>
    <row r="87" spans="2:47" s="30" customFormat="1" ht="16.5" customHeight="1" x14ac:dyDescent="0.15">
      <c r="B87" s="31"/>
      <c r="E87" s="2" t="str">
        <f>E9</f>
        <v>D.1.4.G - Elektroinstalace</v>
      </c>
      <c r="F87" s="2"/>
      <c r="G87" s="2"/>
      <c r="H87" s="2"/>
      <c r="L87" s="31"/>
    </row>
    <row r="88" spans="2:47" s="30" customFormat="1" ht="6.75" customHeight="1" x14ac:dyDescent="0.15">
      <c r="B88" s="31"/>
      <c r="L88" s="31"/>
    </row>
    <row r="89" spans="2:47" s="30" customFormat="1" ht="12" customHeight="1" x14ac:dyDescent="0.15">
      <c r="B89" s="31"/>
      <c r="C89" s="25" t="s">
        <v>19</v>
      </c>
      <c r="F89" s="26" t="str">
        <f>F12</f>
        <v xml:space="preserve"> </v>
      </c>
      <c r="I89" s="25" t="s">
        <v>21</v>
      </c>
      <c r="J89" s="89" t="str">
        <f>IF(J12="","",J12)</f>
        <v>27. 1. 2023</v>
      </c>
      <c r="L89" s="31"/>
    </row>
    <row r="90" spans="2:47" s="30" customFormat="1" ht="6.75" customHeight="1" x14ac:dyDescent="0.15">
      <c r="B90" s="31"/>
      <c r="L90" s="31"/>
    </row>
    <row r="91" spans="2:47" s="30" customFormat="1" ht="15" customHeight="1" x14ac:dyDescent="0.15">
      <c r="B91" s="31"/>
      <c r="C91" s="25" t="s">
        <v>23</v>
      </c>
      <c r="F91" s="26" t="str">
        <f>E15</f>
        <v xml:space="preserve"> </v>
      </c>
      <c r="I91" s="25" t="s">
        <v>28</v>
      </c>
      <c r="J91" s="106" t="str">
        <f>E21</f>
        <v xml:space="preserve"> </v>
      </c>
      <c r="L91" s="31"/>
    </row>
    <row r="92" spans="2:47" s="30" customFormat="1" ht="15" customHeight="1" x14ac:dyDescent="0.15">
      <c r="B92" s="31"/>
      <c r="C92" s="25" t="s">
        <v>26</v>
      </c>
      <c r="F92" s="26" t="str">
        <f>IF(E18="","",E18)</f>
        <v>Vyplň údaj</v>
      </c>
      <c r="I92" s="25" t="s">
        <v>30</v>
      </c>
      <c r="J92" s="106" t="str">
        <f>E24</f>
        <v xml:space="preserve"> </v>
      </c>
      <c r="L92" s="31"/>
    </row>
    <row r="93" spans="2:47" s="30" customFormat="1" ht="9.75" customHeight="1" x14ac:dyDescent="0.15">
      <c r="B93" s="31"/>
      <c r="L93" s="31"/>
    </row>
    <row r="94" spans="2:47" s="30" customFormat="1" ht="29.25" customHeight="1" x14ac:dyDescent="0.15">
      <c r="B94" s="31"/>
      <c r="C94" s="107" t="s">
        <v>108</v>
      </c>
      <c r="D94" s="98"/>
      <c r="E94" s="98"/>
      <c r="F94" s="98"/>
      <c r="G94" s="98"/>
      <c r="H94" s="98"/>
      <c r="I94" s="98"/>
      <c r="J94" s="108" t="s">
        <v>109</v>
      </c>
      <c r="K94" s="98"/>
      <c r="L94" s="31"/>
    </row>
    <row r="95" spans="2:47" s="30" customFormat="1" ht="9.75" customHeight="1" x14ac:dyDescent="0.15">
      <c r="B95" s="31"/>
      <c r="L95" s="31"/>
    </row>
    <row r="96" spans="2:47" s="30" customFormat="1" ht="22.5" customHeight="1" x14ac:dyDescent="0.15">
      <c r="B96" s="31"/>
      <c r="C96" s="109" t="s">
        <v>110</v>
      </c>
      <c r="J96" s="93">
        <f>J125</f>
        <v>0</v>
      </c>
      <c r="L96" s="31"/>
      <c r="AU96" s="16" t="s">
        <v>111</v>
      </c>
    </row>
    <row r="97" spans="2:12" s="110" customFormat="1" ht="24.75" customHeight="1" x14ac:dyDescent="0.15">
      <c r="B97" s="111"/>
      <c r="D97" s="112" t="s">
        <v>112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2:12" s="115" customFormat="1" ht="19.5" customHeight="1" x14ac:dyDescent="0.15">
      <c r="B98" s="116"/>
      <c r="D98" s="117" t="s">
        <v>113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2:12" s="115" customFormat="1" ht="19.5" customHeight="1" x14ac:dyDescent="0.15">
      <c r="B99" s="116"/>
      <c r="D99" s="117" t="s">
        <v>114</v>
      </c>
      <c r="E99" s="118"/>
      <c r="F99" s="118"/>
      <c r="G99" s="118"/>
      <c r="H99" s="118"/>
      <c r="I99" s="118"/>
      <c r="J99" s="119">
        <f>J144</f>
        <v>0</v>
      </c>
      <c r="L99" s="116"/>
    </row>
    <row r="100" spans="2:12" s="115" customFormat="1" ht="19.5" customHeight="1" x14ac:dyDescent="0.15">
      <c r="B100" s="116"/>
      <c r="D100" s="117" t="s">
        <v>115</v>
      </c>
      <c r="E100" s="118"/>
      <c r="F100" s="118"/>
      <c r="G100" s="118"/>
      <c r="H100" s="118"/>
      <c r="I100" s="118"/>
      <c r="J100" s="119">
        <f>J171</f>
        <v>0</v>
      </c>
      <c r="L100" s="116"/>
    </row>
    <row r="101" spans="2:12" s="115" customFormat="1" ht="19.5" customHeight="1" x14ac:dyDescent="0.15">
      <c r="B101" s="116"/>
      <c r="D101" s="117" t="s">
        <v>116</v>
      </c>
      <c r="E101" s="118"/>
      <c r="F101" s="118"/>
      <c r="G101" s="118"/>
      <c r="H101" s="118"/>
      <c r="I101" s="118"/>
      <c r="J101" s="119">
        <f>J176</f>
        <v>0</v>
      </c>
      <c r="L101" s="116"/>
    </row>
    <row r="102" spans="2:12" s="115" customFormat="1" ht="19.5" customHeight="1" x14ac:dyDescent="0.15">
      <c r="B102" s="116"/>
      <c r="D102" s="117" t="s">
        <v>117</v>
      </c>
      <c r="E102" s="118"/>
      <c r="F102" s="118"/>
      <c r="G102" s="118"/>
      <c r="H102" s="118"/>
      <c r="I102" s="118"/>
      <c r="J102" s="119">
        <f>J183</f>
        <v>0</v>
      </c>
      <c r="L102" s="116"/>
    </row>
    <row r="103" spans="2:12" s="115" customFormat="1" ht="19.5" customHeight="1" x14ac:dyDescent="0.15">
      <c r="B103" s="116"/>
      <c r="D103" s="117" t="s">
        <v>118</v>
      </c>
      <c r="E103" s="118"/>
      <c r="F103" s="118"/>
      <c r="G103" s="118"/>
      <c r="H103" s="118"/>
      <c r="I103" s="118"/>
      <c r="J103" s="119">
        <f>J202</f>
        <v>0</v>
      </c>
      <c r="L103" s="116"/>
    </row>
    <row r="104" spans="2:12" s="115" customFormat="1" ht="19.5" customHeight="1" x14ac:dyDescent="0.15">
      <c r="B104" s="116"/>
      <c r="D104" s="117" t="s">
        <v>119</v>
      </c>
      <c r="E104" s="118"/>
      <c r="F104" s="118"/>
      <c r="G104" s="118"/>
      <c r="H104" s="118"/>
      <c r="I104" s="118"/>
      <c r="J104" s="119">
        <f>J223</f>
        <v>0</v>
      </c>
      <c r="L104" s="116"/>
    </row>
    <row r="105" spans="2:12" s="110" customFormat="1" ht="24.75" customHeight="1" x14ac:dyDescent="0.15">
      <c r="B105" s="111"/>
      <c r="D105" s="112" t="s">
        <v>120</v>
      </c>
      <c r="E105" s="113"/>
      <c r="F105" s="113"/>
      <c r="G105" s="113"/>
      <c r="H105" s="113"/>
      <c r="I105" s="113"/>
      <c r="J105" s="114">
        <f>J252</f>
        <v>0</v>
      </c>
      <c r="L105" s="111"/>
    </row>
    <row r="106" spans="2:12" s="30" customFormat="1" ht="21.75" customHeight="1" x14ac:dyDescent="0.15">
      <c r="B106" s="31"/>
      <c r="L106" s="31"/>
    </row>
    <row r="107" spans="2:12" s="30" customFormat="1" ht="6.75" customHeight="1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30" customFormat="1" ht="6.75" customHeight="1" x14ac:dyDescent="0.15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30" customFormat="1" ht="24.75" customHeight="1" x14ac:dyDescent="0.15">
      <c r="B112" s="31"/>
      <c r="C112" s="20" t="s">
        <v>121</v>
      </c>
      <c r="L112" s="31"/>
    </row>
    <row r="113" spans="2:65" s="30" customFormat="1" ht="6.75" customHeight="1" x14ac:dyDescent="0.15">
      <c r="B113" s="31"/>
      <c r="L113" s="31"/>
    </row>
    <row r="114" spans="2:65" s="30" customFormat="1" ht="12" customHeight="1" x14ac:dyDescent="0.15">
      <c r="B114" s="31"/>
      <c r="C114" s="25" t="s">
        <v>15</v>
      </c>
      <c r="L114" s="31"/>
    </row>
    <row r="115" spans="2:65" s="30" customFormat="1" ht="16.5" customHeight="1" x14ac:dyDescent="0.15">
      <c r="B115" s="31"/>
      <c r="E115" s="173" t="str">
        <f>E7</f>
        <v>Nástavba provozně technického objektu - ON Trutnov 1</v>
      </c>
      <c r="F115" s="173"/>
      <c r="G115" s="173"/>
      <c r="H115" s="173"/>
      <c r="L115" s="31"/>
    </row>
    <row r="116" spans="2:65" s="30" customFormat="1" ht="12" customHeight="1" x14ac:dyDescent="0.15">
      <c r="B116" s="31"/>
      <c r="C116" s="25" t="s">
        <v>105</v>
      </c>
      <c r="L116" s="31"/>
    </row>
    <row r="117" spans="2:65" s="30" customFormat="1" ht="16.5" customHeight="1" x14ac:dyDescent="0.15">
      <c r="B117" s="31"/>
      <c r="E117" s="2" t="str">
        <f>E9</f>
        <v>D.1.4.G - Elektroinstalace</v>
      </c>
      <c r="F117" s="2"/>
      <c r="G117" s="2"/>
      <c r="H117" s="2"/>
      <c r="L117" s="31"/>
    </row>
    <row r="118" spans="2:65" s="30" customFormat="1" ht="6.75" customHeight="1" x14ac:dyDescent="0.15">
      <c r="B118" s="31"/>
      <c r="L118" s="31"/>
    </row>
    <row r="119" spans="2:65" s="30" customFormat="1" ht="12" customHeight="1" x14ac:dyDescent="0.15">
      <c r="B119" s="31"/>
      <c r="C119" s="25" t="s">
        <v>19</v>
      </c>
      <c r="F119" s="26" t="str">
        <f>F12</f>
        <v xml:space="preserve"> </v>
      </c>
      <c r="I119" s="25" t="s">
        <v>21</v>
      </c>
      <c r="J119" s="89" t="str">
        <f>IF(J12="","",J12)</f>
        <v>27. 1. 2023</v>
      </c>
      <c r="L119" s="31"/>
    </row>
    <row r="120" spans="2:65" s="30" customFormat="1" ht="6.75" customHeight="1" x14ac:dyDescent="0.15">
      <c r="B120" s="31"/>
      <c r="L120" s="31"/>
    </row>
    <row r="121" spans="2:65" s="30" customFormat="1" ht="15" customHeight="1" x14ac:dyDescent="0.15">
      <c r="B121" s="31"/>
      <c r="C121" s="25" t="s">
        <v>23</v>
      </c>
      <c r="F121" s="26" t="str">
        <f>E15</f>
        <v xml:space="preserve"> </v>
      </c>
      <c r="I121" s="25" t="s">
        <v>28</v>
      </c>
      <c r="J121" s="106" t="str">
        <f>E21</f>
        <v xml:space="preserve"> </v>
      </c>
      <c r="L121" s="31"/>
    </row>
    <row r="122" spans="2:65" s="30" customFormat="1" ht="15" customHeight="1" x14ac:dyDescent="0.15">
      <c r="B122" s="31"/>
      <c r="C122" s="25" t="s">
        <v>26</v>
      </c>
      <c r="F122" s="26" t="str">
        <f>IF(E18="","",E18)</f>
        <v>Vyplň údaj</v>
      </c>
      <c r="I122" s="25" t="s">
        <v>30</v>
      </c>
      <c r="J122" s="106" t="str">
        <f>E24</f>
        <v xml:space="preserve"> </v>
      </c>
      <c r="L122" s="31"/>
    </row>
    <row r="123" spans="2:65" s="30" customFormat="1" ht="9.75" customHeight="1" x14ac:dyDescent="0.15">
      <c r="B123" s="31"/>
      <c r="L123" s="31"/>
    </row>
    <row r="124" spans="2:65" s="120" customFormat="1" ht="29.25" customHeight="1" x14ac:dyDescent="0.15">
      <c r="B124" s="121"/>
      <c r="C124" s="122" t="s">
        <v>122</v>
      </c>
      <c r="D124" s="123" t="s">
        <v>57</v>
      </c>
      <c r="E124" s="123" t="s">
        <v>53</v>
      </c>
      <c r="F124" s="123" t="s">
        <v>54</v>
      </c>
      <c r="G124" s="123" t="s">
        <v>123</v>
      </c>
      <c r="H124" s="123" t="s">
        <v>124</v>
      </c>
      <c r="I124" s="123" t="s">
        <v>125</v>
      </c>
      <c r="J124" s="123" t="s">
        <v>109</v>
      </c>
      <c r="K124" s="124" t="s">
        <v>126</v>
      </c>
      <c r="L124" s="121"/>
      <c r="M124" s="58"/>
      <c r="N124" s="59" t="s">
        <v>36</v>
      </c>
      <c r="O124" s="59" t="s">
        <v>127</v>
      </c>
      <c r="P124" s="59" t="s">
        <v>128</v>
      </c>
      <c r="Q124" s="59" t="s">
        <v>129</v>
      </c>
      <c r="R124" s="59" t="s">
        <v>130</v>
      </c>
      <c r="S124" s="59" t="s">
        <v>131</v>
      </c>
      <c r="T124" s="60" t="s">
        <v>132</v>
      </c>
    </row>
    <row r="125" spans="2:65" s="30" customFormat="1" ht="22.5" customHeight="1" x14ac:dyDescent="0.2">
      <c r="B125" s="31"/>
      <c r="C125" s="64" t="s">
        <v>133</v>
      </c>
      <c r="J125" s="125">
        <f>BK125</f>
        <v>0</v>
      </c>
      <c r="L125" s="31"/>
      <c r="M125" s="61"/>
      <c r="N125" s="53"/>
      <c r="O125" s="53"/>
      <c r="P125" s="126">
        <f>P126+P252</f>
        <v>0</v>
      </c>
      <c r="Q125" s="53"/>
      <c r="R125" s="126">
        <f>R126+R252</f>
        <v>0</v>
      </c>
      <c r="S125" s="53"/>
      <c r="T125" s="127">
        <f>T126+T252</f>
        <v>0</v>
      </c>
      <c r="AT125" s="16" t="s">
        <v>71</v>
      </c>
      <c r="AU125" s="16" t="s">
        <v>111</v>
      </c>
      <c r="BK125" s="128">
        <f>BK126+BK252</f>
        <v>0</v>
      </c>
    </row>
    <row r="126" spans="2:65" s="129" customFormat="1" ht="25.5" customHeight="1" x14ac:dyDescent="0.2">
      <c r="B126" s="130"/>
      <c r="D126" s="131" t="s">
        <v>71</v>
      </c>
      <c r="E126" s="132" t="s">
        <v>80</v>
      </c>
      <c r="F126" s="132" t="s">
        <v>99</v>
      </c>
      <c r="I126" s="133"/>
      <c r="J126" s="134">
        <f>BK126</f>
        <v>0</v>
      </c>
      <c r="L126" s="130"/>
      <c r="M126" s="135"/>
      <c r="P126" s="136">
        <f>P127+P144+P171+P176+P183+P202+P223</f>
        <v>0</v>
      </c>
      <c r="R126" s="136">
        <f>R127+R144+R171+R176+R183+R202+R223</f>
        <v>0</v>
      </c>
      <c r="T126" s="137">
        <f>T127+T144+T171+T176+T183+T202+T223</f>
        <v>0</v>
      </c>
      <c r="AR126" s="131" t="s">
        <v>80</v>
      </c>
      <c r="AT126" s="138" t="s">
        <v>71</v>
      </c>
      <c r="AU126" s="138" t="s">
        <v>72</v>
      </c>
      <c r="AY126" s="131" t="s">
        <v>134</v>
      </c>
      <c r="BK126" s="139">
        <f>BK127+BK144+BK171+BK176+BK183+BK202+BK223</f>
        <v>0</v>
      </c>
    </row>
    <row r="127" spans="2:65" s="129" customFormat="1" ht="22.5" customHeight="1" x14ac:dyDescent="0.2">
      <c r="B127" s="130"/>
      <c r="D127" s="131" t="s">
        <v>71</v>
      </c>
      <c r="E127" s="140" t="s">
        <v>135</v>
      </c>
      <c r="F127" s="140" t="s">
        <v>136</v>
      </c>
      <c r="I127" s="133"/>
      <c r="J127" s="141">
        <f>BK127</f>
        <v>0</v>
      </c>
      <c r="L127" s="130"/>
      <c r="M127" s="135"/>
      <c r="P127" s="136">
        <f>SUM(P128:P143)</f>
        <v>0</v>
      </c>
      <c r="R127" s="136">
        <f>SUM(R128:R143)</f>
        <v>0</v>
      </c>
      <c r="T127" s="137">
        <f>SUM(T128:T143)</f>
        <v>0</v>
      </c>
      <c r="AR127" s="131" t="s">
        <v>80</v>
      </c>
      <c r="AT127" s="138" t="s">
        <v>71</v>
      </c>
      <c r="AU127" s="138" t="s">
        <v>80</v>
      </c>
      <c r="AY127" s="131" t="s">
        <v>134</v>
      </c>
      <c r="BK127" s="139">
        <f>SUM(BK128:BK143)</f>
        <v>0</v>
      </c>
    </row>
    <row r="128" spans="2:65" s="30" customFormat="1" ht="16.5" customHeight="1" x14ac:dyDescent="0.15">
      <c r="B128" s="142"/>
      <c r="C128" s="143" t="s">
        <v>80</v>
      </c>
      <c r="D128" s="143" t="s">
        <v>137</v>
      </c>
      <c r="E128" s="144" t="s">
        <v>138</v>
      </c>
      <c r="F128" s="145" t="s">
        <v>139</v>
      </c>
      <c r="G128" s="146" t="s">
        <v>140</v>
      </c>
      <c r="H128" s="147">
        <v>180</v>
      </c>
      <c r="I128" s="148"/>
      <c r="J128" s="149">
        <f>ROUND(I128*H128,2)</f>
        <v>0</v>
      </c>
      <c r="K128" s="145"/>
      <c r="L128" s="31"/>
      <c r="M128" s="150"/>
      <c r="N128" s="151" t="s">
        <v>37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54" t="s">
        <v>141</v>
      </c>
      <c r="AT128" s="154" t="s">
        <v>137</v>
      </c>
      <c r="AU128" s="154" t="s">
        <v>82</v>
      </c>
      <c r="AY128" s="16" t="s">
        <v>134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6" t="s">
        <v>80</v>
      </c>
      <c r="BK128" s="155">
        <f>ROUND(I128*H128,2)</f>
        <v>0</v>
      </c>
      <c r="BL128" s="16" t="s">
        <v>141</v>
      </c>
      <c r="BM128" s="154" t="s">
        <v>142</v>
      </c>
    </row>
    <row r="129" spans="2:65" s="30" customFormat="1" x14ac:dyDescent="0.15">
      <c r="B129" s="31"/>
      <c r="D129" s="156" t="s">
        <v>143</v>
      </c>
      <c r="F129" s="157" t="s">
        <v>139</v>
      </c>
      <c r="I129" s="158"/>
      <c r="L129" s="31"/>
      <c r="M129" s="159"/>
      <c r="T129" s="55"/>
      <c r="AT129" s="16" t="s">
        <v>143</v>
      </c>
      <c r="AU129" s="16" t="s">
        <v>82</v>
      </c>
    </row>
    <row r="130" spans="2:65" s="30" customFormat="1" ht="16.5" customHeight="1" x14ac:dyDescent="0.15">
      <c r="B130" s="142"/>
      <c r="C130" s="143" t="s">
        <v>82</v>
      </c>
      <c r="D130" s="143" t="s">
        <v>137</v>
      </c>
      <c r="E130" s="144" t="s">
        <v>144</v>
      </c>
      <c r="F130" s="145" t="s">
        <v>145</v>
      </c>
      <c r="G130" s="146" t="s">
        <v>140</v>
      </c>
      <c r="H130" s="147">
        <v>180</v>
      </c>
      <c r="I130" s="148"/>
      <c r="J130" s="149">
        <f>ROUND(I130*H130,2)</f>
        <v>0</v>
      </c>
      <c r="K130" s="145"/>
      <c r="L130" s="31"/>
      <c r="M130" s="150"/>
      <c r="N130" s="151" t="s">
        <v>37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AR130" s="154" t="s">
        <v>141</v>
      </c>
      <c r="AT130" s="154" t="s">
        <v>137</v>
      </c>
      <c r="AU130" s="154" t="s">
        <v>82</v>
      </c>
      <c r="AY130" s="16" t="s">
        <v>134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80</v>
      </c>
      <c r="BK130" s="155">
        <f>ROUND(I130*H130,2)</f>
        <v>0</v>
      </c>
      <c r="BL130" s="16" t="s">
        <v>141</v>
      </c>
      <c r="BM130" s="154" t="s">
        <v>146</v>
      </c>
    </row>
    <row r="131" spans="2:65" s="30" customFormat="1" x14ac:dyDescent="0.15">
      <c r="B131" s="31"/>
      <c r="D131" s="156" t="s">
        <v>143</v>
      </c>
      <c r="F131" s="157" t="s">
        <v>145</v>
      </c>
      <c r="I131" s="158"/>
      <c r="L131" s="31"/>
      <c r="M131" s="159"/>
      <c r="T131" s="55"/>
      <c r="AT131" s="16" t="s">
        <v>143</v>
      </c>
      <c r="AU131" s="16" t="s">
        <v>82</v>
      </c>
    </row>
    <row r="132" spans="2:65" s="30" customFormat="1" ht="16.5" customHeight="1" x14ac:dyDescent="0.15">
      <c r="B132" s="142"/>
      <c r="C132" s="143" t="s">
        <v>147</v>
      </c>
      <c r="D132" s="143" t="s">
        <v>137</v>
      </c>
      <c r="E132" s="144" t="s">
        <v>148</v>
      </c>
      <c r="F132" s="145" t="s">
        <v>149</v>
      </c>
      <c r="G132" s="146" t="s">
        <v>140</v>
      </c>
      <c r="H132" s="147">
        <v>110</v>
      </c>
      <c r="I132" s="148"/>
      <c r="J132" s="149">
        <f>ROUND(I132*H132,2)</f>
        <v>0</v>
      </c>
      <c r="K132" s="145"/>
      <c r="L132" s="31"/>
      <c r="M132" s="150"/>
      <c r="N132" s="151" t="s">
        <v>37</v>
      </c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AR132" s="154" t="s">
        <v>141</v>
      </c>
      <c r="AT132" s="154" t="s">
        <v>137</v>
      </c>
      <c r="AU132" s="154" t="s">
        <v>82</v>
      </c>
      <c r="AY132" s="16" t="s">
        <v>134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80</v>
      </c>
      <c r="BK132" s="155">
        <f>ROUND(I132*H132,2)</f>
        <v>0</v>
      </c>
      <c r="BL132" s="16" t="s">
        <v>141</v>
      </c>
      <c r="BM132" s="154" t="s">
        <v>150</v>
      </c>
    </row>
    <row r="133" spans="2:65" s="30" customFormat="1" x14ac:dyDescent="0.15">
      <c r="B133" s="31"/>
      <c r="D133" s="156" t="s">
        <v>143</v>
      </c>
      <c r="F133" s="157" t="s">
        <v>149</v>
      </c>
      <c r="I133" s="158"/>
      <c r="L133" s="31"/>
      <c r="M133" s="159"/>
      <c r="T133" s="55"/>
      <c r="AT133" s="16" t="s">
        <v>143</v>
      </c>
      <c r="AU133" s="16" t="s">
        <v>82</v>
      </c>
    </row>
    <row r="134" spans="2:65" s="30" customFormat="1" ht="16.5" customHeight="1" x14ac:dyDescent="0.15">
      <c r="B134" s="142"/>
      <c r="C134" s="143" t="s">
        <v>141</v>
      </c>
      <c r="D134" s="143" t="s">
        <v>137</v>
      </c>
      <c r="E134" s="144" t="s">
        <v>151</v>
      </c>
      <c r="F134" s="145" t="s">
        <v>152</v>
      </c>
      <c r="G134" s="146" t="s">
        <v>140</v>
      </c>
      <c r="H134" s="147">
        <v>110</v>
      </c>
      <c r="I134" s="148"/>
      <c r="J134" s="149">
        <f>ROUND(I134*H134,2)</f>
        <v>0</v>
      </c>
      <c r="K134" s="145"/>
      <c r="L134" s="31"/>
      <c r="M134" s="150"/>
      <c r="N134" s="151" t="s">
        <v>37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AR134" s="154" t="s">
        <v>141</v>
      </c>
      <c r="AT134" s="154" t="s">
        <v>137</v>
      </c>
      <c r="AU134" s="154" t="s">
        <v>82</v>
      </c>
      <c r="AY134" s="16" t="s">
        <v>134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80</v>
      </c>
      <c r="BK134" s="155">
        <f>ROUND(I134*H134,2)</f>
        <v>0</v>
      </c>
      <c r="BL134" s="16" t="s">
        <v>141</v>
      </c>
      <c r="BM134" s="154" t="s">
        <v>153</v>
      </c>
    </row>
    <row r="135" spans="2:65" s="30" customFormat="1" x14ac:dyDescent="0.15">
      <c r="B135" s="31"/>
      <c r="D135" s="156" t="s">
        <v>143</v>
      </c>
      <c r="F135" s="157" t="s">
        <v>152</v>
      </c>
      <c r="I135" s="158"/>
      <c r="L135" s="31"/>
      <c r="M135" s="159"/>
      <c r="T135" s="55"/>
      <c r="AT135" s="16" t="s">
        <v>143</v>
      </c>
      <c r="AU135" s="16" t="s">
        <v>82</v>
      </c>
    </row>
    <row r="136" spans="2:65" s="30" customFormat="1" ht="16.5" customHeight="1" x14ac:dyDescent="0.15">
      <c r="B136" s="142"/>
      <c r="C136" s="143" t="s">
        <v>154</v>
      </c>
      <c r="D136" s="143" t="s">
        <v>137</v>
      </c>
      <c r="E136" s="144" t="s">
        <v>155</v>
      </c>
      <c r="F136" s="145" t="s">
        <v>156</v>
      </c>
      <c r="G136" s="146" t="s">
        <v>157</v>
      </c>
      <c r="H136" s="147">
        <v>40</v>
      </c>
      <c r="I136" s="148"/>
      <c r="J136" s="149">
        <f>ROUND(I136*H136,2)</f>
        <v>0</v>
      </c>
      <c r="K136" s="145"/>
      <c r="L136" s="31"/>
      <c r="M136" s="150"/>
      <c r="N136" s="151" t="s">
        <v>37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54" t="s">
        <v>141</v>
      </c>
      <c r="AT136" s="154" t="s">
        <v>137</v>
      </c>
      <c r="AU136" s="154" t="s">
        <v>82</v>
      </c>
      <c r="AY136" s="16" t="s">
        <v>134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6" t="s">
        <v>80</v>
      </c>
      <c r="BK136" s="155">
        <f>ROUND(I136*H136,2)</f>
        <v>0</v>
      </c>
      <c r="BL136" s="16" t="s">
        <v>141</v>
      </c>
      <c r="BM136" s="154" t="s">
        <v>158</v>
      </c>
    </row>
    <row r="137" spans="2:65" s="30" customFormat="1" x14ac:dyDescent="0.15">
      <c r="B137" s="31"/>
      <c r="D137" s="156" t="s">
        <v>143</v>
      </c>
      <c r="F137" s="157" t="s">
        <v>156</v>
      </c>
      <c r="I137" s="158"/>
      <c r="L137" s="31"/>
      <c r="M137" s="159"/>
      <c r="T137" s="55"/>
      <c r="AT137" s="16" t="s">
        <v>143</v>
      </c>
      <c r="AU137" s="16" t="s">
        <v>82</v>
      </c>
    </row>
    <row r="138" spans="2:65" s="30" customFormat="1" ht="16.5" customHeight="1" x14ac:dyDescent="0.15">
      <c r="B138" s="142"/>
      <c r="C138" s="143" t="s">
        <v>159</v>
      </c>
      <c r="D138" s="143" t="s">
        <v>137</v>
      </c>
      <c r="E138" s="144" t="s">
        <v>160</v>
      </c>
      <c r="F138" s="145" t="s">
        <v>161</v>
      </c>
      <c r="G138" s="146" t="s">
        <v>157</v>
      </c>
      <c r="H138" s="147">
        <v>55</v>
      </c>
      <c r="I138" s="148"/>
      <c r="J138" s="149">
        <f>ROUND(I138*H138,2)</f>
        <v>0</v>
      </c>
      <c r="K138" s="145"/>
      <c r="L138" s="31"/>
      <c r="M138" s="150"/>
      <c r="N138" s="151" t="s">
        <v>37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AR138" s="154" t="s">
        <v>141</v>
      </c>
      <c r="AT138" s="154" t="s">
        <v>137</v>
      </c>
      <c r="AU138" s="154" t="s">
        <v>82</v>
      </c>
      <c r="AY138" s="16" t="s">
        <v>134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80</v>
      </c>
      <c r="BK138" s="155">
        <f>ROUND(I138*H138,2)</f>
        <v>0</v>
      </c>
      <c r="BL138" s="16" t="s">
        <v>141</v>
      </c>
      <c r="BM138" s="154" t="s">
        <v>162</v>
      </c>
    </row>
    <row r="139" spans="2:65" s="30" customFormat="1" x14ac:dyDescent="0.15">
      <c r="B139" s="31"/>
      <c r="D139" s="156" t="s">
        <v>143</v>
      </c>
      <c r="F139" s="157" t="s">
        <v>161</v>
      </c>
      <c r="I139" s="158"/>
      <c r="L139" s="31"/>
      <c r="M139" s="159"/>
      <c r="T139" s="55"/>
      <c r="AT139" s="16" t="s">
        <v>143</v>
      </c>
      <c r="AU139" s="16" t="s">
        <v>82</v>
      </c>
    </row>
    <row r="140" spans="2:65" s="30" customFormat="1" ht="16.5" customHeight="1" x14ac:dyDescent="0.15">
      <c r="B140" s="142"/>
      <c r="C140" s="143" t="s">
        <v>163</v>
      </c>
      <c r="D140" s="143" t="s">
        <v>137</v>
      </c>
      <c r="E140" s="144" t="s">
        <v>164</v>
      </c>
      <c r="F140" s="145" t="s">
        <v>165</v>
      </c>
      <c r="G140" s="146" t="s">
        <v>157</v>
      </c>
      <c r="H140" s="147">
        <v>65</v>
      </c>
      <c r="I140" s="148"/>
      <c r="J140" s="149">
        <f>ROUND(I140*H140,2)</f>
        <v>0</v>
      </c>
      <c r="K140" s="145"/>
      <c r="L140" s="31"/>
      <c r="M140" s="150"/>
      <c r="N140" s="151" t="s">
        <v>37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AR140" s="154" t="s">
        <v>141</v>
      </c>
      <c r="AT140" s="154" t="s">
        <v>137</v>
      </c>
      <c r="AU140" s="154" t="s">
        <v>82</v>
      </c>
      <c r="AY140" s="16" t="s">
        <v>134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6" t="s">
        <v>80</v>
      </c>
      <c r="BK140" s="155">
        <f>ROUND(I140*H140,2)</f>
        <v>0</v>
      </c>
      <c r="BL140" s="16" t="s">
        <v>141</v>
      </c>
      <c r="BM140" s="154" t="s">
        <v>166</v>
      </c>
    </row>
    <row r="141" spans="2:65" s="30" customFormat="1" x14ac:dyDescent="0.15">
      <c r="B141" s="31"/>
      <c r="D141" s="156" t="s">
        <v>143</v>
      </c>
      <c r="F141" s="157" t="s">
        <v>165</v>
      </c>
      <c r="I141" s="158"/>
      <c r="L141" s="31"/>
      <c r="M141" s="159"/>
      <c r="T141" s="55"/>
      <c r="AT141" s="16" t="s">
        <v>143</v>
      </c>
      <c r="AU141" s="16" t="s">
        <v>82</v>
      </c>
    </row>
    <row r="142" spans="2:65" s="30" customFormat="1" ht="16.5" customHeight="1" x14ac:dyDescent="0.15">
      <c r="B142" s="142"/>
      <c r="C142" s="143" t="s">
        <v>142</v>
      </c>
      <c r="D142" s="143" t="s">
        <v>137</v>
      </c>
      <c r="E142" s="144" t="s">
        <v>167</v>
      </c>
      <c r="F142" s="145" t="s">
        <v>168</v>
      </c>
      <c r="G142" s="146" t="s">
        <v>157</v>
      </c>
      <c r="H142" s="147">
        <v>50</v>
      </c>
      <c r="I142" s="148"/>
      <c r="J142" s="149">
        <f>ROUND(I142*H142,2)</f>
        <v>0</v>
      </c>
      <c r="K142" s="145"/>
      <c r="L142" s="31"/>
      <c r="M142" s="150"/>
      <c r="N142" s="151" t="s">
        <v>37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54" t="s">
        <v>141</v>
      </c>
      <c r="AT142" s="154" t="s">
        <v>137</v>
      </c>
      <c r="AU142" s="154" t="s">
        <v>82</v>
      </c>
      <c r="AY142" s="16" t="s">
        <v>134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80</v>
      </c>
      <c r="BK142" s="155">
        <f>ROUND(I142*H142,2)</f>
        <v>0</v>
      </c>
      <c r="BL142" s="16" t="s">
        <v>141</v>
      </c>
      <c r="BM142" s="154" t="s">
        <v>169</v>
      </c>
    </row>
    <row r="143" spans="2:65" s="30" customFormat="1" x14ac:dyDescent="0.15">
      <c r="B143" s="31"/>
      <c r="D143" s="156" t="s">
        <v>143</v>
      </c>
      <c r="F143" s="157" t="s">
        <v>168</v>
      </c>
      <c r="I143" s="158"/>
      <c r="L143" s="31"/>
      <c r="M143" s="159"/>
      <c r="T143" s="55"/>
      <c r="AT143" s="16" t="s">
        <v>143</v>
      </c>
      <c r="AU143" s="16" t="s">
        <v>82</v>
      </c>
    </row>
    <row r="144" spans="2:65" s="129" customFormat="1" ht="22.5" customHeight="1" x14ac:dyDescent="0.2">
      <c r="B144" s="130"/>
      <c r="D144" s="131" t="s">
        <v>71</v>
      </c>
      <c r="E144" s="140" t="s">
        <v>170</v>
      </c>
      <c r="F144" s="140" t="s">
        <v>171</v>
      </c>
      <c r="I144" s="133"/>
      <c r="J144" s="141">
        <f>BK144</f>
        <v>0</v>
      </c>
      <c r="L144" s="130"/>
      <c r="M144" s="135"/>
      <c r="P144" s="136">
        <f>SUM(P145:P170)</f>
        <v>0</v>
      </c>
      <c r="R144" s="136">
        <f>SUM(R145:R170)</f>
        <v>0</v>
      </c>
      <c r="T144" s="137">
        <f>SUM(T145:T170)</f>
        <v>0</v>
      </c>
      <c r="AR144" s="131" t="s">
        <v>80</v>
      </c>
      <c r="AT144" s="138" t="s">
        <v>71</v>
      </c>
      <c r="AU144" s="138" t="s">
        <v>80</v>
      </c>
      <c r="AY144" s="131" t="s">
        <v>134</v>
      </c>
      <c r="BK144" s="139">
        <f>SUM(BK145:BK170)</f>
        <v>0</v>
      </c>
    </row>
    <row r="145" spans="2:65" s="30" customFormat="1" ht="16.5" customHeight="1" x14ac:dyDescent="0.15">
      <c r="B145" s="142"/>
      <c r="C145" s="143" t="s">
        <v>172</v>
      </c>
      <c r="D145" s="143" t="s">
        <v>137</v>
      </c>
      <c r="E145" s="144" t="s">
        <v>173</v>
      </c>
      <c r="F145" s="145" t="s">
        <v>174</v>
      </c>
      <c r="G145" s="146" t="s">
        <v>157</v>
      </c>
      <c r="H145" s="147">
        <v>1900</v>
      </c>
      <c r="I145" s="148"/>
      <c r="J145" s="149">
        <f>ROUND(I145*H145,2)</f>
        <v>0</v>
      </c>
      <c r="K145" s="145"/>
      <c r="L145" s="31"/>
      <c r="M145" s="150"/>
      <c r="N145" s="151" t="s">
        <v>37</v>
      </c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AR145" s="154" t="s">
        <v>141</v>
      </c>
      <c r="AT145" s="154" t="s">
        <v>137</v>
      </c>
      <c r="AU145" s="154" t="s">
        <v>82</v>
      </c>
      <c r="AY145" s="16" t="s">
        <v>134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6" t="s">
        <v>80</v>
      </c>
      <c r="BK145" s="155">
        <f>ROUND(I145*H145,2)</f>
        <v>0</v>
      </c>
      <c r="BL145" s="16" t="s">
        <v>141</v>
      </c>
      <c r="BM145" s="154" t="s">
        <v>175</v>
      </c>
    </row>
    <row r="146" spans="2:65" s="30" customFormat="1" x14ac:dyDescent="0.15">
      <c r="B146" s="31"/>
      <c r="D146" s="156" t="s">
        <v>143</v>
      </c>
      <c r="F146" s="157" t="s">
        <v>174</v>
      </c>
      <c r="I146" s="158"/>
      <c r="L146" s="31"/>
      <c r="M146" s="159"/>
      <c r="T146" s="55"/>
      <c r="AT146" s="16" t="s">
        <v>143</v>
      </c>
      <c r="AU146" s="16" t="s">
        <v>82</v>
      </c>
    </row>
    <row r="147" spans="2:65" s="30" customFormat="1" ht="16.5" customHeight="1" x14ac:dyDescent="0.15">
      <c r="B147" s="142"/>
      <c r="C147" s="143" t="s">
        <v>146</v>
      </c>
      <c r="D147" s="143" t="s">
        <v>137</v>
      </c>
      <c r="E147" s="144" t="s">
        <v>176</v>
      </c>
      <c r="F147" s="145" t="s">
        <v>177</v>
      </c>
      <c r="G147" s="146" t="s">
        <v>157</v>
      </c>
      <c r="H147" s="147">
        <v>2500</v>
      </c>
      <c r="I147" s="148"/>
      <c r="J147" s="149">
        <f>ROUND(I147*H147,2)</f>
        <v>0</v>
      </c>
      <c r="K147" s="145"/>
      <c r="L147" s="31"/>
      <c r="M147" s="150"/>
      <c r="N147" s="151" t="s">
        <v>37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AR147" s="154" t="s">
        <v>141</v>
      </c>
      <c r="AT147" s="154" t="s">
        <v>137</v>
      </c>
      <c r="AU147" s="154" t="s">
        <v>82</v>
      </c>
      <c r="AY147" s="16" t="s">
        <v>134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6" t="s">
        <v>80</v>
      </c>
      <c r="BK147" s="155">
        <f>ROUND(I147*H147,2)</f>
        <v>0</v>
      </c>
      <c r="BL147" s="16" t="s">
        <v>141</v>
      </c>
      <c r="BM147" s="154" t="s">
        <v>178</v>
      </c>
    </row>
    <row r="148" spans="2:65" s="30" customFormat="1" x14ac:dyDescent="0.15">
      <c r="B148" s="31"/>
      <c r="D148" s="156" t="s">
        <v>143</v>
      </c>
      <c r="F148" s="157" t="s">
        <v>177</v>
      </c>
      <c r="I148" s="158"/>
      <c r="L148" s="31"/>
      <c r="M148" s="159"/>
      <c r="T148" s="55"/>
      <c r="AT148" s="16" t="s">
        <v>143</v>
      </c>
      <c r="AU148" s="16" t="s">
        <v>82</v>
      </c>
    </row>
    <row r="149" spans="2:65" s="30" customFormat="1" ht="16.5" customHeight="1" x14ac:dyDescent="0.15">
      <c r="B149" s="142"/>
      <c r="C149" s="143" t="s">
        <v>179</v>
      </c>
      <c r="D149" s="143" t="s">
        <v>137</v>
      </c>
      <c r="E149" s="144" t="s">
        <v>180</v>
      </c>
      <c r="F149" s="145" t="s">
        <v>181</v>
      </c>
      <c r="G149" s="146" t="s">
        <v>157</v>
      </c>
      <c r="H149" s="147">
        <v>350</v>
      </c>
      <c r="I149" s="148"/>
      <c r="J149" s="149">
        <f>ROUND(I149*H149,2)</f>
        <v>0</v>
      </c>
      <c r="K149" s="145"/>
      <c r="L149" s="31"/>
      <c r="M149" s="150"/>
      <c r="N149" s="151" t="s">
        <v>37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AR149" s="154" t="s">
        <v>141</v>
      </c>
      <c r="AT149" s="154" t="s">
        <v>137</v>
      </c>
      <c r="AU149" s="154" t="s">
        <v>82</v>
      </c>
      <c r="AY149" s="16" t="s">
        <v>134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6" t="s">
        <v>80</v>
      </c>
      <c r="BK149" s="155">
        <f>ROUND(I149*H149,2)</f>
        <v>0</v>
      </c>
      <c r="BL149" s="16" t="s">
        <v>141</v>
      </c>
      <c r="BM149" s="154" t="s">
        <v>182</v>
      </c>
    </row>
    <row r="150" spans="2:65" s="30" customFormat="1" x14ac:dyDescent="0.15">
      <c r="B150" s="31"/>
      <c r="D150" s="156" t="s">
        <v>143</v>
      </c>
      <c r="F150" s="157" t="s">
        <v>181</v>
      </c>
      <c r="I150" s="158"/>
      <c r="L150" s="31"/>
      <c r="M150" s="159"/>
      <c r="T150" s="55"/>
      <c r="AT150" s="16" t="s">
        <v>143</v>
      </c>
      <c r="AU150" s="16" t="s">
        <v>82</v>
      </c>
    </row>
    <row r="151" spans="2:65" s="30" customFormat="1" ht="16.5" customHeight="1" x14ac:dyDescent="0.15">
      <c r="B151" s="142"/>
      <c r="C151" s="143" t="s">
        <v>150</v>
      </c>
      <c r="D151" s="143" t="s">
        <v>137</v>
      </c>
      <c r="E151" s="144" t="s">
        <v>183</v>
      </c>
      <c r="F151" s="145" t="s">
        <v>184</v>
      </c>
      <c r="G151" s="146" t="s">
        <v>157</v>
      </c>
      <c r="H151" s="147">
        <v>290</v>
      </c>
      <c r="I151" s="148"/>
      <c r="J151" s="149">
        <f>ROUND(I151*H151,2)</f>
        <v>0</v>
      </c>
      <c r="K151" s="145"/>
      <c r="L151" s="31"/>
      <c r="M151" s="150"/>
      <c r="N151" s="151" t="s">
        <v>37</v>
      </c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AR151" s="154" t="s">
        <v>141</v>
      </c>
      <c r="AT151" s="154" t="s">
        <v>137</v>
      </c>
      <c r="AU151" s="154" t="s">
        <v>82</v>
      </c>
      <c r="AY151" s="16" t="s">
        <v>134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6" t="s">
        <v>80</v>
      </c>
      <c r="BK151" s="155">
        <f>ROUND(I151*H151,2)</f>
        <v>0</v>
      </c>
      <c r="BL151" s="16" t="s">
        <v>141</v>
      </c>
      <c r="BM151" s="154" t="s">
        <v>185</v>
      </c>
    </row>
    <row r="152" spans="2:65" s="30" customFormat="1" x14ac:dyDescent="0.15">
      <c r="B152" s="31"/>
      <c r="D152" s="156" t="s">
        <v>143</v>
      </c>
      <c r="F152" s="157" t="s">
        <v>184</v>
      </c>
      <c r="I152" s="158"/>
      <c r="L152" s="31"/>
      <c r="M152" s="159"/>
      <c r="T152" s="55"/>
      <c r="AT152" s="16" t="s">
        <v>143</v>
      </c>
      <c r="AU152" s="16" t="s">
        <v>82</v>
      </c>
    </row>
    <row r="153" spans="2:65" s="30" customFormat="1" ht="16.5" customHeight="1" x14ac:dyDescent="0.15">
      <c r="B153" s="142"/>
      <c r="C153" s="143" t="s">
        <v>186</v>
      </c>
      <c r="D153" s="143" t="s">
        <v>137</v>
      </c>
      <c r="E153" s="144" t="s">
        <v>187</v>
      </c>
      <c r="F153" s="145" t="s">
        <v>188</v>
      </c>
      <c r="G153" s="146" t="s">
        <v>157</v>
      </c>
      <c r="H153" s="147">
        <v>100</v>
      </c>
      <c r="I153" s="148"/>
      <c r="J153" s="149">
        <f>ROUND(I153*H153,2)</f>
        <v>0</v>
      </c>
      <c r="K153" s="145"/>
      <c r="L153" s="31"/>
      <c r="M153" s="150"/>
      <c r="N153" s="151" t="s">
        <v>37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AR153" s="154" t="s">
        <v>141</v>
      </c>
      <c r="AT153" s="154" t="s">
        <v>137</v>
      </c>
      <c r="AU153" s="154" t="s">
        <v>82</v>
      </c>
      <c r="AY153" s="16" t="s">
        <v>134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6" t="s">
        <v>80</v>
      </c>
      <c r="BK153" s="155">
        <f>ROUND(I153*H153,2)</f>
        <v>0</v>
      </c>
      <c r="BL153" s="16" t="s">
        <v>141</v>
      </c>
      <c r="BM153" s="154" t="s">
        <v>189</v>
      </c>
    </row>
    <row r="154" spans="2:65" s="30" customFormat="1" x14ac:dyDescent="0.15">
      <c r="B154" s="31"/>
      <c r="D154" s="156" t="s">
        <v>143</v>
      </c>
      <c r="F154" s="157" t="s">
        <v>188</v>
      </c>
      <c r="I154" s="158"/>
      <c r="L154" s="31"/>
      <c r="M154" s="159"/>
      <c r="T154" s="55"/>
      <c r="AT154" s="16" t="s">
        <v>143</v>
      </c>
      <c r="AU154" s="16" t="s">
        <v>82</v>
      </c>
    </row>
    <row r="155" spans="2:65" s="30" customFormat="1" ht="16.5" customHeight="1" x14ac:dyDescent="0.15">
      <c r="B155" s="142"/>
      <c r="C155" s="143" t="s">
        <v>153</v>
      </c>
      <c r="D155" s="143" t="s">
        <v>137</v>
      </c>
      <c r="E155" s="144" t="s">
        <v>190</v>
      </c>
      <c r="F155" s="145" t="s">
        <v>191</v>
      </c>
      <c r="G155" s="146" t="s">
        <v>157</v>
      </c>
      <c r="H155" s="147">
        <v>100</v>
      </c>
      <c r="I155" s="148"/>
      <c r="J155" s="149">
        <f>ROUND(I155*H155,2)</f>
        <v>0</v>
      </c>
      <c r="K155" s="145"/>
      <c r="L155" s="31"/>
      <c r="M155" s="150"/>
      <c r="N155" s="151" t="s">
        <v>37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AR155" s="154" t="s">
        <v>141</v>
      </c>
      <c r="AT155" s="154" t="s">
        <v>137</v>
      </c>
      <c r="AU155" s="154" t="s">
        <v>82</v>
      </c>
      <c r="AY155" s="16" t="s">
        <v>134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6" t="s">
        <v>80</v>
      </c>
      <c r="BK155" s="155">
        <f>ROUND(I155*H155,2)</f>
        <v>0</v>
      </c>
      <c r="BL155" s="16" t="s">
        <v>141</v>
      </c>
      <c r="BM155" s="154" t="s">
        <v>192</v>
      </c>
    </row>
    <row r="156" spans="2:65" s="30" customFormat="1" x14ac:dyDescent="0.15">
      <c r="B156" s="31"/>
      <c r="D156" s="156" t="s">
        <v>143</v>
      </c>
      <c r="F156" s="157" t="s">
        <v>191</v>
      </c>
      <c r="I156" s="158"/>
      <c r="L156" s="31"/>
      <c r="M156" s="159"/>
      <c r="T156" s="55"/>
      <c r="AT156" s="16" t="s">
        <v>143</v>
      </c>
      <c r="AU156" s="16" t="s">
        <v>82</v>
      </c>
    </row>
    <row r="157" spans="2:65" s="30" customFormat="1" ht="16.5" customHeight="1" x14ac:dyDescent="0.15">
      <c r="B157" s="142"/>
      <c r="C157" s="143" t="s">
        <v>7</v>
      </c>
      <c r="D157" s="143" t="s">
        <v>137</v>
      </c>
      <c r="E157" s="144" t="s">
        <v>193</v>
      </c>
      <c r="F157" s="145" t="s">
        <v>194</v>
      </c>
      <c r="G157" s="146" t="s">
        <v>157</v>
      </c>
      <c r="H157" s="147">
        <v>100</v>
      </c>
      <c r="I157" s="148"/>
      <c r="J157" s="149">
        <f>ROUND(I157*H157,2)</f>
        <v>0</v>
      </c>
      <c r="K157" s="145"/>
      <c r="L157" s="31"/>
      <c r="M157" s="150"/>
      <c r="N157" s="151" t="s">
        <v>37</v>
      </c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AR157" s="154" t="s">
        <v>141</v>
      </c>
      <c r="AT157" s="154" t="s">
        <v>137</v>
      </c>
      <c r="AU157" s="154" t="s">
        <v>82</v>
      </c>
      <c r="AY157" s="16" t="s">
        <v>134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6" t="s">
        <v>80</v>
      </c>
      <c r="BK157" s="155">
        <f>ROUND(I157*H157,2)</f>
        <v>0</v>
      </c>
      <c r="BL157" s="16" t="s">
        <v>141</v>
      </c>
      <c r="BM157" s="154" t="s">
        <v>195</v>
      </c>
    </row>
    <row r="158" spans="2:65" s="30" customFormat="1" x14ac:dyDescent="0.15">
      <c r="B158" s="31"/>
      <c r="D158" s="156" t="s">
        <v>143</v>
      </c>
      <c r="F158" s="157" t="s">
        <v>194</v>
      </c>
      <c r="I158" s="158"/>
      <c r="L158" s="31"/>
      <c r="M158" s="159"/>
      <c r="T158" s="55"/>
      <c r="AT158" s="16" t="s">
        <v>143</v>
      </c>
      <c r="AU158" s="16" t="s">
        <v>82</v>
      </c>
    </row>
    <row r="159" spans="2:65" s="30" customFormat="1" ht="16.5" customHeight="1" x14ac:dyDescent="0.15">
      <c r="B159" s="142"/>
      <c r="C159" s="143" t="s">
        <v>158</v>
      </c>
      <c r="D159" s="143" t="s">
        <v>137</v>
      </c>
      <c r="E159" s="144" t="s">
        <v>196</v>
      </c>
      <c r="F159" s="145" t="s">
        <v>197</v>
      </c>
      <c r="G159" s="146" t="s">
        <v>157</v>
      </c>
      <c r="H159" s="147">
        <v>56</v>
      </c>
      <c r="I159" s="148"/>
      <c r="J159" s="149">
        <f>ROUND(I159*H159,2)</f>
        <v>0</v>
      </c>
      <c r="K159" s="145"/>
      <c r="L159" s="31"/>
      <c r="M159" s="150"/>
      <c r="N159" s="151" t="s">
        <v>37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54" t="s">
        <v>141</v>
      </c>
      <c r="AT159" s="154" t="s">
        <v>137</v>
      </c>
      <c r="AU159" s="154" t="s">
        <v>82</v>
      </c>
      <c r="AY159" s="16" t="s">
        <v>134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6" t="s">
        <v>80</v>
      </c>
      <c r="BK159" s="155">
        <f>ROUND(I159*H159,2)</f>
        <v>0</v>
      </c>
      <c r="BL159" s="16" t="s">
        <v>141</v>
      </c>
      <c r="BM159" s="154" t="s">
        <v>198</v>
      </c>
    </row>
    <row r="160" spans="2:65" s="30" customFormat="1" x14ac:dyDescent="0.15">
      <c r="B160" s="31"/>
      <c r="D160" s="156" t="s">
        <v>143</v>
      </c>
      <c r="F160" s="157" t="s">
        <v>197</v>
      </c>
      <c r="I160" s="158"/>
      <c r="L160" s="31"/>
      <c r="M160" s="159"/>
      <c r="T160" s="55"/>
      <c r="AT160" s="16" t="s">
        <v>143</v>
      </c>
      <c r="AU160" s="16" t="s">
        <v>82</v>
      </c>
    </row>
    <row r="161" spans="2:65" s="30" customFormat="1" ht="16.5" customHeight="1" x14ac:dyDescent="0.15">
      <c r="B161" s="142"/>
      <c r="C161" s="143" t="s">
        <v>199</v>
      </c>
      <c r="D161" s="143" t="s">
        <v>137</v>
      </c>
      <c r="E161" s="144" t="s">
        <v>200</v>
      </c>
      <c r="F161" s="145" t="s">
        <v>201</v>
      </c>
      <c r="G161" s="146" t="s">
        <v>157</v>
      </c>
      <c r="H161" s="147">
        <v>50</v>
      </c>
      <c r="I161" s="148"/>
      <c r="J161" s="149">
        <f>ROUND(I161*H161,2)</f>
        <v>0</v>
      </c>
      <c r="K161" s="145"/>
      <c r="L161" s="31"/>
      <c r="M161" s="150"/>
      <c r="N161" s="151" t="s">
        <v>37</v>
      </c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AR161" s="154" t="s">
        <v>141</v>
      </c>
      <c r="AT161" s="154" t="s">
        <v>137</v>
      </c>
      <c r="AU161" s="154" t="s">
        <v>82</v>
      </c>
      <c r="AY161" s="16" t="s">
        <v>134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6" t="s">
        <v>80</v>
      </c>
      <c r="BK161" s="155">
        <f>ROUND(I161*H161,2)</f>
        <v>0</v>
      </c>
      <c r="BL161" s="16" t="s">
        <v>141</v>
      </c>
      <c r="BM161" s="154" t="s">
        <v>202</v>
      </c>
    </row>
    <row r="162" spans="2:65" s="30" customFormat="1" x14ac:dyDescent="0.15">
      <c r="B162" s="31"/>
      <c r="D162" s="156" t="s">
        <v>143</v>
      </c>
      <c r="F162" s="157" t="s">
        <v>201</v>
      </c>
      <c r="I162" s="158"/>
      <c r="L162" s="31"/>
      <c r="M162" s="159"/>
      <c r="T162" s="55"/>
      <c r="AT162" s="16" t="s">
        <v>143</v>
      </c>
      <c r="AU162" s="16" t="s">
        <v>82</v>
      </c>
    </row>
    <row r="163" spans="2:65" s="30" customFormat="1" ht="16.5" customHeight="1" x14ac:dyDescent="0.15">
      <c r="B163" s="142"/>
      <c r="C163" s="143" t="s">
        <v>162</v>
      </c>
      <c r="D163" s="143" t="s">
        <v>137</v>
      </c>
      <c r="E163" s="144" t="s">
        <v>203</v>
      </c>
      <c r="F163" s="145" t="s">
        <v>204</v>
      </c>
      <c r="G163" s="146" t="s">
        <v>157</v>
      </c>
      <c r="H163" s="147">
        <v>100</v>
      </c>
      <c r="I163" s="148"/>
      <c r="J163" s="149">
        <f>ROUND(I163*H163,2)</f>
        <v>0</v>
      </c>
      <c r="K163" s="145"/>
      <c r="L163" s="31"/>
      <c r="M163" s="150"/>
      <c r="N163" s="151" t="s">
        <v>37</v>
      </c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AR163" s="154" t="s">
        <v>141</v>
      </c>
      <c r="AT163" s="154" t="s">
        <v>137</v>
      </c>
      <c r="AU163" s="154" t="s">
        <v>82</v>
      </c>
      <c r="AY163" s="16" t="s">
        <v>134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6" t="s">
        <v>80</v>
      </c>
      <c r="BK163" s="155">
        <f>ROUND(I163*H163,2)</f>
        <v>0</v>
      </c>
      <c r="BL163" s="16" t="s">
        <v>141</v>
      </c>
      <c r="BM163" s="154" t="s">
        <v>205</v>
      </c>
    </row>
    <row r="164" spans="2:65" s="30" customFormat="1" x14ac:dyDescent="0.15">
      <c r="B164" s="31"/>
      <c r="D164" s="156" t="s">
        <v>143</v>
      </c>
      <c r="F164" s="157" t="s">
        <v>204</v>
      </c>
      <c r="I164" s="158"/>
      <c r="L164" s="31"/>
      <c r="M164" s="159"/>
      <c r="T164" s="55"/>
      <c r="AT164" s="16" t="s">
        <v>143</v>
      </c>
      <c r="AU164" s="16" t="s">
        <v>82</v>
      </c>
    </row>
    <row r="165" spans="2:65" s="30" customFormat="1" ht="16.5" customHeight="1" x14ac:dyDescent="0.15">
      <c r="B165" s="142"/>
      <c r="C165" s="143" t="s">
        <v>206</v>
      </c>
      <c r="D165" s="143" t="s">
        <v>137</v>
      </c>
      <c r="E165" s="144" t="s">
        <v>207</v>
      </c>
      <c r="F165" s="145" t="s">
        <v>208</v>
      </c>
      <c r="G165" s="146" t="s">
        <v>157</v>
      </c>
      <c r="H165" s="147">
        <v>100</v>
      </c>
      <c r="I165" s="148"/>
      <c r="J165" s="149">
        <f>ROUND(I165*H165,2)</f>
        <v>0</v>
      </c>
      <c r="K165" s="145"/>
      <c r="L165" s="31"/>
      <c r="M165" s="150"/>
      <c r="N165" s="151" t="s">
        <v>37</v>
      </c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AR165" s="154" t="s">
        <v>141</v>
      </c>
      <c r="AT165" s="154" t="s">
        <v>137</v>
      </c>
      <c r="AU165" s="154" t="s">
        <v>82</v>
      </c>
      <c r="AY165" s="16" t="s">
        <v>134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6" t="s">
        <v>80</v>
      </c>
      <c r="BK165" s="155">
        <f>ROUND(I165*H165,2)</f>
        <v>0</v>
      </c>
      <c r="BL165" s="16" t="s">
        <v>141</v>
      </c>
      <c r="BM165" s="154" t="s">
        <v>209</v>
      </c>
    </row>
    <row r="166" spans="2:65" s="30" customFormat="1" x14ac:dyDescent="0.15">
      <c r="B166" s="31"/>
      <c r="D166" s="156" t="s">
        <v>143</v>
      </c>
      <c r="F166" s="157" t="s">
        <v>208</v>
      </c>
      <c r="I166" s="158"/>
      <c r="L166" s="31"/>
      <c r="M166" s="159"/>
      <c r="T166" s="55"/>
      <c r="AT166" s="16" t="s">
        <v>143</v>
      </c>
      <c r="AU166" s="16" t="s">
        <v>82</v>
      </c>
    </row>
    <row r="167" spans="2:65" s="30" customFormat="1" ht="16.5" customHeight="1" x14ac:dyDescent="0.15">
      <c r="B167" s="142"/>
      <c r="C167" s="143" t="s">
        <v>166</v>
      </c>
      <c r="D167" s="143" t="s">
        <v>137</v>
      </c>
      <c r="E167" s="144" t="s">
        <v>210</v>
      </c>
      <c r="F167" s="145" t="s">
        <v>211</v>
      </c>
      <c r="G167" s="146" t="s">
        <v>157</v>
      </c>
      <c r="H167" s="147">
        <v>300</v>
      </c>
      <c r="I167" s="148"/>
      <c r="J167" s="149">
        <f>ROUND(I167*H167,2)</f>
        <v>0</v>
      </c>
      <c r="K167" s="145"/>
      <c r="L167" s="31"/>
      <c r="M167" s="150"/>
      <c r="N167" s="151" t="s">
        <v>37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AR167" s="154" t="s">
        <v>141</v>
      </c>
      <c r="AT167" s="154" t="s">
        <v>137</v>
      </c>
      <c r="AU167" s="154" t="s">
        <v>82</v>
      </c>
      <c r="AY167" s="16" t="s">
        <v>134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6" t="s">
        <v>80</v>
      </c>
      <c r="BK167" s="155">
        <f>ROUND(I167*H167,2)</f>
        <v>0</v>
      </c>
      <c r="BL167" s="16" t="s">
        <v>141</v>
      </c>
      <c r="BM167" s="154" t="s">
        <v>212</v>
      </c>
    </row>
    <row r="168" spans="2:65" s="30" customFormat="1" x14ac:dyDescent="0.15">
      <c r="B168" s="31"/>
      <c r="D168" s="156" t="s">
        <v>143</v>
      </c>
      <c r="F168" s="157" t="s">
        <v>211</v>
      </c>
      <c r="I168" s="158"/>
      <c r="L168" s="31"/>
      <c r="M168" s="159"/>
      <c r="T168" s="55"/>
      <c r="AT168" s="16" t="s">
        <v>143</v>
      </c>
      <c r="AU168" s="16" t="s">
        <v>82</v>
      </c>
    </row>
    <row r="169" spans="2:65" s="30" customFormat="1" ht="16.5" customHeight="1" x14ac:dyDescent="0.15">
      <c r="B169" s="142"/>
      <c r="C169" s="143" t="s">
        <v>6</v>
      </c>
      <c r="D169" s="143" t="s">
        <v>137</v>
      </c>
      <c r="E169" s="144" t="s">
        <v>213</v>
      </c>
      <c r="F169" s="145" t="s">
        <v>214</v>
      </c>
      <c r="G169" s="146" t="s">
        <v>157</v>
      </c>
      <c r="H169" s="147">
        <v>100</v>
      </c>
      <c r="I169" s="148"/>
      <c r="J169" s="149">
        <f>ROUND(I169*H169,2)</f>
        <v>0</v>
      </c>
      <c r="K169" s="145"/>
      <c r="L169" s="31"/>
      <c r="M169" s="150"/>
      <c r="N169" s="151" t="s">
        <v>37</v>
      </c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AR169" s="154" t="s">
        <v>141</v>
      </c>
      <c r="AT169" s="154" t="s">
        <v>137</v>
      </c>
      <c r="AU169" s="154" t="s">
        <v>82</v>
      </c>
      <c r="AY169" s="16" t="s">
        <v>134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6" t="s">
        <v>80</v>
      </c>
      <c r="BK169" s="155">
        <f>ROUND(I169*H169,2)</f>
        <v>0</v>
      </c>
      <c r="BL169" s="16" t="s">
        <v>141</v>
      </c>
      <c r="BM169" s="154" t="s">
        <v>215</v>
      </c>
    </row>
    <row r="170" spans="2:65" s="30" customFormat="1" x14ac:dyDescent="0.15">
      <c r="B170" s="31"/>
      <c r="D170" s="156" t="s">
        <v>143</v>
      </c>
      <c r="F170" s="157" t="s">
        <v>214</v>
      </c>
      <c r="I170" s="158"/>
      <c r="L170" s="31"/>
      <c r="M170" s="159"/>
      <c r="T170" s="55"/>
      <c r="AT170" s="16" t="s">
        <v>143</v>
      </c>
      <c r="AU170" s="16" t="s">
        <v>82</v>
      </c>
    </row>
    <row r="171" spans="2:65" s="129" customFormat="1" ht="22.5" customHeight="1" x14ac:dyDescent="0.2">
      <c r="B171" s="130"/>
      <c r="D171" s="131" t="s">
        <v>71</v>
      </c>
      <c r="E171" s="140" t="s">
        <v>216</v>
      </c>
      <c r="F171" s="140" t="s">
        <v>217</v>
      </c>
      <c r="I171" s="133"/>
      <c r="J171" s="141">
        <f>BK171</f>
        <v>0</v>
      </c>
      <c r="L171" s="130"/>
      <c r="M171" s="135"/>
      <c r="P171" s="136">
        <f>SUM(P172:P175)</f>
        <v>0</v>
      </c>
      <c r="R171" s="136">
        <f>SUM(R172:R175)</f>
        <v>0</v>
      </c>
      <c r="T171" s="137">
        <f>SUM(T172:T175)</f>
        <v>0</v>
      </c>
      <c r="AR171" s="131" t="s">
        <v>80</v>
      </c>
      <c r="AT171" s="138" t="s">
        <v>71</v>
      </c>
      <c r="AU171" s="138" t="s">
        <v>80</v>
      </c>
      <c r="AY171" s="131" t="s">
        <v>134</v>
      </c>
      <c r="BK171" s="139">
        <f>SUM(BK172:BK175)</f>
        <v>0</v>
      </c>
    </row>
    <row r="172" spans="2:65" s="30" customFormat="1" ht="16.5" customHeight="1" x14ac:dyDescent="0.15">
      <c r="B172" s="142"/>
      <c r="C172" s="143" t="s">
        <v>169</v>
      </c>
      <c r="D172" s="143" t="s">
        <v>137</v>
      </c>
      <c r="E172" s="144" t="s">
        <v>218</v>
      </c>
      <c r="F172" s="145" t="s">
        <v>219</v>
      </c>
      <c r="G172" s="146" t="s">
        <v>140</v>
      </c>
      <c r="H172" s="147">
        <v>800</v>
      </c>
      <c r="I172" s="148"/>
      <c r="J172" s="149">
        <f>ROUND(I172*H172,2)</f>
        <v>0</v>
      </c>
      <c r="K172" s="145"/>
      <c r="L172" s="31"/>
      <c r="M172" s="150"/>
      <c r="N172" s="151" t="s">
        <v>37</v>
      </c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AR172" s="154" t="s">
        <v>141</v>
      </c>
      <c r="AT172" s="154" t="s">
        <v>137</v>
      </c>
      <c r="AU172" s="154" t="s">
        <v>82</v>
      </c>
      <c r="AY172" s="16" t="s">
        <v>134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6" t="s">
        <v>80</v>
      </c>
      <c r="BK172" s="155">
        <f>ROUND(I172*H172,2)</f>
        <v>0</v>
      </c>
      <c r="BL172" s="16" t="s">
        <v>141</v>
      </c>
      <c r="BM172" s="154" t="s">
        <v>220</v>
      </c>
    </row>
    <row r="173" spans="2:65" s="30" customFormat="1" x14ac:dyDescent="0.15">
      <c r="B173" s="31"/>
      <c r="D173" s="156" t="s">
        <v>143</v>
      </c>
      <c r="F173" s="157" t="s">
        <v>219</v>
      </c>
      <c r="I173" s="158"/>
      <c r="L173" s="31"/>
      <c r="M173" s="159"/>
      <c r="T173" s="55"/>
      <c r="AT173" s="16" t="s">
        <v>143</v>
      </c>
      <c r="AU173" s="16" t="s">
        <v>82</v>
      </c>
    </row>
    <row r="174" spans="2:65" s="30" customFormat="1" ht="24" customHeight="1" x14ac:dyDescent="0.15">
      <c r="B174" s="142"/>
      <c r="C174" s="143" t="s">
        <v>221</v>
      </c>
      <c r="D174" s="143" t="s">
        <v>137</v>
      </c>
      <c r="E174" s="144" t="s">
        <v>222</v>
      </c>
      <c r="F174" s="145" t="s">
        <v>223</v>
      </c>
      <c r="G174" s="146" t="s">
        <v>140</v>
      </c>
      <c r="H174" s="147">
        <v>40</v>
      </c>
      <c r="I174" s="148"/>
      <c r="J174" s="149">
        <f>ROUND(I174*H174,2)</f>
        <v>0</v>
      </c>
      <c r="K174" s="145"/>
      <c r="L174" s="31"/>
      <c r="M174" s="150"/>
      <c r="N174" s="151" t="s">
        <v>37</v>
      </c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AR174" s="154" t="s">
        <v>141</v>
      </c>
      <c r="AT174" s="154" t="s">
        <v>137</v>
      </c>
      <c r="AU174" s="154" t="s">
        <v>82</v>
      </c>
      <c r="AY174" s="16" t="s">
        <v>134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6" t="s">
        <v>80</v>
      </c>
      <c r="BK174" s="155">
        <f>ROUND(I174*H174,2)</f>
        <v>0</v>
      </c>
      <c r="BL174" s="16" t="s">
        <v>141</v>
      </c>
      <c r="BM174" s="154" t="s">
        <v>224</v>
      </c>
    </row>
    <row r="175" spans="2:65" s="30" customFormat="1" x14ac:dyDescent="0.15">
      <c r="B175" s="31"/>
      <c r="D175" s="156" t="s">
        <v>143</v>
      </c>
      <c r="F175" s="157" t="s">
        <v>223</v>
      </c>
      <c r="I175" s="158"/>
      <c r="L175" s="31"/>
      <c r="M175" s="159"/>
      <c r="T175" s="55"/>
      <c r="AT175" s="16" t="s">
        <v>143</v>
      </c>
      <c r="AU175" s="16" t="s">
        <v>82</v>
      </c>
    </row>
    <row r="176" spans="2:65" s="129" customFormat="1" ht="22.5" customHeight="1" x14ac:dyDescent="0.2">
      <c r="B176" s="130"/>
      <c r="D176" s="131" t="s">
        <v>71</v>
      </c>
      <c r="E176" s="140" t="s">
        <v>225</v>
      </c>
      <c r="F176" s="140" t="s">
        <v>226</v>
      </c>
      <c r="I176" s="133"/>
      <c r="J176" s="141">
        <f>BK176</f>
        <v>0</v>
      </c>
      <c r="L176" s="130"/>
      <c r="M176" s="135"/>
      <c r="P176" s="136">
        <f>SUM(P177:P182)</f>
        <v>0</v>
      </c>
      <c r="R176" s="136">
        <f>SUM(R177:R182)</f>
        <v>0</v>
      </c>
      <c r="T176" s="137">
        <f>SUM(T177:T182)</f>
        <v>0</v>
      </c>
      <c r="AR176" s="131" t="s">
        <v>80</v>
      </c>
      <c r="AT176" s="138" t="s">
        <v>71</v>
      </c>
      <c r="AU176" s="138" t="s">
        <v>80</v>
      </c>
      <c r="AY176" s="131" t="s">
        <v>134</v>
      </c>
      <c r="BK176" s="139">
        <f>SUM(BK177:BK182)</f>
        <v>0</v>
      </c>
    </row>
    <row r="177" spans="2:65" s="30" customFormat="1" ht="16.5" customHeight="1" x14ac:dyDescent="0.15">
      <c r="B177" s="142"/>
      <c r="C177" s="143" t="s">
        <v>175</v>
      </c>
      <c r="D177" s="143" t="s">
        <v>137</v>
      </c>
      <c r="E177" s="144" t="s">
        <v>227</v>
      </c>
      <c r="F177" s="145" t="s">
        <v>228</v>
      </c>
      <c r="G177" s="146" t="s">
        <v>140</v>
      </c>
      <c r="H177" s="147">
        <v>60</v>
      </c>
      <c r="I177" s="148"/>
      <c r="J177" s="149">
        <f>ROUND(I177*H177,2)</f>
        <v>0</v>
      </c>
      <c r="K177" s="145"/>
      <c r="L177" s="31"/>
      <c r="M177" s="150"/>
      <c r="N177" s="151" t="s">
        <v>37</v>
      </c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AR177" s="154" t="s">
        <v>141</v>
      </c>
      <c r="AT177" s="154" t="s">
        <v>137</v>
      </c>
      <c r="AU177" s="154" t="s">
        <v>82</v>
      </c>
      <c r="AY177" s="16" t="s">
        <v>134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6" t="s">
        <v>80</v>
      </c>
      <c r="BK177" s="155">
        <f>ROUND(I177*H177,2)</f>
        <v>0</v>
      </c>
      <c r="BL177" s="16" t="s">
        <v>141</v>
      </c>
      <c r="BM177" s="154" t="s">
        <v>229</v>
      </c>
    </row>
    <row r="178" spans="2:65" s="30" customFormat="1" x14ac:dyDescent="0.15">
      <c r="B178" s="31"/>
      <c r="D178" s="156" t="s">
        <v>143</v>
      </c>
      <c r="F178" s="157" t="s">
        <v>228</v>
      </c>
      <c r="I178" s="158"/>
      <c r="L178" s="31"/>
      <c r="M178" s="159"/>
      <c r="T178" s="55"/>
      <c r="AT178" s="16" t="s">
        <v>143</v>
      </c>
      <c r="AU178" s="16" t="s">
        <v>82</v>
      </c>
    </row>
    <row r="179" spans="2:65" s="30" customFormat="1" ht="16.5" customHeight="1" x14ac:dyDescent="0.15">
      <c r="B179" s="142"/>
      <c r="C179" s="143" t="s">
        <v>230</v>
      </c>
      <c r="D179" s="143" t="s">
        <v>137</v>
      </c>
      <c r="E179" s="144" t="s">
        <v>231</v>
      </c>
      <c r="F179" s="145" t="s">
        <v>232</v>
      </c>
      <c r="G179" s="146" t="s">
        <v>140</v>
      </c>
      <c r="H179" s="147">
        <v>1</v>
      </c>
      <c r="I179" s="148"/>
      <c r="J179" s="149">
        <f>ROUND(I179*H179,2)</f>
        <v>0</v>
      </c>
      <c r="K179" s="145"/>
      <c r="L179" s="31"/>
      <c r="M179" s="150"/>
      <c r="N179" s="151" t="s">
        <v>37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AR179" s="154" t="s">
        <v>141</v>
      </c>
      <c r="AT179" s="154" t="s">
        <v>137</v>
      </c>
      <c r="AU179" s="154" t="s">
        <v>82</v>
      </c>
      <c r="AY179" s="16" t="s">
        <v>134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6" t="s">
        <v>80</v>
      </c>
      <c r="BK179" s="155">
        <f>ROUND(I179*H179,2)</f>
        <v>0</v>
      </c>
      <c r="BL179" s="16" t="s">
        <v>141</v>
      </c>
      <c r="BM179" s="154" t="s">
        <v>233</v>
      </c>
    </row>
    <row r="180" spans="2:65" s="30" customFormat="1" x14ac:dyDescent="0.15">
      <c r="B180" s="31"/>
      <c r="D180" s="156" t="s">
        <v>143</v>
      </c>
      <c r="F180" s="157" t="s">
        <v>232</v>
      </c>
      <c r="I180" s="158"/>
      <c r="L180" s="31"/>
      <c r="M180" s="159"/>
      <c r="T180" s="55"/>
      <c r="AT180" s="16" t="s">
        <v>143</v>
      </c>
      <c r="AU180" s="16" t="s">
        <v>82</v>
      </c>
    </row>
    <row r="181" spans="2:65" s="30" customFormat="1" ht="16.5" customHeight="1" x14ac:dyDescent="0.15">
      <c r="B181" s="142"/>
      <c r="C181" s="143" t="s">
        <v>178</v>
      </c>
      <c r="D181" s="143" t="s">
        <v>137</v>
      </c>
      <c r="E181" s="144" t="s">
        <v>234</v>
      </c>
      <c r="F181" s="145" t="s">
        <v>235</v>
      </c>
      <c r="G181" s="146" t="s">
        <v>140</v>
      </c>
      <c r="H181" s="147">
        <v>40</v>
      </c>
      <c r="I181" s="148"/>
      <c r="J181" s="149">
        <f>ROUND(I181*H181,2)</f>
        <v>0</v>
      </c>
      <c r="K181" s="145"/>
      <c r="L181" s="31"/>
      <c r="M181" s="150"/>
      <c r="N181" s="151" t="s">
        <v>37</v>
      </c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AR181" s="154" t="s">
        <v>141</v>
      </c>
      <c r="AT181" s="154" t="s">
        <v>137</v>
      </c>
      <c r="AU181" s="154" t="s">
        <v>82</v>
      </c>
      <c r="AY181" s="16" t="s">
        <v>134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6" t="s">
        <v>80</v>
      </c>
      <c r="BK181" s="155">
        <f>ROUND(I181*H181,2)</f>
        <v>0</v>
      </c>
      <c r="BL181" s="16" t="s">
        <v>141</v>
      </c>
      <c r="BM181" s="154" t="s">
        <v>236</v>
      </c>
    </row>
    <row r="182" spans="2:65" s="30" customFormat="1" x14ac:dyDescent="0.15">
      <c r="B182" s="31"/>
      <c r="D182" s="156" t="s">
        <v>143</v>
      </c>
      <c r="F182" s="157" t="s">
        <v>235</v>
      </c>
      <c r="I182" s="158"/>
      <c r="L182" s="31"/>
      <c r="M182" s="159"/>
      <c r="T182" s="55"/>
      <c r="AT182" s="16" t="s">
        <v>143</v>
      </c>
      <c r="AU182" s="16" t="s">
        <v>82</v>
      </c>
    </row>
    <row r="183" spans="2:65" s="129" customFormat="1" ht="22.5" customHeight="1" x14ac:dyDescent="0.2">
      <c r="B183" s="130"/>
      <c r="D183" s="131" t="s">
        <v>71</v>
      </c>
      <c r="E183" s="140" t="s">
        <v>237</v>
      </c>
      <c r="F183" s="140" t="s">
        <v>238</v>
      </c>
      <c r="I183" s="133"/>
      <c r="J183" s="141">
        <f>BK183</f>
        <v>0</v>
      </c>
      <c r="L183" s="130"/>
      <c r="M183" s="135"/>
      <c r="P183" s="136">
        <f>SUM(P184:P201)</f>
        <v>0</v>
      </c>
      <c r="R183" s="136">
        <f>SUM(R184:R201)</f>
        <v>0</v>
      </c>
      <c r="T183" s="137">
        <f>SUM(T184:T201)</f>
        <v>0</v>
      </c>
      <c r="AR183" s="131" t="s">
        <v>80</v>
      </c>
      <c r="AT183" s="138" t="s">
        <v>71</v>
      </c>
      <c r="AU183" s="138" t="s">
        <v>80</v>
      </c>
      <c r="AY183" s="131" t="s">
        <v>134</v>
      </c>
      <c r="BK183" s="139">
        <f>SUM(BK184:BK201)</f>
        <v>0</v>
      </c>
    </row>
    <row r="184" spans="2:65" s="30" customFormat="1" ht="16.5" customHeight="1" x14ac:dyDescent="0.15">
      <c r="B184" s="142"/>
      <c r="C184" s="143" t="s">
        <v>239</v>
      </c>
      <c r="D184" s="143" t="s">
        <v>137</v>
      </c>
      <c r="E184" s="144" t="s">
        <v>240</v>
      </c>
      <c r="F184" s="145" t="s">
        <v>241</v>
      </c>
      <c r="G184" s="146" t="s">
        <v>140</v>
      </c>
      <c r="H184" s="147">
        <v>31</v>
      </c>
      <c r="I184" s="148"/>
      <c r="J184" s="149">
        <f>ROUND(I184*H184,2)</f>
        <v>0</v>
      </c>
      <c r="K184" s="145"/>
      <c r="L184" s="31"/>
      <c r="M184" s="150"/>
      <c r="N184" s="151" t="s">
        <v>37</v>
      </c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AR184" s="154" t="s">
        <v>141</v>
      </c>
      <c r="AT184" s="154" t="s">
        <v>137</v>
      </c>
      <c r="AU184" s="154" t="s">
        <v>82</v>
      </c>
      <c r="AY184" s="16" t="s">
        <v>134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6" t="s">
        <v>80</v>
      </c>
      <c r="BK184" s="155">
        <f>ROUND(I184*H184,2)</f>
        <v>0</v>
      </c>
      <c r="BL184" s="16" t="s">
        <v>141</v>
      </c>
      <c r="BM184" s="154" t="s">
        <v>242</v>
      </c>
    </row>
    <row r="185" spans="2:65" s="30" customFormat="1" x14ac:dyDescent="0.15">
      <c r="B185" s="31"/>
      <c r="D185" s="156" t="s">
        <v>143</v>
      </c>
      <c r="F185" s="157" t="s">
        <v>241</v>
      </c>
      <c r="I185" s="158"/>
      <c r="L185" s="31"/>
      <c r="M185" s="159"/>
      <c r="T185" s="55"/>
      <c r="AT185" s="16" t="s">
        <v>143</v>
      </c>
      <c r="AU185" s="16" t="s">
        <v>82</v>
      </c>
    </row>
    <row r="186" spans="2:65" s="30" customFormat="1" ht="16.5" customHeight="1" x14ac:dyDescent="0.15">
      <c r="B186" s="142"/>
      <c r="C186" s="143" t="s">
        <v>182</v>
      </c>
      <c r="D186" s="143" t="s">
        <v>137</v>
      </c>
      <c r="E186" s="144" t="s">
        <v>243</v>
      </c>
      <c r="F186" s="145" t="s">
        <v>244</v>
      </c>
      <c r="G186" s="146" t="s">
        <v>140</v>
      </c>
      <c r="H186" s="147">
        <v>21</v>
      </c>
      <c r="I186" s="148"/>
      <c r="J186" s="149">
        <f>ROUND(I186*H186,2)</f>
        <v>0</v>
      </c>
      <c r="K186" s="145"/>
      <c r="L186" s="31"/>
      <c r="M186" s="150"/>
      <c r="N186" s="151" t="s">
        <v>37</v>
      </c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AR186" s="154" t="s">
        <v>141</v>
      </c>
      <c r="AT186" s="154" t="s">
        <v>137</v>
      </c>
      <c r="AU186" s="154" t="s">
        <v>82</v>
      </c>
      <c r="AY186" s="16" t="s">
        <v>134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6" t="s">
        <v>80</v>
      </c>
      <c r="BK186" s="155">
        <f>ROUND(I186*H186,2)</f>
        <v>0</v>
      </c>
      <c r="BL186" s="16" t="s">
        <v>141</v>
      </c>
      <c r="BM186" s="154" t="s">
        <v>245</v>
      </c>
    </row>
    <row r="187" spans="2:65" s="30" customFormat="1" x14ac:dyDescent="0.15">
      <c r="B187" s="31"/>
      <c r="D187" s="156" t="s">
        <v>143</v>
      </c>
      <c r="F187" s="157" t="s">
        <v>244</v>
      </c>
      <c r="I187" s="158"/>
      <c r="L187" s="31"/>
      <c r="M187" s="159"/>
      <c r="T187" s="55"/>
      <c r="AT187" s="16" t="s">
        <v>143</v>
      </c>
      <c r="AU187" s="16" t="s">
        <v>82</v>
      </c>
    </row>
    <row r="188" spans="2:65" s="30" customFormat="1" ht="16.5" customHeight="1" x14ac:dyDescent="0.15">
      <c r="B188" s="142"/>
      <c r="C188" s="143" t="s">
        <v>246</v>
      </c>
      <c r="D188" s="143" t="s">
        <v>137</v>
      </c>
      <c r="E188" s="144" t="s">
        <v>247</v>
      </c>
      <c r="F188" s="145" t="s">
        <v>248</v>
      </c>
      <c r="G188" s="146" t="s">
        <v>140</v>
      </c>
      <c r="H188" s="147">
        <v>21</v>
      </c>
      <c r="I188" s="148"/>
      <c r="J188" s="149">
        <f>ROUND(I188*H188,2)</f>
        <v>0</v>
      </c>
      <c r="K188" s="145"/>
      <c r="L188" s="31"/>
      <c r="M188" s="150"/>
      <c r="N188" s="151" t="s">
        <v>37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AR188" s="154" t="s">
        <v>141</v>
      </c>
      <c r="AT188" s="154" t="s">
        <v>137</v>
      </c>
      <c r="AU188" s="154" t="s">
        <v>82</v>
      </c>
      <c r="AY188" s="16" t="s">
        <v>134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6" t="s">
        <v>80</v>
      </c>
      <c r="BK188" s="155">
        <f>ROUND(I188*H188,2)</f>
        <v>0</v>
      </c>
      <c r="BL188" s="16" t="s">
        <v>141</v>
      </c>
      <c r="BM188" s="154" t="s">
        <v>249</v>
      </c>
    </row>
    <row r="189" spans="2:65" s="30" customFormat="1" x14ac:dyDescent="0.15">
      <c r="B189" s="31"/>
      <c r="D189" s="156" t="s">
        <v>143</v>
      </c>
      <c r="F189" s="157" t="s">
        <v>248</v>
      </c>
      <c r="I189" s="158"/>
      <c r="L189" s="31"/>
      <c r="M189" s="159"/>
      <c r="T189" s="55"/>
      <c r="AT189" s="16" t="s">
        <v>143</v>
      </c>
      <c r="AU189" s="16" t="s">
        <v>82</v>
      </c>
    </row>
    <row r="190" spans="2:65" s="30" customFormat="1" ht="16.5" customHeight="1" x14ac:dyDescent="0.15">
      <c r="B190" s="142"/>
      <c r="C190" s="143" t="s">
        <v>185</v>
      </c>
      <c r="D190" s="143" t="s">
        <v>137</v>
      </c>
      <c r="E190" s="144" t="s">
        <v>250</v>
      </c>
      <c r="F190" s="145" t="s">
        <v>251</v>
      </c>
      <c r="G190" s="146" t="s">
        <v>140</v>
      </c>
      <c r="H190" s="147">
        <v>5</v>
      </c>
      <c r="I190" s="148"/>
      <c r="J190" s="149">
        <f>ROUND(I190*H190,2)</f>
        <v>0</v>
      </c>
      <c r="K190" s="145"/>
      <c r="L190" s="31"/>
      <c r="M190" s="150"/>
      <c r="N190" s="151" t="s">
        <v>37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54" t="s">
        <v>141</v>
      </c>
      <c r="AT190" s="154" t="s">
        <v>137</v>
      </c>
      <c r="AU190" s="154" t="s">
        <v>82</v>
      </c>
      <c r="AY190" s="16" t="s">
        <v>134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6" t="s">
        <v>80</v>
      </c>
      <c r="BK190" s="155">
        <f>ROUND(I190*H190,2)</f>
        <v>0</v>
      </c>
      <c r="BL190" s="16" t="s">
        <v>141</v>
      </c>
      <c r="BM190" s="154" t="s">
        <v>252</v>
      </c>
    </row>
    <row r="191" spans="2:65" s="30" customFormat="1" x14ac:dyDescent="0.15">
      <c r="B191" s="31"/>
      <c r="D191" s="156" t="s">
        <v>143</v>
      </c>
      <c r="F191" s="157" t="s">
        <v>251</v>
      </c>
      <c r="I191" s="158"/>
      <c r="L191" s="31"/>
      <c r="M191" s="159"/>
      <c r="T191" s="55"/>
      <c r="AT191" s="16" t="s">
        <v>143</v>
      </c>
      <c r="AU191" s="16" t="s">
        <v>82</v>
      </c>
    </row>
    <row r="192" spans="2:65" s="30" customFormat="1" ht="16.5" customHeight="1" x14ac:dyDescent="0.15">
      <c r="B192" s="142"/>
      <c r="C192" s="143" t="s">
        <v>253</v>
      </c>
      <c r="D192" s="143" t="s">
        <v>137</v>
      </c>
      <c r="E192" s="144" t="s">
        <v>254</v>
      </c>
      <c r="F192" s="145" t="s">
        <v>255</v>
      </c>
      <c r="G192" s="146" t="s">
        <v>140</v>
      </c>
      <c r="H192" s="147">
        <v>229</v>
      </c>
      <c r="I192" s="148"/>
      <c r="J192" s="149">
        <f>ROUND(I192*H192,2)</f>
        <v>0</v>
      </c>
      <c r="K192" s="145"/>
      <c r="L192" s="31"/>
      <c r="M192" s="150"/>
      <c r="N192" s="151" t="s">
        <v>37</v>
      </c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AR192" s="154" t="s">
        <v>141</v>
      </c>
      <c r="AT192" s="154" t="s">
        <v>137</v>
      </c>
      <c r="AU192" s="154" t="s">
        <v>82</v>
      </c>
      <c r="AY192" s="16" t="s">
        <v>134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6" t="s">
        <v>80</v>
      </c>
      <c r="BK192" s="155">
        <f>ROUND(I192*H192,2)</f>
        <v>0</v>
      </c>
      <c r="BL192" s="16" t="s">
        <v>141</v>
      </c>
      <c r="BM192" s="154" t="s">
        <v>256</v>
      </c>
    </row>
    <row r="193" spans="2:65" s="30" customFormat="1" x14ac:dyDescent="0.15">
      <c r="B193" s="31"/>
      <c r="D193" s="156" t="s">
        <v>143</v>
      </c>
      <c r="F193" s="157" t="s">
        <v>255</v>
      </c>
      <c r="I193" s="158"/>
      <c r="L193" s="31"/>
      <c r="M193" s="159"/>
      <c r="T193" s="55"/>
      <c r="AT193" s="16" t="s">
        <v>143</v>
      </c>
      <c r="AU193" s="16" t="s">
        <v>82</v>
      </c>
    </row>
    <row r="194" spans="2:65" s="30" customFormat="1" ht="16.5" customHeight="1" x14ac:dyDescent="0.15">
      <c r="B194" s="142"/>
      <c r="C194" s="143" t="s">
        <v>189</v>
      </c>
      <c r="D194" s="143" t="s">
        <v>137</v>
      </c>
      <c r="E194" s="144" t="s">
        <v>257</v>
      </c>
      <c r="F194" s="145" t="s">
        <v>258</v>
      </c>
      <c r="G194" s="146" t="s">
        <v>140</v>
      </c>
      <c r="H194" s="147">
        <v>28</v>
      </c>
      <c r="I194" s="148"/>
      <c r="J194" s="149">
        <f>ROUND(I194*H194,2)</f>
        <v>0</v>
      </c>
      <c r="K194" s="145"/>
      <c r="L194" s="31"/>
      <c r="M194" s="150"/>
      <c r="N194" s="151" t="s">
        <v>37</v>
      </c>
      <c r="P194" s="152">
        <f>O194*H194</f>
        <v>0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AR194" s="154" t="s">
        <v>141</v>
      </c>
      <c r="AT194" s="154" t="s">
        <v>137</v>
      </c>
      <c r="AU194" s="154" t="s">
        <v>82</v>
      </c>
      <c r="AY194" s="16" t="s">
        <v>134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6" t="s">
        <v>80</v>
      </c>
      <c r="BK194" s="155">
        <f>ROUND(I194*H194,2)</f>
        <v>0</v>
      </c>
      <c r="BL194" s="16" t="s">
        <v>141</v>
      </c>
      <c r="BM194" s="154" t="s">
        <v>259</v>
      </c>
    </row>
    <row r="195" spans="2:65" s="30" customFormat="1" x14ac:dyDescent="0.15">
      <c r="B195" s="31"/>
      <c r="D195" s="156" t="s">
        <v>143</v>
      </c>
      <c r="F195" s="157" t="s">
        <v>258</v>
      </c>
      <c r="I195" s="158"/>
      <c r="L195" s="31"/>
      <c r="M195" s="159"/>
      <c r="T195" s="55"/>
      <c r="AT195" s="16" t="s">
        <v>143</v>
      </c>
      <c r="AU195" s="16" t="s">
        <v>82</v>
      </c>
    </row>
    <row r="196" spans="2:65" s="30" customFormat="1" ht="16.5" customHeight="1" x14ac:dyDescent="0.15">
      <c r="B196" s="142"/>
      <c r="C196" s="143" t="s">
        <v>260</v>
      </c>
      <c r="D196" s="143" t="s">
        <v>137</v>
      </c>
      <c r="E196" s="144" t="s">
        <v>261</v>
      </c>
      <c r="F196" s="145" t="s">
        <v>262</v>
      </c>
      <c r="G196" s="146" t="s">
        <v>140</v>
      </c>
      <c r="H196" s="147">
        <v>4</v>
      </c>
      <c r="I196" s="148"/>
      <c r="J196" s="149">
        <f>ROUND(I196*H196,2)</f>
        <v>0</v>
      </c>
      <c r="K196" s="145"/>
      <c r="L196" s="31"/>
      <c r="M196" s="150"/>
      <c r="N196" s="151" t="s">
        <v>37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AR196" s="154" t="s">
        <v>141</v>
      </c>
      <c r="AT196" s="154" t="s">
        <v>137</v>
      </c>
      <c r="AU196" s="154" t="s">
        <v>82</v>
      </c>
      <c r="AY196" s="16" t="s">
        <v>134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6" t="s">
        <v>80</v>
      </c>
      <c r="BK196" s="155">
        <f>ROUND(I196*H196,2)</f>
        <v>0</v>
      </c>
      <c r="BL196" s="16" t="s">
        <v>141</v>
      </c>
      <c r="BM196" s="154" t="s">
        <v>263</v>
      </c>
    </row>
    <row r="197" spans="2:65" s="30" customFormat="1" x14ac:dyDescent="0.15">
      <c r="B197" s="31"/>
      <c r="D197" s="156" t="s">
        <v>143</v>
      </c>
      <c r="F197" s="157" t="s">
        <v>262</v>
      </c>
      <c r="I197" s="158"/>
      <c r="L197" s="31"/>
      <c r="M197" s="159"/>
      <c r="T197" s="55"/>
      <c r="AT197" s="16" t="s">
        <v>143</v>
      </c>
      <c r="AU197" s="16" t="s">
        <v>82</v>
      </c>
    </row>
    <row r="198" spans="2:65" s="30" customFormat="1" ht="16.5" customHeight="1" x14ac:dyDescent="0.15">
      <c r="B198" s="142"/>
      <c r="C198" s="143" t="s">
        <v>192</v>
      </c>
      <c r="D198" s="143" t="s">
        <v>137</v>
      </c>
      <c r="E198" s="144" t="s">
        <v>264</v>
      </c>
      <c r="F198" s="145" t="s">
        <v>265</v>
      </c>
      <c r="G198" s="146" t="s">
        <v>140</v>
      </c>
      <c r="H198" s="147">
        <v>11</v>
      </c>
      <c r="I198" s="148"/>
      <c r="J198" s="149">
        <f>ROUND(I198*H198,2)</f>
        <v>0</v>
      </c>
      <c r="K198" s="145"/>
      <c r="L198" s="31"/>
      <c r="M198" s="150"/>
      <c r="N198" s="151" t="s">
        <v>37</v>
      </c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AR198" s="154" t="s">
        <v>141</v>
      </c>
      <c r="AT198" s="154" t="s">
        <v>137</v>
      </c>
      <c r="AU198" s="154" t="s">
        <v>82</v>
      </c>
      <c r="AY198" s="16" t="s">
        <v>134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6" t="s">
        <v>80</v>
      </c>
      <c r="BK198" s="155">
        <f>ROUND(I198*H198,2)</f>
        <v>0</v>
      </c>
      <c r="BL198" s="16" t="s">
        <v>141</v>
      </c>
      <c r="BM198" s="154" t="s">
        <v>266</v>
      </c>
    </row>
    <row r="199" spans="2:65" s="30" customFormat="1" x14ac:dyDescent="0.15">
      <c r="B199" s="31"/>
      <c r="D199" s="156" t="s">
        <v>143</v>
      </c>
      <c r="F199" s="157" t="s">
        <v>265</v>
      </c>
      <c r="I199" s="158"/>
      <c r="L199" s="31"/>
      <c r="M199" s="159"/>
      <c r="T199" s="55"/>
      <c r="AT199" s="16" t="s">
        <v>143</v>
      </c>
      <c r="AU199" s="16" t="s">
        <v>82</v>
      </c>
    </row>
    <row r="200" spans="2:65" s="30" customFormat="1" ht="16.5" customHeight="1" x14ac:dyDescent="0.15">
      <c r="B200" s="142"/>
      <c r="C200" s="143" t="s">
        <v>267</v>
      </c>
      <c r="D200" s="143" t="s">
        <v>137</v>
      </c>
      <c r="E200" s="144" t="s">
        <v>268</v>
      </c>
      <c r="F200" s="145" t="s">
        <v>269</v>
      </c>
      <c r="G200" s="146" t="s">
        <v>140</v>
      </c>
      <c r="H200" s="147">
        <v>1</v>
      </c>
      <c r="I200" s="148"/>
      <c r="J200" s="149">
        <f>ROUND(I200*H200,2)</f>
        <v>0</v>
      </c>
      <c r="K200" s="145"/>
      <c r="L200" s="31"/>
      <c r="M200" s="150"/>
      <c r="N200" s="151" t="s">
        <v>37</v>
      </c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AR200" s="154" t="s">
        <v>141</v>
      </c>
      <c r="AT200" s="154" t="s">
        <v>137</v>
      </c>
      <c r="AU200" s="154" t="s">
        <v>82</v>
      </c>
      <c r="AY200" s="16" t="s">
        <v>134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6" t="s">
        <v>80</v>
      </c>
      <c r="BK200" s="155">
        <f>ROUND(I200*H200,2)</f>
        <v>0</v>
      </c>
      <c r="BL200" s="16" t="s">
        <v>141</v>
      </c>
      <c r="BM200" s="154" t="s">
        <v>270</v>
      </c>
    </row>
    <row r="201" spans="2:65" s="30" customFormat="1" x14ac:dyDescent="0.15">
      <c r="B201" s="31"/>
      <c r="D201" s="156" t="s">
        <v>143</v>
      </c>
      <c r="F201" s="157" t="s">
        <v>269</v>
      </c>
      <c r="I201" s="158"/>
      <c r="L201" s="31"/>
      <c r="M201" s="159"/>
      <c r="T201" s="55"/>
      <c r="AT201" s="16" t="s">
        <v>143</v>
      </c>
      <c r="AU201" s="16" t="s">
        <v>82</v>
      </c>
    </row>
    <row r="202" spans="2:65" s="129" customFormat="1" ht="22.5" customHeight="1" x14ac:dyDescent="0.2">
      <c r="B202" s="130"/>
      <c r="D202" s="131" t="s">
        <v>71</v>
      </c>
      <c r="E202" s="140" t="s">
        <v>271</v>
      </c>
      <c r="F202" s="140" t="s">
        <v>272</v>
      </c>
      <c r="I202" s="133"/>
      <c r="J202" s="141">
        <f>BK202</f>
        <v>0</v>
      </c>
      <c r="L202" s="130"/>
      <c r="M202" s="135"/>
      <c r="P202" s="136">
        <f>SUM(P203:P222)</f>
        <v>0</v>
      </c>
      <c r="R202" s="136">
        <f>SUM(R203:R222)</f>
        <v>0</v>
      </c>
      <c r="T202" s="137">
        <f>SUM(T203:T222)</f>
        <v>0</v>
      </c>
      <c r="AR202" s="131" t="s">
        <v>80</v>
      </c>
      <c r="AT202" s="138" t="s">
        <v>71</v>
      </c>
      <c r="AU202" s="138" t="s">
        <v>80</v>
      </c>
      <c r="AY202" s="131" t="s">
        <v>134</v>
      </c>
      <c r="BK202" s="139">
        <f>SUM(BK203:BK222)</f>
        <v>0</v>
      </c>
    </row>
    <row r="203" spans="2:65" s="30" customFormat="1" ht="16.5" customHeight="1" x14ac:dyDescent="0.15">
      <c r="B203" s="142"/>
      <c r="C203" s="143" t="s">
        <v>195</v>
      </c>
      <c r="D203" s="143" t="s">
        <v>137</v>
      </c>
      <c r="E203" s="144" t="s">
        <v>273</v>
      </c>
      <c r="F203" s="145" t="s">
        <v>274</v>
      </c>
      <c r="G203" s="146" t="s">
        <v>140</v>
      </c>
      <c r="H203" s="147">
        <v>30</v>
      </c>
      <c r="I203" s="148"/>
      <c r="J203" s="149">
        <f>ROUND(I203*H203,2)</f>
        <v>0</v>
      </c>
      <c r="K203" s="145"/>
      <c r="L203" s="31"/>
      <c r="M203" s="150"/>
      <c r="N203" s="151" t="s">
        <v>37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AR203" s="154" t="s">
        <v>141</v>
      </c>
      <c r="AT203" s="154" t="s">
        <v>137</v>
      </c>
      <c r="AU203" s="154" t="s">
        <v>82</v>
      </c>
      <c r="AY203" s="16" t="s">
        <v>134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6" t="s">
        <v>80</v>
      </c>
      <c r="BK203" s="155">
        <f>ROUND(I203*H203,2)</f>
        <v>0</v>
      </c>
      <c r="BL203" s="16" t="s">
        <v>141</v>
      </c>
      <c r="BM203" s="154" t="s">
        <v>275</v>
      </c>
    </row>
    <row r="204" spans="2:65" s="30" customFormat="1" x14ac:dyDescent="0.15">
      <c r="B204" s="31"/>
      <c r="D204" s="156" t="s">
        <v>143</v>
      </c>
      <c r="F204" s="157" t="s">
        <v>274</v>
      </c>
      <c r="I204" s="158"/>
      <c r="L204" s="31"/>
      <c r="M204" s="159"/>
      <c r="T204" s="55"/>
      <c r="AT204" s="16" t="s">
        <v>143</v>
      </c>
      <c r="AU204" s="16" t="s">
        <v>82</v>
      </c>
    </row>
    <row r="205" spans="2:65" s="30" customFormat="1" ht="16.5" customHeight="1" x14ac:dyDescent="0.15">
      <c r="B205" s="142"/>
      <c r="C205" s="143" t="s">
        <v>276</v>
      </c>
      <c r="D205" s="143" t="s">
        <v>137</v>
      </c>
      <c r="E205" s="144" t="s">
        <v>277</v>
      </c>
      <c r="F205" s="145" t="s">
        <v>278</v>
      </c>
      <c r="G205" s="146" t="s">
        <v>140</v>
      </c>
      <c r="H205" s="147">
        <v>97</v>
      </c>
      <c r="I205" s="148"/>
      <c r="J205" s="149">
        <f>ROUND(I205*H205,2)</f>
        <v>0</v>
      </c>
      <c r="K205" s="145"/>
      <c r="L205" s="31"/>
      <c r="M205" s="150"/>
      <c r="N205" s="151" t="s">
        <v>37</v>
      </c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AR205" s="154" t="s">
        <v>141</v>
      </c>
      <c r="AT205" s="154" t="s">
        <v>137</v>
      </c>
      <c r="AU205" s="154" t="s">
        <v>82</v>
      </c>
      <c r="AY205" s="16" t="s">
        <v>134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6" t="s">
        <v>80</v>
      </c>
      <c r="BK205" s="155">
        <f>ROUND(I205*H205,2)</f>
        <v>0</v>
      </c>
      <c r="BL205" s="16" t="s">
        <v>141</v>
      </c>
      <c r="BM205" s="154" t="s">
        <v>279</v>
      </c>
    </row>
    <row r="206" spans="2:65" s="30" customFormat="1" x14ac:dyDescent="0.15">
      <c r="B206" s="31"/>
      <c r="D206" s="156" t="s">
        <v>143</v>
      </c>
      <c r="F206" s="157" t="s">
        <v>278</v>
      </c>
      <c r="I206" s="158"/>
      <c r="L206" s="31"/>
      <c r="M206" s="159"/>
      <c r="T206" s="55"/>
      <c r="AT206" s="16" t="s">
        <v>143</v>
      </c>
      <c r="AU206" s="16" t="s">
        <v>82</v>
      </c>
    </row>
    <row r="207" spans="2:65" s="30" customFormat="1" ht="16.5" customHeight="1" x14ac:dyDescent="0.15">
      <c r="B207" s="142"/>
      <c r="C207" s="143" t="s">
        <v>198</v>
      </c>
      <c r="D207" s="143" t="s">
        <v>137</v>
      </c>
      <c r="E207" s="144" t="s">
        <v>280</v>
      </c>
      <c r="F207" s="145" t="s">
        <v>281</v>
      </c>
      <c r="G207" s="146" t="s">
        <v>140</v>
      </c>
      <c r="H207" s="147">
        <v>22</v>
      </c>
      <c r="I207" s="148"/>
      <c r="J207" s="149">
        <f>ROUND(I207*H207,2)</f>
        <v>0</v>
      </c>
      <c r="K207" s="145"/>
      <c r="L207" s="31"/>
      <c r="M207" s="150"/>
      <c r="N207" s="151" t="s">
        <v>37</v>
      </c>
      <c r="P207" s="152">
        <f>O207*H207</f>
        <v>0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AR207" s="154" t="s">
        <v>141</v>
      </c>
      <c r="AT207" s="154" t="s">
        <v>137</v>
      </c>
      <c r="AU207" s="154" t="s">
        <v>82</v>
      </c>
      <c r="AY207" s="16" t="s">
        <v>134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6" t="s">
        <v>80</v>
      </c>
      <c r="BK207" s="155">
        <f>ROUND(I207*H207,2)</f>
        <v>0</v>
      </c>
      <c r="BL207" s="16" t="s">
        <v>141</v>
      </c>
      <c r="BM207" s="154" t="s">
        <v>282</v>
      </c>
    </row>
    <row r="208" spans="2:65" s="30" customFormat="1" x14ac:dyDescent="0.15">
      <c r="B208" s="31"/>
      <c r="D208" s="156" t="s">
        <v>143</v>
      </c>
      <c r="F208" s="157" t="s">
        <v>281</v>
      </c>
      <c r="I208" s="158"/>
      <c r="L208" s="31"/>
      <c r="M208" s="159"/>
      <c r="T208" s="55"/>
      <c r="AT208" s="16" t="s">
        <v>143</v>
      </c>
      <c r="AU208" s="16" t="s">
        <v>82</v>
      </c>
    </row>
    <row r="209" spans="2:65" s="30" customFormat="1" ht="16.5" customHeight="1" x14ac:dyDescent="0.15">
      <c r="B209" s="142"/>
      <c r="C209" s="143" t="s">
        <v>283</v>
      </c>
      <c r="D209" s="143" t="s">
        <v>137</v>
      </c>
      <c r="E209" s="144" t="s">
        <v>284</v>
      </c>
      <c r="F209" s="145" t="s">
        <v>285</v>
      </c>
      <c r="G209" s="146" t="s">
        <v>140</v>
      </c>
      <c r="H209" s="147">
        <v>6</v>
      </c>
      <c r="I209" s="148"/>
      <c r="J209" s="149">
        <f>ROUND(I209*H209,2)</f>
        <v>0</v>
      </c>
      <c r="K209" s="145"/>
      <c r="L209" s="31"/>
      <c r="M209" s="150"/>
      <c r="N209" s="151" t="s">
        <v>37</v>
      </c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AR209" s="154" t="s">
        <v>141</v>
      </c>
      <c r="AT209" s="154" t="s">
        <v>137</v>
      </c>
      <c r="AU209" s="154" t="s">
        <v>82</v>
      </c>
      <c r="AY209" s="16" t="s">
        <v>134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6" t="s">
        <v>80</v>
      </c>
      <c r="BK209" s="155">
        <f>ROUND(I209*H209,2)</f>
        <v>0</v>
      </c>
      <c r="BL209" s="16" t="s">
        <v>141</v>
      </c>
      <c r="BM209" s="154" t="s">
        <v>286</v>
      </c>
    </row>
    <row r="210" spans="2:65" s="30" customFormat="1" x14ac:dyDescent="0.15">
      <c r="B210" s="31"/>
      <c r="D210" s="156" t="s">
        <v>143</v>
      </c>
      <c r="F210" s="157" t="s">
        <v>285</v>
      </c>
      <c r="I210" s="158"/>
      <c r="L210" s="31"/>
      <c r="M210" s="159"/>
      <c r="T210" s="55"/>
      <c r="AT210" s="16" t="s">
        <v>143</v>
      </c>
      <c r="AU210" s="16" t="s">
        <v>82</v>
      </c>
    </row>
    <row r="211" spans="2:65" s="30" customFormat="1" ht="16.5" customHeight="1" x14ac:dyDescent="0.15">
      <c r="B211" s="142"/>
      <c r="C211" s="143" t="s">
        <v>202</v>
      </c>
      <c r="D211" s="143" t="s">
        <v>137</v>
      </c>
      <c r="E211" s="144" t="s">
        <v>287</v>
      </c>
      <c r="F211" s="145" t="s">
        <v>288</v>
      </c>
      <c r="G211" s="146" t="s">
        <v>140</v>
      </c>
      <c r="H211" s="147">
        <v>12</v>
      </c>
      <c r="I211" s="148"/>
      <c r="J211" s="149">
        <f>ROUND(I211*H211,2)</f>
        <v>0</v>
      </c>
      <c r="K211" s="145"/>
      <c r="L211" s="31"/>
      <c r="M211" s="150"/>
      <c r="N211" s="151" t="s">
        <v>37</v>
      </c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AR211" s="154" t="s">
        <v>141</v>
      </c>
      <c r="AT211" s="154" t="s">
        <v>137</v>
      </c>
      <c r="AU211" s="154" t="s">
        <v>82</v>
      </c>
      <c r="AY211" s="16" t="s">
        <v>134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6" t="s">
        <v>80</v>
      </c>
      <c r="BK211" s="155">
        <f>ROUND(I211*H211,2)</f>
        <v>0</v>
      </c>
      <c r="BL211" s="16" t="s">
        <v>141</v>
      </c>
      <c r="BM211" s="154" t="s">
        <v>289</v>
      </c>
    </row>
    <row r="212" spans="2:65" s="30" customFormat="1" x14ac:dyDescent="0.15">
      <c r="B212" s="31"/>
      <c r="D212" s="156" t="s">
        <v>143</v>
      </c>
      <c r="F212" s="157" t="s">
        <v>288</v>
      </c>
      <c r="I212" s="158"/>
      <c r="L212" s="31"/>
      <c r="M212" s="159"/>
      <c r="T212" s="55"/>
      <c r="AT212" s="16" t="s">
        <v>143</v>
      </c>
      <c r="AU212" s="16" t="s">
        <v>82</v>
      </c>
    </row>
    <row r="213" spans="2:65" s="30" customFormat="1" ht="16.5" customHeight="1" x14ac:dyDescent="0.15">
      <c r="B213" s="142"/>
      <c r="C213" s="143" t="s">
        <v>290</v>
      </c>
      <c r="D213" s="143" t="s">
        <v>137</v>
      </c>
      <c r="E213" s="144" t="s">
        <v>291</v>
      </c>
      <c r="F213" s="145" t="s">
        <v>292</v>
      </c>
      <c r="G213" s="146" t="s">
        <v>140</v>
      </c>
      <c r="H213" s="147">
        <v>4</v>
      </c>
      <c r="I213" s="148"/>
      <c r="J213" s="149">
        <f>ROUND(I213*H213,2)</f>
        <v>0</v>
      </c>
      <c r="K213" s="145"/>
      <c r="L213" s="31"/>
      <c r="M213" s="150"/>
      <c r="N213" s="151" t="s">
        <v>37</v>
      </c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AR213" s="154" t="s">
        <v>141</v>
      </c>
      <c r="AT213" s="154" t="s">
        <v>137</v>
      </c>
      <c r="AU213" s="154" t="s">
        <v>82</v>
      </c>
      <c r="AY213" s="16" t="s">
        <v>134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6" t="s">
        <v>80</v>
      </c>
      <c r="BK213" s="155">
        <f>ROUND(I213*H213,2)</f>
        <v>0</v>
      </c>
      <c r="BL213" s="16" t="s">
        <v>141</v>
      </c>
      <c r="BM213" s="154" t="s">
        <v>293</v>
      </c>
    </row>
    <row r="214" spans="2:65" s="30" customFormat="1" x14ac:dyDescent="0.15">
      <c r="B214" s="31"/>
      <c r="D214" s="156" t="s">
        <v>143</v>
      </c>
      <c r="F214" s="157" t="s">
        <v>292</v>
      </c>
      <c r="I214" s="158"/>
      <c r="L214" s="31"/>
      <c r="M214" s="159"/>
      <c r="T214" s="55"/>
      <c r="AT214" s="16" t="s">
        <v>143</v>
      </c>
      <c r="AU214" s="16" t="s">
        <v>82</v>
      </c>
    </row>
    <row r="215" spans="2:65" s="30" customFormat="1" ht="24" customHeight="1" x14ac:dyDescent="0.15">
      <c r="B215" s="142"/>
      <c r="C215" s="143" t="s">
        <v>205</v>
      </c>
      <c r="D215" s="143" t="s">
        <v>137</v>
      </c>
      <c r="E215" s="144" t="s">
        <v>294</v>
      </c>
      <c r="F215" s="145" t="s">
        <v>295</v>
      </c>
      <c r="G215" s="146" t="s">
        <v>140</v>
      </c>
      <c r="H215" s="147">
        <v>9</v>
      </c>
      <c r="I215" s="148"/>
      <c r="J215" s="149">
        <f>ROUND(I215*H215,2)</f>
        <v>0</v>
      </c>
      <c r="K215" s="145"/>
      <c r="L215" s="31"/>
      <c r="M215" s="150"/>
      <c r="N215" s="151" t="s">
        <v>37</v>
      </c>
      <c r="P215" s="152">
        <f>O215*H215</f>
        <v>0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AR215" s="154" t="s">
        <v>141</v>
      </c>
      <c r="AT215" s="154" t="s">
        <v>137</v>
      </c>
      <c r="AU215" s="154" t="s">
        <v>82</v>
      </c>
      <c r="AY215" s="16" t="s">
        <v>134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6" t="s">
        <v>80</v>
      </c>
      <c r="BK215" s="155">
        <f>ROUND(I215*H215,2)</f>
        <v>0</v>
      </c>
      <c r="BL215" s="16" t="s">
        <v>141</v>
      </c>
      <c r="BM215" s="154" t="s">
        <v>296</v>
      </c>
    </row>
    <row r="216" spans="2:65" s="30" customFormat="1" x14ac:dyDescent="0.15">
      <c r="B216" s="31"/>
      <c r="D216" s="156" t="s">
        <v>143</v>
      </c>
      <c r="F216" s="157" t="s">
        <v>295</v>
      </c>
      <c r="I216" s="158"/>
      <c r="L216" s="31"/>
      <c r="M216" s="159"/>
      <c r="T216" s="55"/>
      <c r="AT216" s="16" t="s">
        <v>143</v>
      </c>
      <c r="AU216" s="16" t="s">
        <v>82</v>
      </c>
    </row>
    <row r="217" spans="2:65" s="30" customFormat="1" ht="24" customHeight="1" x14ac:dyDescent="0.15">
      <c r="B217" s="142"/>
      <c r="C217" s="143" t="s">
        <v>297</v>
      </c>
      <c r="D217" s="143" t="s">
        <v>137</v>
      </c>
      <c r="E217" s="144" t="s">
        <v>298</v>
      </c>
      <c r="F217" s="145" t="s">
        <v>299</v>
      </c>
      <c r="G217" s="146" t="s">
        <v>140</v>
      </c>
      <c r="H217" s="147">
        <v>43</v>
      </c>
      <c r="I217" s="148"/>
      <c r="J217" s="149">
        <f>ROUND(I217*H217,2)</f>
        <v>0</v>
      </c>
      <c r="K217" s="145"/>
      <c r="L217" s="31"/>
      <c r="M217" s="150"/>
      <c r="N217" s="151" t="s">
        <v>37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AR217" s="154" t="s">
        <v>141</v>
      </c>
      <c r="AT217" s="154" t="s">
        <v>137</v>
      </c>
      <c r="AU217" s="154" t="s">
        <v>82</v>
      </c>
      <c r="AY217" s="16" t="s">
        <v>134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6" t="s">
        <v>80</v>
      </c>
      <c r="BK217" s="155">
        <f>ROUND(I217*H217,2)</f>
        <v>0</v>
      </c>
      <c r="BL217" s="16" t="s">
        <v>141</v>
      </c>
      <c r="BM217" s="154" t="s">
        <v>300</v>
      </c>
    </row>
    <row r="218" spans="2:65" s="30" customFormat="1" x14ac:dyDescent="0.15">
      <c r="B218" s="31"/>
      <c r="D218" s="156" t="s">
        <v>143</v>
      </c>
      <c r="F218" s="157" t="s">
        <v>299</v>
      </c>
      <c r="I218" s="158"/>
      <c r="L218" s="31"/>
      <c r="M218" s="159"/>
      <c r="T218" s="55"/>
      <c r="AT218" s="16" t="s">
        <v>143</v>
      </c>
      <c r="AU218" s="16" t="s">
        <v>82</v>
      </c>
    </row>
    <row r="219" spans="2:65" s="30" customFormat="1" ht="24" customHeight="1" x14ac:dyDescent="0.15">
      <c r="B219" s="142"/>
      <c r="C219" s="143" t="s">
        <v>209</v>
      </c>
      <c r="D219" s="143" t="s">
        <v>137</v>
      </c>
      <c r="E219" s="144" t="s">
        <v>301</v>
      </c>
      <c r="F219" s="145" t="s">
        <v>302</v>
      </c>
      <c r="G219" s="146" t="s">
        <v>140</v>
      </c>
      <c r="H219" s="147">
        <v>50</v>
      </c>
      <c r="I219" s="148"/>
      <c r="J219" s="149">
        <f>ROUND(I219*H219,2)</f>
        <v>0</v>
      </c>
      <c r="K219" s="145"/>
      <c r="L219" s="31"/>
      <c r="M219" s="150"/>
      <c r="N219" s="151" t="s">
        <v>37</v>
      </c>
      <c r="P219" s="152">
        <f>O219*H219</f>
        <v>0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AR219" s="154" t="s">
        <v>141</v>
      </c>
      <c r="AT219" s="154" t="s">
        <v>137</v>
      </c>
      <c r="AU219" s="154" t="s">
        <v>82</v>
      </c>
      <c r="AY219" s="16" t="s">
        <v>134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6" t="s">
        <v>80</v>
      </c>
      <c r="BK219" s="155">
        <f>ROUND(I219*H219,2)</f>
        <v>0</v>
      </c>
      <c r="BL219" s="16" t="s">
        <v>141</v>
      </c>
      <c r="BM219" s="154" t="s">
        <v>303</v>
      </c>
    </row>
    <row r="220" spans="2:65" s="30" customFormat="1" x14ac:dyDescent="0.15">
      <c r="B220" s="31"/>
      <c r="D220" s="156" t="s">
        <v>143</v>
      </c>
      <c r="F220" s="157" t="s">
        <v>302</v>
      </c>
      <c r="I220" s="158"/>
      <c r="L220" s="31"/>
      <c r="M220" s="159"/>
      <c r="T220" s="55"/>
      <c r="AT220" s="16" t="s">
        <v>143</v>
      </c>
      <c r="AU220" s="16" t="s">
        <v>82</v>
      </c>
    </row>
    <row r="221" spans="2:65" s="30" customFormat="1" ht="16.5" customHeight="1" x14ac:dyDescent="0.15">
      <c r="B221" s="142"/>
      <c r="C221" s="143" t="s">
        <v>304</v>
      </c>
      <c r="D221" s="143" t="s">
        <v>137</v>
      </c>
      <c r="E221" s="144" t="s">
        <v>305</v>
      </c>
      <c r="F221" s="145" t="s">
        <v>306</v>
      </c>
      <c r="G221" s="146" t="s">
        <v>140</v>
      </c>
      <c r="H221" s="147">
        <v>50</v>
      </c>
      <c r="I221" s="148"/>
      <c r="J221" s="149">
        <f>ROUND(I221*H221,2)</f>
        <v>0</v>
      </c>
      <c r="K221" s="145"/>
      <c r="L221" s="31"/>
      <c r="M221" s="150"/>
      <c r="N221" s="151" t="s">
        <v>37</v>
      </c>
      <c r="P221" s="152">
        <f>O221*H221</f>
        <v>0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AR221" s="154" t="s">
        <v>141</v>
      </c>
      <c r="AT221" s="154" t="s">
        <v>137</v>
      </c>
      <c r="AU221" s="154" t="s">
        <v>82</v>
      </c>
      <c r="AY221" s="16" t="s">
        <v>134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6" t="s">
        <v>80</v>
      </c>
      <c r="BK221" s="155">
        <f>ROUND(I221*H221,2)</f>
        <v>0</v>
      </c>
      <c r="BL221" s="16" t="s">
        <v>141</v>
      </c>
      <c r="BM221" s="154" t="s">
        <v>307</v>
      </c>
    </row>
    <row r="222" spans="2:65" s="30" customFormat="1" x14ac:dyDescent="0.15">
      <c r="B222" s="31"/>
      <c r="D222" s="156" t="s">
        <v>143</v>
      </c>
      <c r="F222" s="157" t="s">
        <v>306</v>
      </c>
      <c r="I222" s="158"/>
      <c r="L222" s="31"/>
      <c r="M222" s="159"/>
      <c r="T222" s="55"/>
      <c r="AT222" s="16" t="s">
        <v>143</v>
      </c>
      <c r="AU222" s="16" t="s">
        <v>82</v>
      </c>
    </row>
    <row r="223" spans="2:65" s="129" customFormat="1" ht="22.5" customHeight="1" x14ac:dyDescent="0.2">
      <c r="B223" s="130"/>
      <c r="D223" s="131" t="s">
        <v>71</v>
      </c>
      <c r="E223" s="140" t="s">
        <v>308</v>
      </c>
      <c r="F223" s="140" t="s">
        <v>309</v>
      </c>
      <c r="I223" s="133"/>
      <c r="J223" s="141">
        <f>BK223</f>
        <v>0</v>
      </c>
      <c r="L223" s="130"/>
      <c r="M223" s="135"/>
      <c r="P223" s="136">
        <f>SUM(P224:P251)</f>
        <v>0</v>
      </c>
      <c r="R223" s="136">
        <f>SUM(R224:R251)</f>
        <v>0</v>
      </c>
      <c r="T223" s="137">
        <f>SUM(T224:T251)</f>
        <v>0</v>
      </c>
      <c r="AR223" s="131" t="s">
        <v>80</v>
      </c>
      <c r="AT223" s="138" t="s">
        <v>71</v>
      </c>
      <c r="AU223" s="138" t="s">
        <v>80</v>
      </c>
      <c r="AY223" s="131" t="s">
        <v>134</v>
      </c>
      <c r="BK223" s="139">
        <f>SUM(BK224:BK251)</f>
        <v>0</v>
      </c>
    </row>
    <row r="224" spans="2:65" s="30" customFormat="1" ht="16.5" customHeight="1" x14ac:dyDescent="0.15">
      <c r="B224" s="142"/>
      <c r="C224" s="143" t="s">
        <v>212</v>
      </c>
      <c r="D224" s="143" t="s">
        <v>137</v>
      </c>
      <c r="E224" s="144" t="s">
        <v>310</v>
      </c>
      <c r="F224" s="145" t="s">
        <v>311</v>
      </c>
      <c r="G224" s="146" t="s">
        <v>312</v>
      </c>
      <c r="H224" s="147">
        <v>20</v>
      </c>
      <c r="I224" s="148"/>
      <c r="J224" s="149">
        <f>ROUND(I224*H224,2)</f>
        <v>0</v>
      </c>
      <c r="K224" s="145"/>
      <c r="L224" s="31"/>
      <c r="M224" s="150"/>
      <c r="N224" s="151" t="s">
        <v>37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AR224" s="154" t="s">
        <v>141</v>
      </c>
      <c r="AT224" s="154" t="s">
        <v>137</v>
      </c>
      <c r="AU224" s="154" t="s">
        <v>82</v>
      </c>
      <c r="AY224" s="16" t="s">
        <v>134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6" t="s">
        <v>80</v>
      </c>
      <c r="BK224" s="155">
        <f>ROUND(I224*H224,2)</f>
        <v>0</v>
      </c>
      <c r="BL224" s="16" t="s">
        <v>141</v>
      </c>
      <c r="BM224" s="154" t="s">
        <v>313</v>
      </c>
    </row>
    <row r="225" spans="2:65" s="30" customFormat="1" x14ac:dyDescent="0.15">
      <c r="B225" s="31"/>
      <c r="D225" s="156" t="s">
        <v>143</v>
      </c>
      <c r="F225" s="157" t="s">
        <v>311</v>
      </c>
      <c r="I225" s="158"/>
      <c r="L225" s="31"/>
      <c r="M225" s="159"/>
      <c r="T225" s="55"/>
      <c r="AT225" s="16" t="s">
        <v>143</v>
      </c>
      <c r="AU225" s="16" t="s">
        <v>82</v>
      </c>
    </row>
    <row r="226" spans="2:65" s="30" customFormat="1" ht="16.5" customHeight="1" x14ac:dyDescent="0.15">
      <c r="B226" s="142"/>
      <c r="C226" s="143" t="s">
        <v>314</v>
      </c>
      <c r="D226" s="143" t="s">
        <v>137</v>
      </c>
      <c r="E226" s="144" t="s">
        <v>315</v>
      </c>
      <c r="F226" s="145" t="s">
        <v>316</v>
      </c>
      <c r="G226" s="146" t="s">
        <v>312</v>
      </c>
      <c r="H226" s="147">
        <v>10</v>
      </c>
      <c r="I226" s="148"/>
      <c r="J226" s="149">
        <f>ROUND(I226*H226,2)</f>
        <v>0</v>
      </c>
      <c r="K226" s="145"/>
      <c r="L226" s="31"/>
      <c r="M226" s="150"/>
      <c r="N226" s="151" t="s">
        <v>37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AR226" s="154" t="s">
        <v>141</v>
      </c>
      <c r="AT226" s="154" t="s">
        <v>137</v>
      </c>
      <c r="AU226" s="154" t="s">
        <v>82</v>
      </c>
      <c r="AY226" s="16" t="s">
        <v>134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6" t="s">
        <v>80</v>
      </c>
      <c r="BK226" s="155">
        <f>ROUND(I226*H226,2)</f>
        <v>0</v>
      </c>
      <c r="BL226" s="16" t="s">
        <v>141</v>
      </c>
      <c r="BM226" s="154" t="s">
        <v>317</v>
      </c>
    </row>
    <row r="227" spans="2:65" s="30" customFormat="1" x14ac:dyDescent="0.15">
      <c r="B227" s="31"/>
      <c r="D227" s="156" t="s">
        <v>143</v>
      </c>
      <c r="F227" s="157" t="s">
        <v>316</v>
      </c>
      <c r="I227" s="158"/>
      <c r="L227" s="31"/>
      <c r="M227" s="159"/>
      <c r="T227" s="55"/>
      <c r="AT227" s="16" t="s">
        <v>143</v>
      </c>
      <c r="AU227" s="16" t="s">
        <v>82</v>
      </c>
    </row>
    <row r="228" spans="2:65" s="30" customFormat="1" ht="16.5" customHeight="1" x14ac:dyDescent="0.15">
      <c r="B228" s="142"/>
      <c r="C228" s="143" t="s">
        <v>215</v>
      </c>
      <c r="D228" s="143" t="s">
        <v>137</v>
      </c>
      <c r="E228" s="144" t="s">
        <v>318</v>
      </c>
      <c r="F228" s="145" t="s">
        <v>319</v>
      </c>
      <c r="G228" s="146" t="s">
        <v>312</v>
      </c>
      <c r="H228" s="147">
        <v>10</v>
      </c>
      <c r="I228" s="148"/>
      <c r="J228" s="149">
        <f>ROUND(I228*H228,2)</f>
        <v>0</v>
      </c>
      <c r="K228" s="145"/>
      <c r="L228" s="31"/>
      <c r="M228" s="150"/>
      <c r="N228" s="151" t="s">
        <v>37</v>
      </c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AR228" s="154" t="s">
        <v>141</v>
      </c>
      <c r="AT228" s="154" t="s">
        <v>137</v>
      </c>
      <c r="AU228" s="154" t="s">
        <v>82</v>
      </c>
      <c r="AY228" s="16" t="s">
        <v>134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6" t="s">
        <v>80</v>
      </c>
      <c r="BK228" s="155">
        <f>ROUND(I228*H228,2)</f>
        <v>0</v>
      </c>
      <c r="BL228" s="16" t="s">
        <v>141</v>
      </c>
      <c r="BM228" s="154" t="s">
        <v>320</v>
      </c>
    </row>
    <row r="229" spans="2:65" s="30" customFormat="1" x14ac:dyDescent="0.15">
      <c r="B229" s="31"/>
      <c r="D229" s="156" t="s">
        <v>143</v>
      </c>
      <c r="F229" s="157" t="s">
        <v>319</v>
      </c>
      <c r="I229" s="158"/>
      <c r="L229" s="31"/>
      <c r="M229" s="159"/>
      <c r="T229" s="55"/>
      <c r="AT229" s="16" t="s">
        <v>143</v>
      </c>
      <c r="AU229" s="16" t="s">
        <v>82</v>
      </c>
    </row>
    <row r="230" spans="2:65" s="30" customFormat="1" ht="16.5" customHeight="1" x14ac:dyDescent="0.15">
      <c r="B230" s="142"/>
      <c r="C230" s="143" t="s">
        <v>321</v>
      </c>
      <c r="D230" s="143" t="s">
        <v>137</v>
      </c>
      <c r="E230" s="144" t="s">
        <v>322</v>
      </c>
      <c r="F230" s="145" t="s">
        <v>323</v>
      </c>
      <c r="G230" s="146" t="s">
        <v>312</v>
      </c>
      <c r="H230" s="147">
        <v>10</v>
      </c>
      <c r="I230" s="148"/>
      <c r="J230" s="149">
        <f>ROUND(I230*H230,2)</f>
        <v>0</v>
      </c>
      <c r="K230" s="145"/>
      <c r="L230" s="31"/>
      <c r="M230" s="150"/>
      <c r="N230" s="151" t="s">
        <v>37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AR230" s="154" t="s">
        <v>141</v>
      </c>
      <c r="AT230" s="154" t="s">
        <v>137</v>
      </c>
      <c r="AU230" s="154" t="s">
        <v>82</v>
      </c>
      <c r="AY230" s="16" t="s">
        <v>134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6" t="s">
        <v>80</v>
      </c>
      <c r="BK230" s="155">
        <f>ROUND(I230*H230,2)</f>
        <v>0</v>
      </c>
      <c r="BL230" s="16" t="s">
        <v>141</v>
      </c>
      <c r="BM230" s="154" t="s">
        <v>324</v>
      </c>
    </row>
    <row r="231" spans="2:65" s="30" customFormat="1" x14ac:dyDescent="0.15">
      <c r="B231" s="31"/>
      <c r="D231" s="156" t="s">
        <v>143</v>
      </c>
      <c r="F231" s="157" t="s">
        <v>323</v>
      </c>
      <c r="I231" s="158"/>
      <c r="L231" s="31"/>
      <c r="M231" s="159"/>
      <c r="T231" s="55"/>
      <c r="AT231" s="16" t="s">
        <v>143</v>
      </c>
      <c r="AU231" s="16" t="s">
        <v>82</v>
      </c>
    </row>
    <row r="232" spans="2:65" s="30" customFormat="1" ht="16.5" customHeight="1" x14ac:dyDescent="0.15">
      <c r="B232" s="142"/>
      <c r="C232" s="143" t="s">
        <v>220</v>
      </c>
      <c r="D232" s="143" t="s">
        <v>137</v>
      </c>
      <c r="E232" s="144" t="s">
        <v>325</v>
      </c>
      <c r="F232" s="145" t="s">
        <v>326</v>
      </c>
      <c r="G232" s="146" t="s">
        <v>312</v>
      </c>
      <c r="H232" s="147">
        <v>35</v>
      </c>
      <c r="I232" s="148"/>
      <c r="J232" s="149">
        <f>ROUND(I232*H232,2)</f>
        <v>0</v>
      </c>
      <c r="K232" s="145"/>
      <c r="L232" s="31"/>
      <c r="M232" s="150"/>
      <c r="N232" s="151" t="s">
        <v>37</v>
      </c>
      <c r="P232" s="152">
        <f>O232*H232</f>
        <v>0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AR232" s="154" t="s">
        <v>141</v>
      </c>
      <c r="AT232" s="154" t="s">
        <v>137</v>
      </c>
      <c r="AU232" s="154" t="s">
        <v>82</v>
      </c>
      <c r="AY232" s="16" t="s">
        <v>134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6" t="s">
        <v>80</v>
      </c>
      <c r="BK232" s="155">
        <f>ROUND(I232*H232,2)</f>
        <v>0</v>
      </c>
      <c r="BL232" s="16" t="s">
        <v>141</v>
      </c>
      <c r="BM232" s="154" t="s">
        <v>327</v>
      </c>
    </row>
    <row r="233" spans="2:65" s="30" customFormat="1" x14ac:dyDescent="0.15">
      <c r="B233" s="31"/>
      <c r="D233" s="156" t="s">
        <v>143</v>
      </c>
      <c r="F233" s="157" t="s">
        <v>326</v>
      </c>
      <c r="I233" s="158"/>
      <c r="L233" s="31"/>
      <c r="M233" s="159"/>
      <c r="T233" s="55"/>
      <c r="AT233" s="16" t="s">
        <v>143</v>
      </c>
      <c r="AU233" s="16" t="s">
        <v>82</v>
      </c>
    </row>
    <row r="234" spans="2:65" s="30" customFormat="1" ht="16.5" customHeight="1" x14ac:dyDescent="0.15">
      <c r="B234" s="142"/>
      <c r="C234" s="143" t="s">
        <v>328</v>
      </c>
      <c r="D234" s="143" t="s">
        <v>137</v>
      </c>
      <c r="E234" s="144" t="s">
        <v>329</v>
      </c>
      <c r="F234" s="145" t="s">
        <v>330</v>
      </c>
      <c r="G234" s="146" t="s">
        <v>331</v>
      </c>
      <c r="H234" s="147">
        <v>1</v>
      </c>
      <c r="I234" s="148"/>
      <c r="J234" s="149">
        <f>ROUND(I234*H234,2)</f>
        <v>0</v>
      </c>
      <c r="K234" s="145"/>
      <c r="L234" s="31"/>
      <c r="M234" s="150"/>
      <c r="N234" s="151" t="s">
        <v>37</v>
      </c>
      <c r="P234" s="152">
        <f>O234*H234</f>
        <v>0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AR234" s="154" t="s">
        <v>141</v>
      </c>
      <c r="AT234" s="154" t="s">
        <v>137</v>
      </c>
      <c r="AU234" s="154" t="s">
        <v>82</v>
      </c>
      <c r="AY234" s="16" t="s">
        <v>134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6" t="s">
        <v>80</v>
      </c>
      <c r="BK234" s="155">
        <f>ROUND(I234*H234,2)</f>
        <v>0</v>
      </c>
      <c r="BL234" s="16" t="s">
        <v>141</v>
      </c>
      <c r="BM234" s="154" t="s">
        <v>332</v>
      </c>
    </row>
    <row r="235" spans="2:65" s="30" customFormat="1" x14ac:dyDescent="0.15">
      <c r="B235" s="31"/>
      <c r="D235" s="156" t="s">
        <v>143</v>
      </c>
      <c r="F235" s="157" t="s">
        <v>330</v>
      </c>
      <c r="I235" s="158"/>
      <c r="L235" s="31"/>
      <c r="M235" s="159"/>
      <c r="T235" s="55"/>
      <c r="AT235" s="16" t="s">
        <v>143</v>
      </c>
      <c r="AU235" s="16" t="s">
        <v>82</v>
      </c>
    </row>
    <row r="236" spans="2:65" s="30" customFormat="1" ht="16.5" customHeight="1" x14ac:dyDescent="0.15">
      <c r="B236" s="142"/>
      <c r="C236" s="143" t="s">
        <v>224</v>
      </c>
      <c r="D236" s="143" t="s">
        <v>137</v>
      </c>
      <c r="E236" s="144" t="s">
        <v>333</v>
      </c>
      <c r="F236" s="145" t="s">
        <v>334</v>
      </c>
      <c r="G236" s="146" t="s">
        <v>312</v>
      </c>
      <c r="H236" s="147">
        <v>200</v>
      </c>
      <c r="I236" s="148"/>
      <c r="J236" s="149">
        <f>ROUND(I236*H236,2)</f>
        <v>0</v>
      </c>
      <c r="K236" s="145"/>
      <c r="L236" s="31"/>
      <c r="M236" s="150"/>
      <c r="N236" s="151" t="s">
        <v>37</v>
      </c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AR236" s="154" t="s">
        <v>141</v>
      </c>
      <c r="AT236" s="154" t="s">
        <v>137</v>
      </c>
      <c r="AU236" s="154" t="s">
        <v>82</v>
      </c>
      <c r="AY236" s="16" t="s">
        <v>134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6" t="s">
        <v>80</v>
      </c>
      <c r="BK236" s="155">
        <f>ROUND(I236*H236,2)</f>
        <v>0</v>
      </c>
      <c r="BL236" s="16" t="s">
        <v>141</v>
      </c>
      <c r="BM236" s="154" t="s">
        <v>335</v>
      </c>
    </row>
    <row r="237" spans="2:65" s="30" customFormat="1" x14ac:dyDescent="0.15">
      <c r="B237" s="31"/>
      <c r="D237" s="156" t="s">
        <v>143</v>
      </c>
      <c r="F237" s="157" t="s">
        <v>334</v>
      </c>
      <c r="I237" s="158"/>
      <c r="L237" s="31"/>
      <c r="M237" s="159"/>
      <c r="T237" s="55"/>
      <c r="AT237" s="16" t="s">
        <v>143</v>
      </c>
      <c r="AU237" s="16" t="s">
        <v>82</v>
      </c>
    </row>
    <row r="238" spans="2:65" s="30" customFormat="1" ht="16.5" customHeight="1" x14ac:dyDescent="0.15">
      <c r="B238" s="142"/>
      <c r="C238" s="143" t="s">
        <v>336</v>
      </c>
      <c r="D238" s="143" t="s">
        <v>137</v>
      </c>
      <c r="E238" s="144" t="s">
        <v>337</v>
      </c>
      <c r="F238" s="145" t="s">
        <v>338</v>
      </c>
      <c r="G238" s="146" t="s">
        <v>157</v>
      </c>
      <c r="H238" s="147">
        <v>300</v>
      </c>
      <c r="I238" s="148"/>
      <c r="J238" s="149">
        <f>ROUND(I238*H238,2)</f>
        <v>0</v>
      </c>
      <c r="K238" s="145"/>
      <c r="L238" s="31"/>
      <c r="M238" s="150"/>
      <c r="N238" s="151" t="s">
        <v>37</v>
      </c>
      <c r="P238" s="152">
        <f>O238*H238</f>
        <v>0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AR238" s="154" t="s">
        <v>141</v>
      </c>
      <c r="AT238" s="154" t="s">
        <v>137</v>
      </c>
      <c r="AU238" s="154" t="s">
        <v>82</v>
      </c>
      <c r="AY238" s="16" t="s">
        <v>134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6" t="s">
        <v>80</v>
      </c>
      <c r="BK238" s="155">
        <f>ROUND(I238*H238,2)</f>
        <v>0</v>
      </c>
      <c r="BL238" s="16" t="s">
        <v>141</v>
      </c>
      <c r="BM238" s="154" t="s">
        <v>339</v>
      </c>
    </row>
    <row r="239" spans="2:65" s="30" customFormat="1" x14ac:dyDescent="0.15">
      <c r="B239" s="31"/>
      <c r="D239" s="156" t="s">
        <v>143</v>
      </c>
      <c r="F239" s="157" t="s">
        <v>338</v>
      </c>
      <c r="I239" s="158"/>
      <c r="L239" s="31"/>
      <c r="M239" s="159"/>
      <c r="T239" s="55"/>
      <c r="AT239" s="16" t="s">
        <v>143</v>
      </c>
      <c r="AU239" s="16" t="s">
        <v>82</v>
      </c>
    </row>
    <row r="240" spans="2:65" s="30" customFormat="1" ht="16.5" customHeight="1" x14ac:dyDescent="0.15">
      <c r="B240" s="142"/>
      <c r="C240" s="143" t="s">
        <v>229</v>
      </c>
      <c r="D240" s="143" t="s">
        <v>137</v>
      </c>
      <c r="E240" s="144" t="s">
        <v>340</v>
      </c>
      <c r="F240" s="145" t="s">
        <v>341</v>
      </c>
      <c r="G240" s="146" t="s">
        <v>157</v>
      </c>
      <c r="H240" s="147">
        <v>400</v>
      </c>
      <c r="I240" s="148"/>
      <c r="J240" s="149">
        <f>ROUND(I240*H240,2)</f>
        <v>0</v>
      </c>
      <c r="K240" s="145"/>
      <c r="L240" s="31"/>
      <c r="M240" s="150"/>
      <c r="N240" s="151" t="s">
        <v>37</v>
      </c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AR240" s="154" t="s">
        <v>141</v>
      </c>
      <c r="AT240" s="154" t="s">
        <v>137</v>
      </c>
      <c r="AU240" s="154" t="s">
        <v>82</v>
      </c>
      <c r="AY240" s="16" t="s">
        <v>134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6" t="s">
        <v>80</v>
      </c>
      <c r="BK240" s="155">
        <f>ROUND(I240*H240,2)</f>
        <v>0</v>
      </c>
      <c r="BL240" s="16" t="s">
        <v>141</v>
      </c>
      <c r="BM240" s="154" t="s">
        <v>342</v>
      </c>
    </row>
    <row r="241" spans="2:65" s="30" customFormat="1" x14ac:dyDescent="0.15">
      <c r="B241" s="31"/>
      <c r="D241" s="156" t="s">
        <v>143</v>
      </c>
      <c r="F241" s="157" t="s">
        <v>341</v>
      </c>
      <c r="I241" s="158"/>
      <c r="L241" s="31"/>
      <c r="M241" s="159"/>
      <c r="T241" s="55"/>
      <c r="AT241" s="16" t="s">
        <v>143</v>
      </c>
      <c r="AU241" s="16" t="s">
        <v>82</v>
      </c>
    </row>
    <row r="242" spans="2:65" s="30" customFormat="1" ht="16.5" customHeight="1" x14ac:dyDescent="0.15">
      <c r="B242" s="142"/>
      <c r="C242" s="143" t="s">
        <v>343</v>
      </c>
      <c r="D242" s="143" t="s">
        <v>137</v>
      </c>
      <c r="E242" s="144" t="s">
        <v>344</v>
      </c>
      <c r="F242" s="145" t="s">
        <v>345</v>
      </c>
      <c r="G242" s="146" t="s">
        <v>140</v>
      </c>
      <c r="H242" s="147">
        <v>50</v>
      </c>
      <c r="I242" s="148"/>
      <c r="J242" s="149">
        <f>ROUND(I242*H242,2)</f>
        <v>0</v>
      </c>
      <c r="K242" s="145"/>
      <c r="L242" s="31"/>
      <c r="M242" s="150"/>
      <c r="N242" s="151" t="s">
        <v>37</v>
      </c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AR242" s="154" t="s">
        <v>141</v>
      </c>
      <c r="AT242" s="154" t="s">
        <v>137</v>
      </c>
      <c r="AU242" s="154" t="s">
        <v>82</v>
      </c>
      <c r="AY242" s="16" t="s">
        <v>134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6" t="s">
        <v>80</v>
      </c>
      <c r="BK242" s="155">
        <f>ROUND(I242*H242,2)</f>
        <v>0</v>
      </c>
      <c r="BL242" s="16" t="s">
        <v>141</v>
      </c>
      <c r="BM242" s="154" t="s">
        <v>346</v>
      </c>
    </row>
    <row r="243" spans="2:65" s="30" customFormat="1" x14ac:dyDescent="0.15">
      <c r="B243" s="31"/>
      <c r="D243" s="156" t="s">
        <v>143</v>
      </c>
      <c r="F243" s="157" t="s">
        <v>345</v>
      </c>
      <c r="I243" s="158"/>
      <c r="L243" s="31"/>
      <c r="M243" s="159"/>
      <c r="T243" s="55"/>
      <c r="AT243" s="16" t="s">
        <v>143</v>
      </c>
      <c r="AU243" s="16" t="s">
        <v>82</v>
      </c>
    </row>
    <row r="244" spans="2:65" s="30" customFormat="1" ht="16.5" customHeight="1" x14ac:dyDescent="0.15">
      <c r="B244" s="142"/>
      <c r="C244" s="143" t="s">
        <v>233</v>
      </c>
      <c r="D244" s="143" t="s">
        <v>137</v>
      </c>
      <c r="E244" s="144" t="s">
        <v>347</v>
      </c>
      <c r="F244" s="145" t="s">
        <v>348</v>
      </c>
      <c r="G244" s="146" t="s">
        <v>312</v>
      </c>
      <c r="H244" s="147">
        <v>30</v>
      </c>
      <c r="I244" s="148"/>
      <c r="J244" s="149">
        <f>ROUND(I244*H244,2)</f>
        <v>0</v>
      </c>
      <c r="K244" s="145"/>
      <c r="L244" s="31"/>
      <c r="M244" s="150"/>
      <c r="N244" s="151" t="s">
        <v>37</v>
      </c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AR244" s="154" t="s">
        <v>141</v>
      </c>
      <c r="AT244" s="154" t="s">
        <v>137</v>
      </c>
      <c r="AU244" s="154" t="s">
        <v>82</v>
      </c>
      <c r="AY244" s="16" t="s">
        <v>134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6" t="s">
        <v>80</v>
      </c>
      <c r="BK244" s="155">
        <f>ROUND(I244*H244,2)</f>
        <v>0</v>
      </c>
      <c r="BL244" s="16" t="s">
        <v>141</v>
      </c>
      <c r="BM244" s="154" t="s">
        <v>349</v>
      </c>
    </row>
    <row r="245" spans="2:65" s="30" customFormat="1" x14ac:dyDescent="0.15">
      <c r="B245" s="31"/>
      <c r="D245" s="156" t="s">
        <v>143</v>
      </c>
      <c r="F245" s="157" t="s">
        <v>348</v>
      </c>
      <c r="I245" s="158"/>
      <c r="L245" s="31"/>
      <c r="M245" s="159"/>
      <c r="T245" s="55"/>
      <c r="AT245" s="16" t="s">
        <v>143</v>
      </c>
      <c r="AU245" s="16" t="s">
        <v>82</v>
      </c>
    </row>
    <row r="246" spans="2:65" s="30" customFormat="1" ht="16.5" customHeight="1" x14ac:dyDescent="0.15">
      <c r="B246" s="142"/>
      <c r="C246" s="143" t="s">
        <v>350</v>
      </c>
      <c r="D246" s="143" t="s">
        <v>137</v>
      </c>
      <c r="E246" s="144" t="s">
        <v>351</v>
      </c>
      <c r="F246" s="145" t="s">
        <v>352</v>
      </c>
      <c r="G246" s="146" t="s">
        <v>353</v>
      </c>
      <c r="H246" s="147">
        <v>15</v>
      </c>
      <c r="I246" s="148"/>
      <c r="J246" s="149">
        <f>ROUND(I246*H246,2)</f>
        <v>0</v>
      </c>
      <c r="K246" s="145"/>
      <c r="L246" s="31"/>
      <c r="M246" s="150"/>
      <c r="N246" s="151" t="s">
        <v>37</v>
      </c>
      <c r="P246" s="152">
        <f>O246*H246</f>
        <v>0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AR246" s="154" t="s">
        <v>141</v>
      </c>
      <c r="AT246" s="154" t="s">
        <v>137</v>
      </c>
      <c r="AU246" s="154" t="s">
        <v>82</v>
      </c>
      <c r="AY246" s="16" t="s">
        <v>134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6" t="s">
        <v>80</v>
      </c>
      <c r="BK246" s="155">
        <f>ROUND(I246*H246,2)</f>
        <v>0</v>
      </c>
      <c r="BL246" s="16" t="s">
        <v>141</v>
      </c>
      <c r="BM246" s="154" t="s">
        <v>354</v>
      </c>
    </row>
    <row r="247" spans="2:65" s="30" customFormat="1" x14ac:dyDescent="0.15">
      <c r="B247" s="31"/>
      <c r="D247" s="156" t="s">
        <v>143</v>
      </c>
      <c r="F247" s="157" t="s">
        <v>352</v>
      </c>
      <c r="I247" s="158"/>
      <c r="L247" s="31"/>
      <c r="M247" s="159"/>
      <c r="T247" s="55"/>
      <c r="AT247" s="16" t="s">
        <v>143</v>
      </c>
      <c r="AU247" s="16" t="s">
        <v>82</v>
      </c>
    </row>
    <row r="248" spans="2:65" s="30" customFormat="1" ht="16.5" customHeight="1" x14ac:dyDescent="0.15">
      <c r="B248" s="142"/>
      <c r="C248" s="143" t="s">
        <v>236</v>
      </c>
      <c r="D248" s="143" t="s">
        <v>137</v>
      </c>
      <c r="E248" s="144" t="s">
        <v>355</v>
      </c>
      <c r="F248" s="145" t="s">
        <v>356</v>
      </c>
      <c r="G248" s="146" t="s">
        <v>312</v>
      </c>
      <c r="H248" s="147">
        <v>30</v>
      </c>
      <c r="I248" s="148"/>
      <c r="J248" s="149">
        <f>ROUND(I248*H248,2)</f>
        <v>0</v>
      </c>
      <c r="K248" s="145"/>
      <c r="L248" s="31"/>
      <c r="M248" s="150"/>
      <c r="N248" s="151" t="s">
        <v>37</v>
      </c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AR248" s="154" t="s">
        <v>141</v>
      </c>
      <c r="AT248" s="154" t="s">
        <v>137</v>
      </c>
      <c r="AU248" s="154" t="s">
        <v>82</v>
      </c>
      <c r="AY248" s="16" t="s">
        <v>134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6" t="s">
        <v>80</v>
      </c>
      <c r="BK248" s="155">
        <f>ROUND(I248*H248,2)</f>
        <v>0</v>
      </c>
      <c r="BL248" s="16" t="s">
        <v>141</v>
      </c>
      <c r="BM248" s="154" t="s">
        <v>357</v>
      </c>
    </row>
    <row r="249" spans="2:65" s="30" customFormat="1" x14ac:dyDescent="0.15">
      <c r="B249" s="31"/>
      <c r="D249" s="156" t="s">
        <v>143</v>
      </c>
      <c r="F249" s="157" t="s">
        <v>356</v>
      </c>
      <c r="I249" s="158"/>
      <c r="L249" s="31"/>
      <c r="M249" s="159"/>
      <c r="T249" s="55"/>
      <c r="AT249" s="16" t="s">
        <v>143</v>
      </c>
      <c r="AU249" s="16" t="s">
        <v>82</v>
      </c>
    </row>
    <row r="250" spans="2:65" s="30" customFormat="1" ht="24" customHeight="1" x14ac:dyDescent="0.15">
      <c r="B250" s="142"/>
      <c r="C250" s="143" t="s">
        <v>358</v>
      </c>
      <c r="D250" s="143" t="s">
        <v>137</v>
      </c>
      <c r="E250" s="144" t="s">
        <v>359</v>
      </c>
      <c r="F250" s="145" t="s">
        <v>360</v>
      </c>
      <c r="G250" s="146" t="s">
        <v>312</v>
      </c>
      <c r="H250" s="147">
        <v>50</v>
      </c>
      <c r="I250" s="148"/>
      <c r="J250" s="149">
        <f>ROUND(I250*H250,2)</f>
        <v>0</v>
      </c>
      <c r="K250" s="145"/>
      <c r="L250" s="31"/>
      <c r="M250" s="150"/>
      <c r="N250" s="151" t="s">
        <v>37</v>
      </c>
      <c r="P250" s="152">
        <f>O250*H250</f>
        <v>0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AR250" s="154" t="s">
        <v>141</v>
      </c>
      <c r="AT250" s="154" t="s">
        <v>137</v>
      </c>
      <c r="AU250" s="154" t="s">
        <v>82</v>
      </c>
      <c r="AY250" s="16" t="s">
        <v>134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6" t="s">
        <v>80</v>
      </c>
      <c r="BK250" s="155">
        <f>ROUND(I250*H250,2)</f>
        <v>0</v>
      </c>
      <c r="BL250" s="16" t="s">
        <v>141</v>
      </c>
      <c r="BM250" s="154" t="s">
        <v>361</v>
      </c>
    </row>
    <row r="251" spans="2:65" s="30" customFormat="1" x14ac:dyDescent="0.15">
      <c r="B251" s="31"/>
      <c r="D251" s="156" t="s">
        <v>143</v>
      </c>
      <c r="F251" s="157" t="s">
        <v>360</v>
      </c>
      <c r="I251" s="158"/>
      <c r="L251" s="31"/>
      <c r="M251" s="159"/>
      <c r="T251" s="55"/>
      <c r="AT251" s="16" t="s">
        <v>143</v>
      </c>
      <c r="AU251" s="16" t="s">
        <v>82</v>
      </c>
    </row>
    <row r="252" spans="2:65" s="129" customFormat="1" ht="25.5" customHeight="1" x14ac:dyDescent="0.2">
      <c r="B252" s="130"/>
      <c r="D252" s="131" t="s">
        <v>71</v>
      </c>
      <c r="E252" s="132" t="s">
        <v>362</v>
      </c>
      <c r="F252" s="132" t="s">
        <v>363</v>
      </c>
      <c r="I252" s="133"/>
      <c r="J252" s="134">
        <f>BK252</f>
        <v>0</v>
      </c>
      <c r="L252" s="130"/>
      <c r="M252" s="135"/>
      <c r="P252" s="136">
        <f>SUM(P253:P298)</f>
        <v>0</v>
      </c>
      <c r="R252" s="136">
        <f>SUM(R253:R298)</f>
        <v>0</v>
      </c>
      <c r="T252" s="137">
        <f>SUM(T253:T298)</f>
        <v>0</v>
      </c>
      <c r="AR252" s="131" t="s">
        <v>80</v>
      </c>
      <c r="AT252" s="138" t="s">
        <v>71</v>
      </c>
      <c r="AU252" s="138" t="s">
        <v>72</v>
      </c>
      <c r="AY252" s="131" t="s">
        <v>134</v>
      </c>
      <c r="BK252" s="139">
        <f>SUM(BK253:BK298)</f>
        <v>0</v>
      </c>
    </row>
    <row r="253" spans="2:65" s="30" customFormat="1" ht="16.5" customHeight="1" x14ac:dyDescent="0.15">
      <c r="B253" s="142"/>
      <c r="C253" s="143" t="s">
        <v>242</v>
      </c>
      <c r="D253" s="143" t="s">
        <v>137</v>
      </c>
      <c r="E253" s="144" t="s">
        <v>364</v>
      </c>
      <c r="F253" s="145" t="s">
        <v>365</v>
      </c>
      <c r="G253" s="146" t="s">
        <v>140</v>
      </c>
      <c r="H253" s="147">
        <v>1</v>
      </c>
      <c r="I253" s="148"/>
      <c r="J253" s="149">
        <f>ROUND(I253*H253,2)</f>
        <v>0</v>
      </c>
      <c r="K253" s="145"/>
      <c r="L253" s="31"/>
      <c r="M253" s="150"/>
      <c r="N253" s="151" t="s">
        <v>37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AR253" s="154" t="s">
        <v>141</v>
      </c>
      <c r="AT253" s="154" t="s">
        <v>137</v>
      </c>
      <c r="AU253" s="154" t="s">
        <v>80</v>
      </c>
      <c r="AY253" s="16" t="s">
        <v>134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6" t="s">
        <v>80</v>
      </c>
      <c r="BK253" s="155">
        <f>ROUND(I253*H253,2)</f>
        <v>0</v>
      </c>
      <c r="BL253" s="16" t="s">
        <v>141</v>
      </c>
      <c r="BM253" s="154" t="s">
        <v>82</v>
      </c>
    </row>
    <row r="254" spans="2:65" s="30" customFormat="1" x14ac:dyDescent="0.15">
      <c r="B254" s="31"/>
      <c r="D254" s="156" t="s">
        <v>143</v>
      </c>
      <c r="F254" s="157" t="s">
        <v>365</v>
      </c>
      <c r="I254" s="158"/>
      <c r="L254" s="31"/>
      <c r="M254" s="159"/>
      <c r="T254" s="55"/>
      <c r="AT254" s="16" t="s">
        <v>143</v>
      </c>
      <c r="AU254" s="16" t="s">
        <v>80</v>
      </c>
    </row>
    <row r="255" spans="2:65" s="30" customFormat="1" ht="16.5" customHeight="1" x14ac:dyDescent="0.15">
      <c r="B255" s="142"/>
      <c r="C255" s="143" t="s">
        <v>366</v>
      </c>
      <c r="D255" s="143" t="s">
        <v>137</v>
      </c>
      <c r="E255" s="144" t="s">
        <v>367</v>
      </c>
      <c r="F255" s="145" t="s">
        <v>368</v>
      </c>
      <c r="G255" s="146" t="s">
        <v>140</v>
      </c>
      <c r="H255" s="147">
        <v>1</v>
      </c>
      <c r="I255" s="148"/>
      <c r="J255" s="149">
        <f>ROUND(I255*H255,2)</f>
        <v>0</v>
      </c>
      <c r="K255" s="145"/>
      <c r="L255" s="31"/>
      <c r="M255" s="150"/>
      <c r="N255" s="151" t="s">
        <v>37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AR255" s="154" t="s">
        <v>141</v>
      </c>
      <c r="AT255" s="154" t="s">
        <v>137</v>
      </c>
      <c r="AU255" s="154" t="s">
        <v>80</v>
      </c>
      <c r="AY255" s="16" t="s">
        <v>134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6" t="s">
        <v>80</v>
      </c>
      <c r="BK255" s="155">
        <f>ROUND(I255*H255,2)</f>
        <v>0</v>
      </c>
      <c r="BL255" s="16" t="s">
        <v>141</v>
      </c>
      <c r="BM255" s="154" t="s">
        <v>141</v>
      </c>
    </row>
    <row r="256" spans="2:65" s="30" customFormat="1" x14ac:dyDescent="0.15">
      <c r="B256" s="31"/>
      <c r="D256" s="156" t="s">
        <v>143</v>
      </c>
      <c r="F256" s="157" t="s">
        <v>368</v>
      </c>
      <c r="I256" s="158"/>
      <c r="L256" s="31"/>
      <c r="M256" s="159"/>
      <c r="T256" s="55"/>
      <c r="AT256" s="16" t="s">
        <v>143</v>
      </c>
      <c r="AU256" s="16" t="s">
        <v>80</v>
      </c>
    </row>
    <row r="257" spans="2:65" s="30" customFormat="1" ht="16.5" customHeight="1" x14ac:dyDescent="0.15">
      <c r="B257" s="142"/>
      <c r="C257" s="143" t="s">
        <v>245</v>
      </c>
      <c r="D257" s="143" t="s">
        <v>137</v>
      </c>
      <c r="E257" s="144" t="s">
        <v>369</v>
      </c>
      <c r="F257" s="145" t="s">
        <v>370</v>
      </c>
      <c r="G257" s="146" t="s">
        <v>140</v>
      </c>
      <c r="H257" s="147">
        <v>1</v>
      </c>
      <c r="I257" s="148"/>
      <c r="J257" s="149">
        <f>ROUND(I257*H257,2)</f>
        <v>0</v>
      </c>
      <c r="K257" s="145"/>
      <c r="L257" s="31"/>
      <c r="M257" s="150"/>
      <c r="N257" s="151" t="s">
        <v>37</v>
      </c>
      <c r="P257" s="152">
        <f>O257*H257</f>
        <v>0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AR257" s="154" t="s">
        <v>141</v>
      </c>
      <c r="AT257" s="154" t="s">
        <v>137</v>
      </c>
      <c r="AU257" s="154" t="s">
        <v>80</v>
      </c>
      <c r="AY257" s="16" t="s">
        <v>134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6" t="s">
        <v>80</v>
      </c>
      <c r="BK257" s="155">
        <f>ROUND(I257*H257,2)</f>
        <v>0</v>
      </c>
      <c r="BL257" s="16" t="s">
        <v>141</v>
      </c>
      <c r="BM257" s="154" t="s">
        <v>159</v>
      </c>
    </row>
    <row r="258" spans="2:65" s="30" customFormat="1" x14ac:dyDescent="0.15">
      <c r="B258" s="31"/>
      <c r="D258" s="156" t="s">
        <v>143</v>
      </c>
      <c r="F258" s="157" t="s">
        <v>370</v>
      </c>
      <c r="I258" s="158"/>
      <c r="L258" s="31"/>
      <c r="M258" s="159"/>
      <c r="T258" s="55"/>
      <c r="AT258" s="16" t="s">
        <v>143</v>
      </c>
      <c r="AU258" s="16" t="s">
        <v>80</v>
      </c>
    </row>
    <row r="259" spans="2:65" s="30" customFormat="1" ht="16.5" customHeight="1" x14ac:dyDescent="0.15">
      <c r="B259" s="142"/>
      <c r="C259" s="143" t="s">
        <v>371</v>
      </c>
      <c r="D259" s="143" t="s">
        <v>137</v>
      </c>
      <c r="E259" s="144" t="s">
        <v>372</v>
      </c>
      <c r="F259" s="145" t="s">
        <v>373</v>
      </c>
      <c r="G259" s="146" t="s">
        <v>140</v>
      </c>
      <c r="H259" s="147">
        <v>4</v>
      </c>
      <c r="I259" s="148"/>
      <c r="J259" s="149">
        <f>ROUND(I259*H259,2)</f>
        <v>0</v>
      </c>
      <c r="K259" s="145"/>
      <c r="L259" s="31"/>
      <c r="M259" s="150"/>
      <c r="N259" s="151" t="s">
        <v>37</v>
      </c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AR259" s="154" t="s">
        <v>141</v>
      </c>
      <c r="AT259" s="154" t="s">
        <v>137</v>
      </c>
      <c r="AU259" s="154" t="s">
        <v>80</v>
      </c>
      <c r="AY259" s="16" t="s">
        <v>134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6" t="s">
        <v>80</v>
      </c>
      <c r="BK259" s="155">
        <f>ROUND(I259*H259,2)</f>
        <v>0</v>
      </c>
      <c r="BL259" s="16" t="s">
        <v>141</v>
      </c>
      <c r="BM259" s="154" t="s">
        <v>374</v>
      </c>
    </row>
    <row r="260" spans="2:65" s="30" customFormat="1" x14ac:dyDescent="0.15">
      <c r="B260" s="31"/>
      <c r="D260" s="156" t="s">
        <v>143</v>
      </c>
      <c r="F260" s="157" t="s">
        <v>375</v>
      </c>
      <c r="I260" s="158"/>
      <c r="L260" s="31"/>
      <c r="M260" s="159"/>
      <c r="T260" s="55"/>
      <c r="AT260" s="16" t="s">
        <v>143</v>
      </c>
      <c r="AU260" s="16" t="s">
        <v>80</v>
      </c>
    </row>
    <row r="261" spans="2:65" s="30" customFormat="1" ht="16.5" customHeight="1" x14ac:dyDescent="0.15">
      <c r="B261" s="142"/>
      <c r="C261" s="143" t="s">
        <v>249</v>
      </c>
      <c r="D261" s="143" t="s">
        <v>137</v>
      </c>
      <c r="E261" s="144" t="s">
        <v>376</v>
      </c>
      <c r="F261" s="145" t="s">
        <v>377</v>
      </c>
      <c r="G261" s="146" t="s">
        <v>140</v>
      </c>
      <c r="H261" s="147">
        <v>10</v>
      </c>
      <c r="I261" s="148"/>
      <c r="J261" s="149">
        <f>ROUND(I261*H261,2)</f>
        <v>0</v>
      </c>
      <c r="K261" s="145"/>
      <c r="L261" s="31"/>
      <c r="M261" s="150"/>
      <c r="N261" s="151" t="s">
        <v>37</v>
      </c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AR261" s="154" t="s">
        <v>141</v>
      </c>
      <c r="AT261" s="154" t="s">
        <v>137</v>
      </c>
      <c r="AU261" s="154" t="s">
        <v>80</v>
      </c>
      <c r="AY261" s="16" t="s">
        <v>134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6" t="s">
        <v>80</v>
      </c>
      <c r="BK261" s="155">
        <f>ROUND(I261*H261,2)</f>
        <v>0</v>
      </c>
      <c r="BL261" s="16" t="s">
        <v>141</v>
      </c>
      <c r="BM261" s="154" t="s">
        <v>378</v>
      </c>
    </row>
    <row r="262" spans="2:65" s="30" customFormat="1" x14ac:dyDescent="0.15">
      <c r="B262" s="31"/>
      <c r="D262" s="156" t="s">
        <v>143</v>
      </c>
      <c r="F262" s="157" t="s">
        <v>379</v>
      </c>
      <c r="I262" s="158"/>
      <c r="L262" s="31"/>
      <c r="M262" s="159"/>
      <c r="T262" s="55"/>
      <c r="AT262" s="16" t="s">
        <v>143</v>
      </c>
      <c r="AU262" s="16" t="s">
        <v>80</v>
      </c>
    </row>
    <row r="263" spans="2:65" s="30" customFormat="1" ht="16.5" customHeight="1" x14ac:dyDescent="0.15">
      <c r="B263" s="142"/>
      <c r="C263" s="143" t="s">
        <v>380</v>
      </c>
      <c r="D263" s="143" t="s">
        <v>137</v>
      </c>
      <c r="E263" s="144" t="s">
        <v>381</v>
      </c>
      <c r="F263" s="145" t="s">
        <v>382</v>
      </c>
      <c r="G263" s="146" t="s">
        <v>140</v>
      </c>
      <c r="H263" s="147">
        <v>20</v>
      </c>
      <c r="I263" s="148"/>
      <c r="J263" s="149">
        <f>ROUND(I263*H263,2)</f>
        <v>0</v>
      </c>
      <c r="K263" s="145"/>
      <c r="L263" s="31"/>
      <c r="M263" s="150"/>
      <c r="N263" s="151" t="s">
        <v>37</v>
      </c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AR263" s="154" t="s">
        <v>141</v>
      </c>
      <c r="AT263" s="154" t="s">
        <v>137</v>
      </c>
      <c r="AU263" s="154" t="s">
        <v>80</v>
      </c>
      <c r="AY263" s="16" t="s">
        <v>134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6" t="s">
        <v>80</v>
      </c>
      <c r="BK263" s="155">
        <f>ROUND(I263*H263,2)</f>
        <v>0</v>
      </c>
      <c r="BL263" s="16" t="s">
        <v>141</v>
      </c>
      <c r="BM263" s="154" t="s">
        <v>383</v>
      </c>
    </row>
    <row r="264" spans="2:65" s="30" customFormat="1" x14ac:dyDescent="0.15">
      <c r="B264" s="31"/>
      <c r="D264" s="156" t="s">
        <v>143</v>
      </c>
      <c r="F264" s="157" t="s">
        <v>384</v>
      </c>
      <c r="I264" s="158"/>
      <c r="L264" s="31"/>
      <c r="M264" s="159"/>
      <c r="T264" s="55"/>
      <c r="AT264" s="16" t="s">
        <v>143</v>
      </c>
      <c r="AU264" s="16" t="s">
        <v>80</v>
      </c>
    </row>
    <row r="265" spans="2:65" s="30" customFormat="1" ht="16.5" customHeight="1" x14ac:dyDescent="0.15">
      <c r="B265" s="142"/>
      <c r="C265" s="143" t="s">
        <v>252</v>
      </c>
      <c r="D265" s="143" t="s">
        <v>137</v>
      </c>
      <c r="E265" s="144" t="s">
        <v>385</v>
      </c>
      <c r="F265" s="145" t="s">
        <v>386</v>
      </c>
      <c r="G265" s="146" t="s">
        <v>157</v>
      </c>
      <c r="H265" s="147">
        <v>100</v>
      </c>
      <c r="I265" s="148"/>
      <c r="J265" s="149">
        <f>ROUND(I265*H265,2)</f>
        <v>0</v>
      </c>
      <c r="K265" s="145"/>
      <c r="L265" s="31"/>
      <c r="M265" s="150"/>
      <c r="N265" s="151" t="s">
        <v>37</v>
      </c>
      <c r="P265" s="152">
        <f>O265*H265</f>
        <v>0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AR265" s="154" t="s">
        <v>141</v>
      </c>
      <c r="AT265" s="154" t="s">
        <v>137</v>
      </c>
      <c r="AU265" s="154" t="s">
        <v>80</v>
      </c>
      <c r="AY265" s="16" t="s">
        <v>134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6" t="s">
        <v>80</v>
      </c>
      <c r="BK265" s="155">
        <f>ROUND(I265*H265,2)</f>
        <v>0</v>
      </c>
      <c r="BL265" s="16" t="s">
        <v>141</v>
      </c>
      <c r="BM265" s="154" t="s">
        <v>387</v>
      </c>
    </row>
    <row r="266" spans="2:65" s="30" customFormat="1" x14ac:dyDescent="0.15">
      <c r="B266" s="31"/>
      <c r="D266" s="156" t="s">
        <v>143</v>
      </c>
      <c r="F266" s="157" t="s">
        <v>388</v>
      </c>
      <c r="I266" s="158"/>
      <c r="L266" s="31"/>
      <c r="M266" s="159"/>
      <c r="T266" s="55"/>
      <c r="AT266" s="16" t="s">
        <v>143</v>
      </c>
      <c r="AU266" s="16" t="s">
        <v>80</v>
      </c>
    </row>
    <row r="267" spans="2:65" s="30" customFormat="1" ht="16.5" customHeight="1" x14ac:dyDescent="0.15">
      <c r="B267" s="142"/>
      <c r="C267" s="143" t="s">
        <v>389</v>
      </c>
      <c r="D267" s="143" t="s">
        <v>137</v>
      </c>
      <c r="E267" s="144" t="s">
        <v>390</v>
      </c>
      <c r="F267" s="145" t="s">
        <v>391</v>
      </c>
      <c r="G267" s="146" t="s">
        <v>157</v>
      </c>
      <c r="H267" s="147">
        <v>400</v>
      </c>
      <c r="I267" s="148"/>
      <c r="J267" s="149">
        <f>ROUND(I267*H267,2)</f>
        <v>0</v>
      </c>
      <c r="K267" s="145"/>
      <c r="L267" s="31"/>
      <c r="M267" s="150"/>
      <c r="N267" s="151" t="s">
        <v>37</v>
      </c>
      <c r="P267" s="152">
        <f>O267*H267</f>
        <v>0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AR267" s="154" t="s">
        <v>141</v>
      </c>
      <c r="AT267" s="154" t="s">
        <v>137</v>
      </c>
      <c r="AU267" s="154" t="s">
        <v>80</v>
      </c>
      <c r="AY267" s="16" t="s">
        <v>134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6" t="s">
        <v>80</v>
      </c>
      <c r="BK267" s="155">
        <f>ROUND(I267*H267,2)</f>
        <v>0</v>
      </c>
      <c r="BL267" s="16" t="s">
        <v>141</v>
      </c>
      <c r="BM267" s="154" t="s">
        <v>392</v>
      </c>
    </row>
    <row r="268" spans="2:65" s="30" customFormat="1" x14ac:dyDescent="0.15">
      <c r="B268" s="31"/>
      <c r="D268" s="156" t="s">
        <v>143</v>
      </c>
      <c r="F268" s="157" t="s">
        <v>393</v>
      </c>
      <c r="I268" s="158"/>
      <c r="L268" s="31"/>
      <c r="M268" s="159"/>
      <c r="T268" s="55"/>
      <c r="AT268" s="16" t="s">
        <v>143</v>
      </c>
      <c r="AU268" s="16" t="s">
        <v>80</v>
      </c>
    </row>
    <row r="269" spans="2:65" s="30" customFormat="1" ht="16.5" customHeight="1" x14ac:dyDescent="0.15">
      <c r="B269" s="142"/>
      <c r="C269" s="143" t="s">
        <v>256</v>
      </c>
      <c r="D269" s="143" t="s">
        <v>137</v>
      </c>
      <c r="E269" s="144" t="s">
        <v>394</v>
      </c>
      <c r="F269" s="145" t="s">
        <v>395</v>
      </c>
      <c r="G269" s="146" t="s">
        <v>157</v>
      </c>
      <c r="H269" s="147">
        <v>50</v>
      </c>
      <c r="I269" s="148"/>
      <c r="J269" s="149">
        <f>ROUND(I269*H269,2)</f>
        <v>0</v>
      </c>
      <c r="K269" s="145"/>
      <c r="L269" s="31"/>
      <c r="M269" s="150"/>
      <c r="N269" s="151" t="s">
        <v>37</v>
      </c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AR269" s="154" t="s">
        <v>141</v>
      </c>
      <c r="AT269" s="154" t="s">
        <v>137</v>
      </c>
      <c r="AU269" s="154" t="s">
        <v>80</v>
      </c>
      <c r="AY269" s="16" t="s">
        <v>134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6" t="s">
        <v>80</v>
      </c>
      <c r="BK269" s="155">
        <f>ROUND(I269*H269,2)</f>
        <v>0</v>
      </c>
      <c r="BL269" s="16" t="s">
        <v>141</v>
      </c>
      <c r="BM269" s="154" t="s">
        <v>396</v>
      </c>
    </row>
    <row r="270" spans="2:65" s="30" customFormat="1" x14ac:dyDescent="0.15">
      <c r="B270" s="31"/>
      <c r="D270" s="156" t="s">
        <v>143</v>
      </c>
      <c r="F270" s="157" t="s">
        <v>397</v>
      </c>
      <c r="I270" s="158"/>
      <c r="L270" s="31"/>
      <c r="M270" s="159"/>
      <c r="T270" s="55"/>
      <c r="AT270" s="16" t="s">
        <v>143</v>
      </c>
      <c r="AU270" s="16" t="s">
        <v>80</v>
      </c>
    </row>
    <row r="271" spans="2:65" s="30" customFormat="1" ht="16.5" customHeight="1" x14ac:dyDescent="0.15">
      <c r="B271" s="142"/>
      <c r="C271" s="143" t="s">
        <v>398</v>
      </c>
      <c r="D271" s="143" t="s">
        <v>137</v>
      </c>
      <c r="E271" s="144" t="s">
        <v>399</v>
      </c>
      <c r="F271" s="145" t="s">
        <v>400</v>
      </c>
      <c r="G271" s="146" t="s">
        <v>140</v>
      </c>
      <c r="H271" s="147">
        <v>30</v>
      </c>
      <c r="I271" s="148"/>
      <c r="J271" s="149">
        <f>ROUND(I271*H271,2)</f>
        <v>0</v>
      </c>
      <c r="K271" s="145"/>
      <c r="L271" s="31"/>
      <c r="M271" s="150"/>
      <c r="N271" s="151" t="s">
        <v>37</v>
      </c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AR271" s="154" t="s">
        <v>141</v>
      </c>
      <c r="AT271" s="154" t="s">
        <v>137</v>
      </c>
      <c r="AU271" s="154" t="s">
        <v>80</v>
      </c>
      <c r="AY271" s="16" t="s">
        <v>134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6" t="s">
        <v>80</v>
      </c>
      <c r="BK271" s="155">
        <f>ROUND(I271*H271,2)</f>
        <v>0</v>
      </c>
      <c r="BL271" s="16" t="s">
        <v>141</v>
      </c>
      <c r="BM271" s="154" t="s">
        <v>401</v>
      </c>
    </row>
    <row r="272" spans="2:65" s="30" customFormat="1" x14ac:dyDescent="0.15">
      <c r="B272" s="31"/>
      <c r="D272" s="156" t="s">
        <v>143</v>
      </c>
      <c r="F272" s="157" t="s">
        <v>402</v>
      </c>
      <c r="I272" s="158"/>
      <c r="L272" s="31"/>
      <c r="M272" s="159"/>
      <c r="T272" s="55"/>
      <c r="AT272" s="16" t="s">
        <v>143</v>
      </c>
      <c r="AU272" s="16" t="s">
        <v>80</v>
      </c>
    </row>
    <row r="273" spans="2:65" s="30" customFormat="1" ht="16.5" customHeight="1" x14ac:dyDescent="0.15">
      <c r="B273" s="142"/>
      <c r="C273" s="143" t="s">
        <v>259</v>
      </c>
      <c r="D273" s="143" t="s">
        <v>137</v>
      </c>
      <c r="E273" s="144" t="s">
        <v>403</v>
      </c>
      <c r="F273" s="145" t="s">
        <v>404</v>
      </c>
      <c r="G273" s="146" t="s">
        <v>140</v>
      </c>
      <c r="H273" s="147">
        <v>20</v>
      </c>
      <c r="I273" s="148"/>
      <c r="J273" s="149">
        <f>ROUND(I273*H273,2)</f>
        <v>0</v>
      </c>
      <c r="K273" s="145"/>
      <c r="L273" s="31"/>
      <c r="M273" s="150"/>
      <c r="N273" s="151" t="s">
        <v>37</v>
      </c>
      <c r="P273" s="152">
        <f>O273*H273</f>
        <v>0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AR273" s="154" t="s">
        <v>141</v>
      </c>
      <c r="AT273" s="154" t="s">
        <v>137</v>
      </c>
      <c r="AU273" s="154" t="s">
        <v>80</v>
      </c>
      <c r="AY273" s="16" t="s">
        <v>134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6" t="s">
        <v>80</v>
      </c>
      <c r="BK273" s="155">
        <f>ROUND(I273*H273,2)</f>
        <v>0</v>
      </c>
      <c r="BL273" s="16" t="s">
        <v>141</v>
      </c>
      <c r="BM273" s="154" t="s">
        <v>405</v>
      </c>
    </row>
    <row r="274" spans="2:65" s="30" customFormat="1" x14ac:dyDescent="0.15">
      <c r="B274" s="31"/>
      <c r="D274" s="156" t="s">
        <v>143</v>
      </c>
      <c r="F274" s="157" t="s">
        <v>406</v>
      </c>
      <c r="I274" s="158"/>
      <c r="L274" s="31"/>
      <c r="M274" s="159"/>
      <c r="T274" s="55"/>
      <c r="AT274" s="16" t="s">
        <v>143</v>
      </c>
      <c r="AU274" s="16" t="s">
        <v>80</v>
      </c>
    </row>
    <row r="275" spans="2:65" s="30" customFormat="1" ht="16.5" customHeight="1" x14ac:dyDescent="0.15">
      <c r="B275" s="142"/>
      <c r="C275" s="143" t="s">
        <v>407</v>
      </c>
      <c r="D275" s="143" t="s">
        <v>137</v>
      </c>
      <c r="E275" s="144" t="s">
        <v>408</v>
      </c>
      <c r="F275" s="145" t="s">
        <v>409</v>
      </c>
      <c r="G275" s="146" t="s">
        <v>140</v>
      </c>
      <c r="H275" s="147">
        <v>20</v>
      </c>
      <c r="I275" s="148"/>
      <c r="J275" s="149">
        <f>ROUND(I275*H275,2)</f>
        <v>0</v>
      </c>
      <c r="K275" s="145"/>
      <c r="L275" s="31"/>
      <c r="M275" s="150"/>
      <c r="N275" s="151" t="s">
        <v>37</v>
      </c>
      <c r="P275" s="152">
        <f>O275*H275</f>
        <v>0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AR275" s="154" t="s">
        <v>141</v>
      </c>
      <c r="AT275" s="154" t="s">
        <v>137</v>
      </c>
      <c r="AU275" s="154" t="s">
        <v>80</v>
      </c>
      <c r="AY275" s="16" t="s">
        <v>134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6" t="s">
        <v>80</v>
      </c>
      <c r="BK275" s="155">
        <f>ROUND(I275*H275,2)</f>
        <v>0</v>
      </c>
      <c r="BL275" s="16" t="s">
        <v>141</v>
      </c>
      <c r="BM275" s="154" t="s">
        <v>410</v>
      </c>
    </row>
    <row r="276" spans="2:65" s="30" customFormat="1" x14ac:dyDescent="0.15">
      <c r="B276" s="31"/>
      <c r="D276" s="156" t="s">
        <v>143</v>
      </c>
      <c r="F276" s="157" t="s">
        <v>411</v>
      </c>
      <c r="I276" s="158"/>
      <c r="L276" s="31"/>
      <c r="M276" s="159"/>
      <c r="T276" s="55"/>
      <c r="AT276" s="16" t="s">
        <v>143</v>
      </c>
      <c r="AU276" s="16" t="s">
        <v>80</v>
      </c>
    </row>
    <row r="277" spans="2:65" s="30" customFormat="1" ht="16.5" customHeight="1" x14ac:dyDescent="0.15">
      <c r="B277" s="142"/>
      <c r="C277" s="143" t="s">
        <v>263</v>
      </c>
      <c r="D277" s="143" t="s">
        <v>137</v>
      </c>
      <c r="E277" s="144" t="s">
        <v>412</v>
      </c>
      <c r="F277" s="145" t="s">
        <v>413</v>
      </c>
      <c r="G277" s="146" t="s">
        <v>140</v>
      </c>
      <c r="H277" s="147">
        <v>10</v>
      </c>
      <c r="I277" s="148"/>
      <c r="J277" s="149">
        <f>ROUND(I277*H277,2)</f>
        <v>0</v>
      </c>
      <c r="K277" s="145"/>
      <c r="L277" s="31"/>
      <c r="M277" s="150"/>
      <c r="N277" s="151" t="s">
        <v>37</v>
      </c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AR277" s="154" t="s">
        <v>141</v>
      </c>
      <c r="AT277" s="154" t="s">
        <v>137</v>
      </c>
      <c r="AU277" s="154" t="s">
        <v>80</v>
      </c>
      <c r="AY277" s="16" t="s">
        <v>134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6" t="s">
        <v>80</v>
      </c>
      <c r="BK277" s="155">
        <f>ROUND(I277*H277,2)</f>
        <v>0</v>
      </c>
      <c r="BL277" s="16" t="s">
        <v>141</v>
      </c>
      <c r="BM277" s="154" t="s">
        <v>414</v>
      </c>
    </row>
    <row r="278" spans="2:65" s="30" customFormat="1" x14ac:dyDescent="0.15">
      <c r="B278" s="31"/>
      <c r="D278" s="156" t="s">
        <v>143</v>
      </c>
      <c r="F278" s="157" t="s">
        <v>415</v>
      </c>
      <c r="I278" s="158"/>
      <c r="L278" s="31"/>
      <c r="M278" s="159"/>
      <c r="T278" s="55"/>
      <c r="AT278" s="16" t="s">
        <v>143</v>
      </c>
      <c r="AU278" s="16" t="s">
        <v>80</v>
      </c>
    </row>
    <row r="279" spans="2:65" s="30" customFormat="1" ht="16.5" customHeight="1" x14ac:dyDescent="0.15">
      <c r="B279" s="142"/>
      <c r="C279" s="143" t="s">
        <v>416</v>
      </c>
      <c r="D279" s="143" t="s">
        <v>137</v>
      </c>
      <c r="E279" s="144" t="s">
        <v>417</v>
      </c>
      <c r="F279" s="145" t="s">
        <v>418</v>
      </c>
      <c r="G279" s="146" t="s">
        <v>140</v>
      </c>
      <c r="H279" s="147">
        <v>20</v>
      </c>
      <c r="I279" s="148"/>
      <c r="J279" s="149">
        <f>ROUND(I279*H279,2)</f>
        <v>0</v>
      </c>
      <c r="K279" s="145"/>
      <c r="L279" s="31"/>
      <c r="M279" s="150"/>
      <c r="N279" s="151" t="s">
        <v>37</v>
      </c>
      <c r="P279" s="152">
        <f>O279*H279</f>
        <v>0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AR279" s="154" t="s">
        <v>141</v>
      </c>
      <c r="AT279" s="154" t="s">
        <v>137</v>
      </c>
      <c r="AU279" s="154" t="s">
        <v>80</v>
      </c>
      <c r="AY279" s="16" t="s">
        <v>134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6" t="s">
        <v>80</v>
      </c>
      <c r="BK279" s="155">
        <f>ROUND(I279*H279,2)</f>
        <v>0</v>
      </c>
      <c r="BL279" s="16" t="s">
        <v>141</v>
      </c>
      <c r="BM279" s="154" t="s">
        <v>419</v>
      </c>
    </row>
    <row r="280" spans="2:65" s="30" customFormat="1" x14ac:dyDescent="0.15">
      <c r="B280" s="31"/>
      <c r="D280" s="156" t="s">
        <v>143</v>
      </c>
      <c r="F280" s="157" t="s">
        <v>420</v>
      </c>
      <c r="I280" s="158"/>
      <c r="L280" s="31"/>
      <c r="M280" s="159"/>
      <c r="T280" s="55"/>
      <c r="AT280" s="16" t="s">
        <v>143</v>
      </c>
      <c r="AU280" s="16" t="s">
        <v>80</v>
      </c>
    </row>
    <row r="281" spans="2:65" s="30" customFormat="1" ht="16.5" customHeight="1" x14ac:dyDescent="0.15">
      <c r="B281" s="142"/>
      <c r="C281" s="143" t="s">
        <v>421</v>
      </c>
      <c r="D281" s="143" t="s">
        <v>137</v>
      </c>
      <c r="E281" s="144" t="s">
        <v>422</v>
      </c>
      <c r="F281" s="145" t="s">
        <v>423</v>
      </c>
      <c r="G281" s="146" t="s">
        <v>140</v>
      </c>
      <c r="H281" s="147">
        <v>200</v>
      </c>
      <c r="I281" s="148"/>
      <c r="J281" s="149">
        <f>ROUND(I281*H281,2)</f>
        <v>0</v>
      </c>
      <c r="K281" s="145"/>
      <c r="L281" s="31"/>
      <c r="M281" s="150"/>
      <c r="N281" s="151" t="s">
        <v>37</v>
      </c>
      <c r="P281" s="152">
        <f>O281*H281</f>
        <v>0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AR281" s="154" t="s">
        <v>141</v>
      </c>
      <c r="AT281" s="154" t="s">
        <v>137</v>
      </c>
      <c r="AU281" s="154" t="s">
        <v>80</v>
      </c>
      <c r="AY281" s="16" t="s">
        <v>134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6" t="s">
        <v>80</v>
      </c>
      <c r="BK281" s="155">
        <f>ROUND(I281*H281,2)</f>
        <v>0</v>
      </c>
      <c r="BL281" s="16" t="s">
        <v>141</v>
      </c>
      <c r="BM281" s="154" t="s">
        <v>424</v>
      </c>
    </row>
    <row r="282" spans="2:65" s="30" customFormat="1" x14ac:dyDescent="0.15">
      <c r="B282" s="31"/>
      <c r="D282" s="156" t="s">
        <v>143</v>
      </c>
      <c r="F282" s="157" t="s">
        <v>425</v>
      </c>
      <c r="I282" s="158"/>
      <c r="L282" s="31"/>
      <c r="M282" s="159"/>
      <c r="T282" s="55"/>
      <c r="AT282" s="16" t="s">
        <v>143</v>
      </c>
      <c r="AU282" s="16" t="s">
        <v>80</v>
      </c>
    </row>
    <row r="283" spans="2:65" s="30" customFormat="1" ht="16.5" customHeight="1" x14ac:dyDescent="0.15">
      <c r="B283" s="142"/>
      <c r="C283" s="143" t="s">
        <v>266</v>
      </c>
      <c r="D283" s="143" t="s">
        <v>137</v>
      </c>
      <c r="E283" s="144" t="s">
        <v>426</v>
      </c>
      <c r="F283" s="145" t="s">
        <v>427</v>
      </c>
      <c r="G283" s="146" t="s">
        <v>140</v>
      </c>
      <c r="H283" s="147">
        <v>50</v>
      </c>
      <c r="I283" s="148"/>
      <c r="J283" s="149">
        <f>ROUND(I283*H283,2)</f>
        <v>0</v>
      </c>
      <c r="K283" s="145"/>
      <c r="L283" s="31"/>
      <c r="M283" s="150"/>
      <c r="N283" s="151" t="s">
        <v>37</v>
      </c>
      <c r="P283" s="152">
        <f>O283*H283</f>
        <v>0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AR283" s="154" t="s">
        <v>141</v>
      </c>
      <c r="AT283" s="154" t="s">
        <v>137</v>
      </c>
      <c r="AU283" s="154" t="s">
        <v>80</v>
      </c>
      <c r="AY283" s="16" t="s">
        <v>134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6" t="s">
        <v>80</v>
      </c>
      <c r="BK283" s="155">
        <f>ROUND(I283*H283,2)</f>
        <v>0</v>
      </c>
      <c r="BL283" s="16" t="s">
        <v>141</v>
      </c>
      <c r="BM283" s="154" t="s">
        <v>428</v>
      </c>
    </row>
    <row r="284" spans="2:65" s="30" customFormat="1" x14ac:dyDescent="0.15">
      <c r="B284" s="31"/>
      <c r="D284" s="156" t="s">
        <v>143</v>
      </c>
      <c r="F284" s="157" t="s">
        <v>429</v>
      </c>
      <c r="I284" s="158"/>
      <c r="L284" s="31"/>
      <c r="M284" s="159"/>
      <c r="T284" s="55"/>
      <c r="AT284" s="16" t="s">
        <v>143</v>
      </c>
      <c r="AU284" s="16" t="s">
        <v>80</v>
      </c>
    </row>
    <row r="285" spans="2:65" s="30" customFormat="1" ht="16.5" customHeight="1" x14ac:dyDescent="0.15">
      <c r="B285" s="142"/>
      <c r="C285" s="143" t="s">
        <v>430</v>
      </c>
      <c r="D285" s="143" t="s">
        <v>137</v>
      </c>
      <c r="E285" s="144" t="s">
        <v>431</v>
      </c>
      <c r="F285" s="145" t="s">
        <v>432</v>
      </c>
      <c r="G285" s="146" t="s">
        <v>140</v>
      </c>
      <c r="H285" s="147">
        <v>80</v>
      </c>
      <c r="I285" s="148"/>
      <c r="J285" s="149">
        <f>ROUND(I285*H285,2)</f>
        <v>0</v>
      </c>
      <c r="K285" s="145"/>
      <c r="L285" s="31"/>
      <c r="M285" s="150"/>
      <c r="N285" s="151" t="s">
        <v>37</v>
      </c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AR285" s="154" t="s">
        <v>141</v>
      </c>
      <c r="AT285" s="154" t="s">
        <v>137</v>
      </c>
      <c r="AU285" s="154" t="s">
        <v>80</v>
      </c>
      <c r="AY285" s="16" t="s">
        <v>134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6" t="s">
        <v>80</v>
      </c>
      <c r="BK285" s="155">
        <f>ROUND(I285*H285,2)</f>
        <v>0</v>
      </c>
      <c r="BL285" s="16" t="s">
        <v>141</v>
      </c>
      <c r="BM285" s="154" t="s">
        <v>433</v>
      </c>
    </row>
    <row r="286" spans="2:65" s="30" customFormat="1" x14ac:dyDescent="0.15">
      <c r="B286" s="31"/>
      <c r="D286" s="156" t="s">
        <v>143</v>
      </c>
      <c r="F286" s="157" t="s">
        <v>434</v>
      </c>
      <c r="I286" s="158"/>
      <c r="L286" s="31"/>
      <c r="M286" s="159"/>
      <c r="T286" s="55"/>
      <c r="AT286" s="16" t="s">
        <v>143</v>
      </c>
      <c r="AU286" s="16" t="s">
        <v>80</v>
      </c>
    </row>
    <row r="287" spans="2:65" s="30" customFormat="1" ht="16.5" customHeight="1" x14ac:dyDescent="0.15">
      <c r="B287" s="142"/>
      <c r="C287" s="143" t="s">
        <v>270</v>
      </c>
      <c r="D287" s="143" t="s">
        <v>137</v>
      </c>
      <c r="E287" s="144" t="s">
        <v>435</v>
      </c>
      <c r="F287" s="145" t="s">
        <v>436</v>
      </c>
      <c r="G287" s="146" t="s">
        <v>312</v>
      </c>
      <c r="H287" s="147">
        <v>100</v>
      </c>
      <c r="I287" s="148"/>
      <c r="J287" s="149">
        <f>ROUND(I287*H287,2)</f>
        <v>0</v>
      </c>
      <c r="K287" s="145"/>
      <c r="L287" s="31"/>
      <c r="M287" s="150"/>
      <c r="N287" s="151" t="s">
        <v>37</v>
      </c>
      <c r="P287" s="152">
        <f>O287*H287</f>
        <v>0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AR287" s="154" t="s">
        <v>141</v>
      </c>
      <c r="AT287" s="154" t="s">
        <v>137</v>
      </c>
      <c r="AU287" s="154" t="s">
        <v>80</v>
      </c>
      <c r="AY287" s="16" t="s">
        <v>134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6" t="s">
        <v>80</v>
      </c>
      <c r="BK287" s="155">
        <f>ROUND(I287*H287,2)</f>
        <v>0</v>
      </c>
      <c r="BL287" s="16" t="s">
        <v>141</v>
      </c>
      <c r="BM287" s="154" t="s">
        <v>437</v>
      </c>
    </row>
    <row r="288" spans="2:65" s="30" customFormat="1" x14ac:dyDescent="0.15">
      <c r="B288" s="31"/>
      <c r="D288" s="156" t="s">
        <v>143</v>
      </c>
      <c r="F288" s="157" t="s">
        <v>436</v>
      </c>
      <c r="I288" s="158"/>
      <c r="L288" s="31"/>
      <c r="M288" s="159"/>
      <c r="T288" s="55"/>
      <c r="AT288" s="16" t="s">
        <v>143</v>
      </c>
      <c r="AU288" s="16" t="s">
        <v>80</v>
      </c>
    </row>
    <row r="289" spans="2:65" s="30" customFormat="1" ht="16.5" customHeight="1" x14ac:dyDescent="0.15">
      <c r="B289" s="142"/>
      <c r="C289" s="143" t="s">
        <v>275</v>
      </c>
      <c r="D289" s="143" t="s">
        <v>137</v>
      </c>
      <c r="E289" s="144" t="s">
        <v>438</v>
      </c>
      <c r="F289" s="145" t="s">
        <v>439</v>
      </c>
      <c r="G289" s="146" t="s">
        <v>157</v>
      </c>
      <c r="H289" s="147">
        <v>70</v>
      </c>
      <c r="I289" s="148"/>
      <c r="J289" s="149">
        <f>ROUND(I289*H289,2)</f>
        <v>0</v>
      </c>
      <c r="K289" s="145"/>
      <c r="L289" s="31"/>
      <c r="M289" s="150"/>
      <c r="N289" s="151" t="s">
        <v>37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AR289" s="154" t="s">
        <v>141</v>
      </c>
      <c r="AT289" s="154" t="s">
        <v>137</v>
      </c>
      <c r="AU289" s="154" t="s">
        <v>80</v>
      </c>
      <c r="AY289" s="16" t="s">
        <v>134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6" t="s">
        <v>80</v>
      </c>
      <c r="BK289" s="155">
        <f>ROUND(I289*H289,2)</f>
        <v>0</v>
      </c>
      <c r="BL289" s="16" t="s">
        <v>141</v>
      </c>
      <c r="BM289" s="154" t="s">
        <v>440</v>
      </c>
    </row>
    <row r="290" spans="2:65" s="30" customFormat="1" x14ac:dyDescent="0.15">
      <c r="B290" s="31"/>
      <c r="D290" s="156" t="s">
        <v>143</v>
      </c>
      <c r="F290" s="157" t="s">
        <v>439</v>
      </c>
      <c r="I290" s="158"/>
      <c r="L290" s="31"/>
      <c r="M290" s="159"/>
      <c r="T290" s="55"/>
      <c r="AT290" s="16" t="s">
        <v>143</v>
      </c>
      <c r="AU290" s="16" t="s">
        <v>80</v>
      </c>
    </row>
    <row r="291" spans="2:65" s="30" customFormat="1" ht="16.5" customHeight="1" x14ac:dyDescent="0.15">
      <c r="B291" s="142"/>
      <c r="C291" s="143" t="s">
        <v>441</v>
      </c>
      <c r="D291" s="143" t="s">
        <v>137</v>
      </c>
      <c r="E291" s="144" t="s">
        <v>442</v>
      </c>
      <c r="F291" s="145" t="s">
        <v>443</v>
      </c>
      <c r="G291" s="146" t="s">
        <v>157</v>
      </c>
      <c r="H291" s="147">
        <v>70</v>
      </c>
      <c r="I291" s="148"/>
      <c r="J291" s="149">
        <f>ROUND(I291*H291,2)</f>
        <v>0</v>
      </c>
      <c r="K291" s="145"/>
      <c r="L291" s="31"/>
      <c r="M291" s="150"/>
      <c r="N291" s="151" t="s">
        <v>37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AR291" s="154" t="s">
        <v>141</v>
      </c>
      <c r="AT291" s="154" t="s">
        <v>137</v>
      </c>
      <c r="AU291" s="154" t="s">
        <v>80</v>
      </c>
      <c r="AY291" s="16" t="s">
        <v>134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6" t="s">
        <v>80</v>
      </c>
      <c r="BK291" s="155">
        <f>ROUND(I291*H291,2)</f>
        <v>0</v>
      </c>
      <c r="BL291" s="16" t="s">
        <v>141</v>
      </c>
      <c r="BM291" s="154" t="s">
        <v>444</v>
      </c>
    </row>
    <row r="292" spans="2:65" s="30" customFormat="1" x14ac:dyDescent="0.15">
      <c r="B292" s="31"/>
      <c r="D292" s="156" t="s">
        <v>143</v>
      </c>
      <c r="F292" s="157" t="s">
        <v>443</v>
      </c>
      <c r="I292" s="158"/>
      <c r="L292" s="31"/>
      <c r="M292" s="159"/>
      <c r="T292" s="55"/>
      <c r="AT292" s="16" t="s">
        <v>143</v>
      </c>
      <c r="AU292" s="16" t="s">
        <v>80</v>
      </c>
    </row>
    <row r="293" spans="2:65" s="30" customFormat="1" ht="16.5" customHeight="1" x14ac:dyDescent="0.15">
      <c r="B293" s="142"/>
      <c r="C293" s="143" t="s">
        <v>279</v>
      </c>
      <c r="D293" s="143" t="s">
        <v>137</v>
      </c>
      <c r="E293" s="144" t="s">
        <v>445</v>
      </c>
      <c r="F293" s="145" t="s">
        <v>446</v>
      </c>
      <c r="G293" s="146" t="s">
        <v>157</v>
      </c>
      <c r="H293" s="147">
        <v>70</v>
      </c>
      <c r="I293" s="148"/>
      <c r="J293" s="149">
        <f>ROUND(I293*H293,2)</f>
        <v>0</v>
      </c>
      <c r="K293" s="145"/>
      <c r="L293" s="31"/>
      <c r="M293" s="150"/>
      <c r="N293" s="151" t="s">
        <v>37</v>
      </c>
      <c r="P293" s="152">
        <f>O293*H293</f>
        <v>0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AR293" s="154" t="s">
        <v>141</v>
      </c>
      <c r="AT293" s="154" t="s">
        <v>137</v>
      </c>
      <c r="AU293" s="154" t="s">
        <v>80</v>
      </c>
      <c r="AY293" s="16" t="s">
        <v>134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6" t="s">
        <v>80</v>
      </c>
      <c r="BK293" s="155">
        <f>ROUND(I293*H293,2)</f>
        <v>0</v>
      </c>
      <c r="BL293" s="16" t="s">
        <v>141</v>
      </c>
      <c r="BM293" s="154" t="s">
        <v>447</v>
      </c>
    </row>
    <row r="294" spans="2:65" s="30" customFormat="1" x14ac:dyDescent="0.15">
      <c r="B294" s="31"/>
      <c r="D294" s="156" t="s">
        <v>143</v>
      </c>
      <c r="F294" s="157" t="s">
        <v>446</v>
      </c>
      <c r="I294" s="158"/>
      <c r="L294" s="31"/>
      <c r="M294" s="159"/>
      <c r="T294" s="55"/>
      <c r="AT294" s="16" t="s">
        <v>143</v>
      </c>
      <c r="AU294" s="16" t="s">
        <v>80</v>
      </c>
    </row>
    <row r="295" spans="2:65" s="30" customFormat="1" ht="16.5" customHeight="1" x14ac:dyDescent="0.15">
      <c r="B295" s="142"/>
      <c r="C295" s="143" t="s">
        <v>448</v>
      </c>
      <c r="D295" s="143" t="s">
        <v>137</v>
      </c>
      <c r="E295" s="144" t="s">
        <v>449</v>
      </c>
      <c r="F295" s="145" t="s">
        <v>450</v>
      </c>
      <c r="G295" s="146" t="s">
        <v>451</v>
      </c>
      <c r="H295" s="147">
        <v>40</v>
      </c>
      <c r="I295" s="148"/>
      <c r="J295" s="149">
        <f>ROUND(I295*H295,2)</f>
        <v>0</v>
      </c>
      <c r="K295" s="145"/>
      <c r="L295" s="31"/>
      <c r="M295" s="150"/>
      <c r="N295" s="151" t="s">
        <v>37</v>
      </c>
      <c r="P295" s="152">
        <f>O295*H295</f>
        <v>0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AR295" s="154" t="s">
        <v>141</v>
      </c>
      <c r="AT295" s="154" t="s">
        <v>137</v>
      </c>
      <c r="AU295" s="154" t="s">
        <v>80</v>
      </c>
      <c r="AY295" s="16" t="s">
        <v>134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6" t="s">
        <v>80</v>
      </c>
      <c r="BK295" s="155">
        <f>ROUND(I295*H295,2)</f>
        <v>0</v>
      </c>
      <c r="BL295" s="16" t="s">
        <v>141</v>
      </c>
      <c r="BM295" s="154" t="s">
        <v>452</v>
      </c>
    </row>
    <row r="296" spans="2:65" s="30" customFormat="1" x14ac:dyDescent="0.15">
      <c r="B296" s="31"/>
      <c r="D296" s="156" t="s">
        <v>143</v>
      </c>
      <c r="F296" s="157" t="s">
        <v>450</v>
      </c>
      <c r="I296" s="158"/>
      <c r="L296" s="31"/>
      <c r="M296" s="159"/>
      <c r="T296" s="55"/>
      <c r="AT296" s="16" t="s">
        <v>143</v>
      </c>
      <c r="AU296" s="16" t="s">
        <v>80</v>
      </c>
    </row>
    <row r="297" spans="2:65" s="30" customFormat="1" ht="24" customHeight="1" x14ac:dyDescent="0.15">
      <c r="B297" s="142"/>
      <c r="C297" s="143" t="s">
        <v>282</v>
      </c>
      <c r="D297" s="143" t="s">
        <v>137</v>
      </c>
      <c r="E297" s="144" t="s">
        <v>453</v>
      </c>
      <c r="F297" s="145" t="s">
        <v>454</v>
      </c>
      <c r="G297" s="146" t="s">
        <v>451</v>
      </c>
      <c r="H297" s="147">
        <v>40</v>
      </c>
      <c r="I297" s="148"/>
      <c r="J297" s="149">
        <f>ROUND(I297*H297,2)</f>
        <v>0</v>
      </c>
      <c r="K297" s="145"/>
      <c r="L297" s="31"/>
      <c r="M297" s="150"/>
      <c r="N297" s="151" t="s">
        <v>37</v>
      </c>
      <c r="P297" s="152">
        <f>O297*H297</f>
        <v>0</v>
      </c>
      <c r="Q297" s="152">
        <v>0</v>
      </c>
      <c r="R297" s="152">
        <f>Q297*H297</f>
        <v>0</v>
      </c>
      <c r="S297" s="152">
        <v>0</v>
      </c>
      <c r="T297" s="153">
        <f>S297*H297</f>
        <v>0</v>
      </c>
      <c r="AR297" s="154" t="s">
        <v>141</v>
      </c>
      <c r="AT297" s="154" t="s">
        <v>137</v>
      </c>
      <c r="AU297" s="154" t="s">
        <v>80</v>
      </c>
      <c r="AY297" s="16" t="s">
        <v>134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6" t="s">
        <v>80</v>
      </c>
      <c r="BK297" s="155">
        <f>ROUND(I297*H297,2)</f>
        <v>0</v>
      </c>
      <c r="BL297" s="16" t="s">
        <v>141</v>
      </c>
      <c r="BM297" s="154" t="s">
        <v>455</v>
      </c>
    </row>
    <row r="298" spans="2:65" s="30" customFormat="1" x14ac:dyDescent="0.15">
      <c r="B298" s="31"/>
      <c r="D298" s="156" t="s">
        <v>143</v>
      </c>
      <c r="F298" s="157" t="s">
        <v>454</v>
      </c>
      <c r="I298" s="158"/>
      <c r="L298" s="31"/>
      <c r="M298" s="160"/>
      <c r="N298" s="161"/>
      <c r="O298" s="161"/>
      <c r="P298" s="161"/>
      <c r="Q298" s="161"/>
      <c r="R298" s="161"/>
      <c r="S298" s="161"/>
      <c r="T298" s="162"/>
      <c r="AT298" s="16" t="s">
        <v>143</v>
      </c>
      <c r="AU298" s="16" t="s">
        <v>80</v>
      </c>
    </row>
    <row r="299" spans="2:65" s="30" customFormat="1" ht="6.75" customHeight="1" x14ac:dyDescent="0.15">
      <c r="B299" s="43"/>
      <c r="C299" s="44"/>
      <c r="D299" s="44"/>
      <c r="E299" s="44"/>
      <c r="F299" s="44"/>
      <c r="G299" s="44"/>
      <c r="H299" s="44"/>
      <c r="I299" s="44"/>
      <c r="J299" s="44"/>
      <c r="K299" s="44"/>
      <c r="L299" s="31"/>
    </row>
  </sheetData>
  <autoFilter ref="C124:K298" xr:uid="{00000000-0009-0000-0000-000001000000}"/>
  <mergeCells count="9">
    <mergeCell ref="E85:H85"/>
    <mergeCell ref="E87:H87"/>
    <mergeCell ref="E115:H115"/>
    <mergeCell ref="E117:H117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7"/>
  <sheetViews>
    <sheetView showGridLines="0" tabSelected="1" topLeftCell="A144" zoomScaleNormal="100" workbookViewId="0">
      <selection activeCell="X159" sqref="X159"/>
    </sheetView>
  </sheetViews>
  <sheetFormatPr defaultColWidth="8.83203125" defaultRowHeight="10.5" x14ac:dyDescent="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75" customHeight="1" x14ac:dyDescent="0.15">
      <c r="L2" s="14" t="s">
        <v>4</v>
      </c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103</v>
      </c>
    </row>
    <row r="3" spans="2:46" ht="6.75" hidden="1" customHeight="1" x14ac:dyDescent="0.15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75" hidden="1" customHeight="1" x14ac:dyDescent="0.15">
      <c r="B4" s="19"/>
      <c r="D4" s="20" t="s">
        <v>104</v>
      </c>
      <c r="L4" s="19"/>
      <c r="M4" s="88" t="s">
        <v>9</v>
      </c>
      <c r="AT4" s="16" t="s">
        <v>2</v>
      </c>
    </row>
    <row r="5" spans="2:46" ht="6.75" hidden="1" customHeight="1" x14ac:dyDescent="0.15">
      <c r="B5" s="19"/>
      <c r="L5" s="19"/>
    </row>
    <row r="6" spans="2:46" ht="12" hidden="1" customHeight="1" x14ac:dyDescent="0.15">
      <c r="B6" s="19"/>
      <c r="D6" s="25" t="s">
        <v>15</v>
      </c>
      <c r="L6" s="19"/>
    </row>
    <row r="7" spans="2:46" ht="16.5" hidden="1" customHeight="1" x14ac:dyDescent="0.15">
      <c r="B7" s="19"/>
      <c r="E7" s="173" t="str">
        <f>'Rekapitulace stavby'!K6</f>
        <v>Nástavba provozně technického objektu - ON Trutnov 1</v>
      </c>
      <c r="F7" s="173"/>
      <c r="G7" s="173"/>
      <c r="H7" s="173"/>
      <c r="L7" s="19"/>
    </row>
    <row r="8" spans="2:46" s="30" customFormat="1" ht="12" hidden="1" customHeight="1" x14ac:dyDescent="0.15">
      <c r="B8" s="31"/>
      <c r="D8" s="25" t="s">
        <v>105</v>
      </c>
      <c r="L8" s="31"/>
    </row>
    <row r="9" spans="2:46" s="30" customFormat="1" ht="16.5" hidden="1" customHeight="1" x14ac:dyDescent="0.15">
      <c r="B9" s="31"/>
      <c r="E9" s="2" t="s">
        <v>456</v>
      </c>
      <c r="F9" s="2"/>
      <c r="G9" s="2"/>
      <c r="H9" s="2"/>
      <c r="L9" s="31"/>
    </row>
    <row r="10" spans="2:46" s="30" customFormat="1" hidden="1" x14ac:dyDescent="0.15">
      <c r="B10" s="31"/>
      <c r="L10" s="31"/>
    </row>
    <row r="11" spans="2:46" s="30" customFormat="1" ht="12" hidden="1" customHeight="1" x14ac:dyDescent="0.15">
      <c r="B11" s="31"/>
      <c r="D11" s="25" t="s">
        <v>17</v>
      </c>
      <c r="F11" s="26"/>
      <c r="I11" s="25" t="s">
        <v>18</v>
      </c>
      <c r="J11" s="26"/>
      <c r="L11" s="31"/>
    </row>
    <row r="12" spans="2:46" s="30" customFormat="1" ht="12" hidden="1" customHeight="1" x14ac:dyDescent="0.15">
      <c r="B12" s="31"/>
      <c r="D12" s="25" t="s">
        <v>19</v>
      </c>
      <c r="F12" s="26" t="s">
        <v>20</v>
      </c>
      <c r="I12" s="25" t="s">
        <v>21</v>
      </c>
      <c r="J12" s="89" t="str">
        <f>'Rekapitulace stavby'!AN8</f>
        <v>27. 1. 2023</v>
      </c>
      <c r="L12" s="31"/>
    </row>
    <row r="13" spans="2:46" s="30" customFormat="1" ht="10.5" hidden="1" customHeight="1" x14ac:dyDescent="0.15">
      <c r="B13" s="31"/>
      <c r="L13" s="31"/>
    </row>
    <row r="14" spans="2:46" s="30" customFormat="1" ht="12" hidden="1" customHeight="1" x14ac:dyDescent="0.15">
      <c r="B14" s="31"/>
      <c r="D14" s="25" t="s">
        <v>23</v>
      </c>
      <c r="I14" s="25" t="s">
        <v>24</v>
      </c>
      <c r="J14" s="26" t="str">
        <f>IF('Rekapitulace stavby'!AN10="","",'Rekapitulace stavby'!AN10)</f>
        <v/>
      </c>
      <c r="L14" s="31"/>
    </row>
    <row r="15" spans="2:46" s="30" customFormat="1" ht="18" hidden="1" customHeight="1" x14ac:dyDescent="0.15">
      <c r="B15" s="31"/>
      <c r="E15" s="26" t="str">
        <f>IF('Rekapitulace stavby'!E11="","",'Rekapitulace stavby'!E11)</f>
        <v xml:space="preserve"> </v>
      </c>
      <c r="I15" s="25" t="s">
        <v>25</v>
      </c>
      <c r="J15" s="26" t="str">
        <f>IF('Rekapitulace stavby'!AN11="","",'Rekapitulace stavby'!AN11)</f>
        <v/>
      </c>
      <c r="L15" s="31"/>
    </row>
    <row r="16" spans="2:46" s="30" customFormat="1" ht="6.75" hidden="1" customHeight="1" x14ac:dyDescent="0.15">
      <c r="B16" s="31"/>
      <c r="L16" s="31"/>
    </row>
    <row r="17" spans="2:12" s="30" customFormat="1" ht="12" hidden="1" customHeight="1" x14ac:dyDescent="0.15">
      <c r="B17" s="31"/>
      <c r="D17" s="25" t="s">
        <v>26</v>
      </c>
      <c r="I17" s="25" t="s">
        <v>24</v>
      </c>
      <c r="J17" s="27" t="str">
        <f>'Rekapitulace stavby'!AN13</f>
        <v>Vyplň údaj</v>
      </c>
      <c r="L17" s="31"/>
    </row>
    <row r="18" spans="2:12" s="30" customFormat="1" ht="18" hidden="1" customHeight="1" x14ac:dyDescent="0.15">
      <c r="B18" s="31"/>
      <c r="E18" s="174" t="str">
        <f>'Rekapitulace stavby'!E14</f>
        <v>Vyplň údaj</v>
      </c>
      <c r="F18" s="174"/>
      <c r="G18" s="174"/>
      <c r="H18" s="174"/>
      <c r="I18" s="25" t="s">
        <v>25</v>
      </c>
      <c r="J18" s="27" t="str">
        <f>'Rekapitulace stavby'!AN14</f>
        <v>Vyplň údaj</v>
      </c>
      <c r="L18" s="31"/>
    </row>
    <row r="19" spans="2:12" s="30" customFormat="1" ht="6.75" hidden="1" customHeight="1" x14ac:dyDescent="0.15">
      <c r="B19" s="31"/>
      <c r="L19" s="31"/>
    </row>
    <row r="20" spans="2:12" s="30" customFormat="1" ht="12" hidden="1" customHeight="1" x14ac:dyDescent="0.15">
      <c r="B20" s="31"/>
      <c r="D20" s="25" t="s">
        <v>28</v>
      </c>
      <c r="I20" s="25" t="s">
        <v>24</v>
      </c>
      <c r="J20" s="26" t="str">
        <f>IF('Rekapitulace stavby'!AN16="","",'Rekapitulace stavby'!AN16)</f>
        <v/>
      </c>
      <c r="L20" s="31"/>
    </row>
    <row r="21" spans="2:12" s="30" customFormat="1" ht="18" hidden="1" customHeight="1" x14ac:dyDescent="0.15">
      <c r="B21" s="31"/>
      <c r="E21" s="26" t="str">
        <f>IF('Rekapitulace stavby'!E17="","",'Rekapitulace stavby'!E17)</f>
        <v xml:space="preserve"> </v>
      </c>
      <c r="I21" s="25" t="s">
        <v>25</v>
      </c>
      <c r="J21" s="26" t="str">
        <f>IF('Rekapitulace stavby'!AN17="","",'Rekapitulace stavby'!AN17)</f>
        <v/>
      </c>
      <c r="L21" s="31"/>
    </row>
    <row r="22" spans="2:12" s="30" customFormat="1" ht="6.75" hidden="1" customHeight="1" x14ac:dyDescent="0.15">
      <c r="B22" s="31"/>
      <c r="L22" s="31"/>
    </row>
    <row r="23" spans="2:12" s="30" customFormat="1" ht="12" hidden="1" customHeight="1" x14ac:dyDescent="0.15">
      <c r="B23" s="31"/>
      <c r="D23" s="25" t="s">
        <v>30</v>
      </c>
      <c r="I23" s="25" t="s">
        <v>24</v>
      </c>
      <c r="J23" s="26" t="str">
        <f>IF('Rekapitulace stavby'!AN19="","",'Rekapitulace stavby'!AN19)</f>
        <v/>
      </c>
      <c r="L23" s="31"/>
    </row>
    <row r="24" spans="2:12" s="30" customFormat="1" ht="18" hidden="1" customHeight="1" x14ac:dyDescent="0.15">
      <c r="B24" s="31"/>
      <c r="E24" s="26" t="str">
        <f>IF('Rekapitulace stavby'!E20="","",'Rekapitulace stavby'!E20)</f>
        <v xml:space="preserve"> </v>
      </c>
      <c r="I24" s="25" t="s">
        <v>25</v>
      </c>
      <c r="J24" s="26" t="str">
        <f>IF('Rekapitulace stavby'!AN20="","",'Rekapitulace stavby'!AN20)</f>
        <v/>
      </c>
      <c r="L24" s="31"/>
    </row>
    <row r="25" spans="2:12" s="30" customFormat="1" ht="6.75" hidden="1" customHeight="1" x14ac:dyDescent="0.15">
      <c r="B25" s="31"/>
      <c r="L25" s="31"/>
    </row>
    <row r="26" spans="2:12" s="30" customFormat="1" ht="12" hidden="1" customHeight="1" x14ac:dyDescent="0.15">
      <c r="B26" s="31"/>
      <c r="D26" s="25" t="s">
        <v>31</v>
      </c>
      <c r="L26" s="31"/>
    </row>
    <row r="27" spans="2:12" s="90" customFormat="1" ht="16.5" hidden="1" customHeight="1" x14ac:dyDescent="0.15">
      <c r="B27" s="91"/>
      <c r="E27" s="9"/>
      <c r="F27" s="9"/>
      <c r="G27" s="9"/>
      <c r="H27" s="9"/>
      <c r="L27" s="91"/>
    </row>
    <row r="28" spans="2:12" s="30" customFormat="1" ht="6.75" hidden="1" customHeight="1" x14ac:dyDescent="0.15">
      <c r="B28" s="31"/>
      <c r="L28" s="31"/>
    </row>
    <row r="29" spans="2:12" s="30" customFormat="1" ht="6.75" hidden="1" customHeight="1" x14ac:dyDescent="0.15">
      <c r="B29" s="31"/>
      <c r="D29" s="53"/>
      <c r="E29" s="53"/>
      <c r="F29" s="53"/>
      <c r="G29" s="53"/>
      <c r="H29" s="53"/>
      <c r="I29" s="53"/>
      <c r="J29" s="53"/>
      <c r="K29" s="53"/>
      <c r="L29" s="31"/>
    </row>
    <row r="30" spans="2:12" s="30" customFormat="1" ht="24.75" hidden="1" customHeight="1" x14ac:dyDescent="0.15">
      <c r="B30" s="31"/>
      <c r="D30" s="92" t="s">
        <v>32</v>
      </c>
      <c r="J30" s="93">
        <f>ROUND(J131, 2)</f>
        <v>0</v>
      </c>
      <c r="L30" s="31"/>
    </row>
    <row r="31" spans="2:12" s="30" customFormat="1" ht="6.75" hidden="1" customHeight="1" x14ac:dyDescent="0.15">
      <c r="B31" s="31"/>
      <c r="D31" s="53"/>
      <c r="E31" s="53"/>
      <c r="F31" s="53"/>
      <c r="G31" s="53"/>
      <c r="H31" s="53"/>
      <c r="I31" s="53"/>
      <c r="J31" s="53"/>
      <c r="K31" s="53"/>
      <c r="L31" s="31"/>
    </row>
    <row r="32" spans="2:12" s="30" customFormat="1" ht="14.25" hidden="1" customHeight="1" x14ac:dyDescent="0.15">
      <c r="B32" s="31"/>
      <c r="F32" s="94" t="s">
        <v>34</v>
      </c>
      <c r="I32" s="94" t="s">
        <v>33</v>
      </c>
      <c r="J32" s="94" t="s">
        <v>35</v>
      </c>
      <c r="L32" s="31"/>
    </row>
    <row r="33" spans="2:12" s="30" customFormat="1" ht="14.25" hidden="1" customHeight="1" x14ac:dyDescent="0.15">
      <c r="B33" s="31"/>
      <c r="D33" s="95" t="s">
        <v>36</v>
      </c>
      <c r="E33" s="25" t="s">
        <v>37</v>
      </c>
      <c r="F33" s="96">
        <f>ROUND((SUM(BE131:BE296)),  2)</f>
        <v>0</v>
      </c>
      <c r="I33" s="97">
        <v>0.21</v>
      </c>
      <c r="J33" s="96">
        <f>ROUND(((SUM(BE131:BE296))*I33),  2)</f>
        <v>0</v>
      </c>
      <c r="L33" s="31"/>
    </row>
    <row r="34" spans="2:12" s="30" customFormat="1" ht="14.25" hidden="1" customHeight="1" x14ac:dyDescent="0.15">
      <c r="B34" s="31"/>
      <c r="E34" s="25" t="s">
        <v>38</v>
      </c>
      <c r="F34" s="96">
        <f>ROUND((SUM(BF131:BF296)),  2)</f>
        <v>0</v>
      </c>
      <c r="I34" s="97">
        <v>0.15</v>
      </c>
      <c r="J34" s="96">
        <f>ROUND(((SUM(BF131:BF296))*I34),  2)</f>
        <v>0</v>
      </c>
      <c r="L34" s="31"/>
    </row>
    <row r="35" spans="2:12" s="30" customFormat="1" ht="14.25" hidden="1" customHeight="1" x14ac:dyDescent="0.15">
      <c r="B35" s="31"/>
      <c r="E35" s="25" t="s">
        <v>39</v>
      </c>
      <c r="F35" s="96">
        <f>ROUND((SUM(BG131:BG296)),  2)</f>
        <v>0</v>
      </c>
      <c r="I35" s="97">
        <v>0.21</v>
      </c>
      <c r="J35" s="96">
        <f>0</f>
        <v>0</v>
      </c>
      <c r="L35" s="31"/>
    </row>
    <row r="36" spans="2:12" s="30" customFormat="1" ht="14.25" hidden="1" customHeight="1" x14ac:dyDescent="0.15">
      <c r="B36" s="31"/>
      <c r="E36" s="25" t="s">
        <v>40</v>
      </c>
      <c r="F36" s="96">
        <f>ROUND((SUM(BH131:BH296)),  2)</f>
        <v>0</v>
      </c>
      <c r="I36" s="97">
        <v>0.15</v>
      </c>
      <c r="J36" s="96">
        <f>0</f>
        <v>0</v>
      </c>
      <c r="L36" s="31"/>
    </row>
    <row r="37" spans="2:12" s="30" customFormat="1" ht="14.25" hidden="1" customHeight="1" x14ac:dyDescent="0.15">
      <c r="B37" s="31"/>
      <c r="E37" s="25" t="s">
        <v>41</v>
      </c>
      <c r="F37" s="96">
        <f>ROUND((SUM(BI131:BI296)),  2)</f>
        <v>0</v>
      </c>
      <c r="I37" s="97">
        <v>0</v>
      </c>
      <c r="J37" s="96">
        <f>0</f>
        <v>0</v>
      </c>
      <c r="L37" s="31"/>
    </row>
    <row r="38" spans="2:12" s="30" customFormat="1" ht="6.75" hidden="1" customHeight="1" x14ac:dyDescent="0.15">
      <c r="B38" s="31"/>
      <c r="L38" s="31"/>
    </row>
    <row r="39" spans="2:12" s="30" customFormat="1" ht="24.75" hidden="1" customHeight="1" x14ac:dyDescent="0.15">
      <c r="B39" s="31"/>
      <c r="C39" s="98"/>
      <c r="D39" s="99" t="s">
        <v>42</v>
      </c>
      <c r="E39" s="56"/>
      <c r="F39" s="56"/>
      <c r="G39" s="100" t="s">
        <v>43</v>
      </c>
      <c r="H39" s="101" t="s">
        <v>44</v>
      </c>
      <c r="I39" s="56"/>
      <c r="J39" s="102">
        <f>SUM(J30:J37)</f>
        <v>0</v>
      </c>
      <c r="K39" s="103"/>
      <c r="L39" s="31"/>
    </row>
    <row r="40" spans="2:12" s="30" customFormat="1" ht="14.25" hidden="1" customHeight="1" x14ac:dyDescent="0.15">
      <c r="B40" s="31"/>
      <c r="L40" s="31"/>
    </row>
    <row r="41" spans="2:12" ht="14.25" hidden="1" customHeight="1" x14ac:dyDescent="0.15">
      <c r="B41" s="19"/>
      <c r="L41" s="19"/>
    </row>
    <row r="42" spans="2:12" ht="14.25" hidden="1" customHeight="1" x14ac:dyDescent="0.15">
      <c r="B42" s="19"/>
      <c r="L42" s="19"/>
    </row>
    <row r="43" spans="2:12" ht="14.25" hidden="1" customHeight="1" x14ac:dyDescent="0.15">
      <c r="B43" s="19"/>
      <c r="L43" s="19"/>
    </row>
    <row r="44" spans="2:12" ht="14.25" hidden="1" customHeight="1" x14ac:dyDescent="0.15">
      <c r="B44" s="19"/>
      <c r="L44" s="19"/>
    </row>
    <row r="45" spans="2:12" ht="14.25" hidden="1" customHeight="1" x14ac:dyDescent="0.15">
      <c r="B45" s="19"/>
      <c r="L45" s="19"/>
    </row>
    <row r="46" spans="2:12" ht="14.25" hidden="1" customHeight="1" x14ac:dyDescent="0.15">
      <c r="B46" s="19"/>
      <c r="L46" s="19"/>
    </row>
    <row r="47" spans="2:12" ht="14.25" hidden="1" customHeight="1" x14ac:dyDescent="0.15">
      <c r="B47" s="19"/>
      <c r="L47" s="19"/>
    </row>
    <row r="48" spans="2:12" ht="14.25" hidden="1" customHeight="1" x14ac:dyDescent="0.15">
      <c r="B48" s="19"/>
      <c r="L48" s="19"/>
    </row>
    <row r="49" spans="2:12" ht="14.25" hidden="1" customHeight="1" x14ac:dyDescent="0.15">
      <c r="B49" s="19"/>
      <c r="L49" s="19"/>
    </row>
    <row r="50" spans="2:12" s="30" customFormat="1" ht="14.25" hidden="1" customHeight="1" x14ac:dyDescent="0.15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 hidden="1" x14ac:dyDescent="0.15">
      <c r="B51" s="19"/>
      <c r="L51" s="19"/>
    </row>
    <row r="52" spans="2:12" hidden="1" x14ac:dyDescent="0.15">
      <c r="B52" s="19"/>
      <c r="L52" s="19"/>
    </row>
    <row r="53" spans="2:12" hidden="1" x14ac:dyDescent="0.15">
      <c r="B53" s="19"/>
      <c r="L53" s="19"/>
    </row>
    <row r="54" spans="2:12" hidden="1" x14ac:dyDescent="0.15">
      <c r="B54" s="19"/>
      <c r="L54" s="19"/>
    </row>
    <row r="55" spans="2:12" hidden="1" x14ac:dyDescent="0.15">
      <c r="B55" s="19"/>
      <c r="L55" s="19"/>
    </row>
    <row r="56" spans="2:12" hidden="1" x14ac:dyDescent="0.15">
      <c r="B56" s="19"/>
      <c r="L56" s="19"/>
    </row>
    <row r="57" spans="2:12" hidden="1" x14ac:dyDescent="0.15">
      <c r="B57" s="19"/>
      <c r="L57" s="19"/>
    </row>
    <row r="58" spans="2:12" hidden="1" x14ac:dyDescent="0.15">
      <c r="B58" s="19"/>
      <c r="L58" s="19"/>
    </row>
    <row r="59" spans="2:12" hidden="1" x14ac:dyDescent="0.15">
      <c r="B59" s="19"/>
      <c r="L59" s="19"/>
    </row>
    <row r="60" spans="2:12" hidden="1" x14ac:dyDescent="0.15">
      <c r="B60" s="19"/>
      <c r="L60" s="19"/>
    </row>
    <row r="61" spans="2:12" s="30" customFormat="1" ht="12.75" hidden="1" x14ac:dyDescent="0.15">
      <c r="B61" s="31"/>
      <c r="D61" s="42" t="s">
        <v>47</v>
      </c>
      <c r="E61" s="33"/>
      <c r="F61" s="104" t="s">
        <v>48</v>
      </c>
      <c r="G61" s="42" t="s">
        <v>47</v>
      </c>
      <c r="H61" s="33"/>
      <c r="I61" s="33"/>
      <c r="J61" s="105" t="s">
        <v>48</v>
      </c>
      <c r="K61" s="33"/>
      <c r="L61" s="31"/>
    </row>
    <row r="62" spans="2:12" hidden="1" x14ac:dyDescent="0.15">
      <c r="B62" s="19"/>
      <c r="L62" s="19"/>
    </row>
    <row r="63" spans="2:12" hidden="1" x14ac:dyDescent="0.15">
      <c r="B63" s="19"/>
      <c r="L63" s="19"/>
    </row>
    <row r="64" spans="2:12" hidden="1" x14ac:dyDescent="0.15">
      <c r="B64" s="19"/>
      <c r="L64" s="19"/>
    </row>
    <row r="65" spans="2:12" s="30" customFormat="1" ht="12.75" hidden="1" x14ac:dyDescent="0.1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 hidden="1" x14ac:dyDescent="0.15">
      <c r="B66" s="19"/>
      <c r="L66" s="19"/>
    </row>
    <row r="67" spans="2:12" hidden="1" x14ac:dyDescent="0.15">
      <c r="B67" s="19"/>
      <c r="L67" s="19"/>
    </row>
    <row r="68" spans="2:12" hidden="1" x14ac:dyDescent="0.15">
      <c r="B68" s="19"/>
      <c r="L68" s="19"/>
    </row>
    <row r="69" spans="2:12" hidden="1" x14ac:dyDescent="0.15">
      <c r="B69" s="19"/>
      <c r="L69" s="19"/>
    </row>
    <row r="70" spans="2:12" hidden="1" x14ac:dyDescent="0.15">
      <c r="B70" s="19"/>
      <c r="L70" s="19"/>
    </row>
    <row r="71" spans="2:12" hidden="1" x14ac:dyDescent="0.15">
      <c r="B71" s="19"/>
      <c r="L71" s="19"/>
    </row>
    <row r="72" spans="2:12" hidden="1" x14ac:dyDescent="0.15">
      <c r="B72" s="19"/>
      <c r="L72" s="19"/>
    </row>
    <row r="73" spans="2:12" hidden="1" x14ac:dyDescent="0.15">
      <c r="B73" s="19"/>
      <c r="L73" s="19"/>
    </row>
    <row r="74" spans="2:12" hidden="1" x14ac:dyDescent="0.15">
      <c r="B74" s="19"/>
      <c r="L74" s="19"/>
    </row>
    <row r="75" spans="2:12" hidden="1" x14ac:dyDescent="0.15">
      <c r="B75" s="19"/>
      <c r="L75" s="19"/>
    </row>
    <row r="76" spans="2:12" s="30" customFormat="1" ht="12.75" hidden="1" x14ac:dyDescent="0.15">
      <c r="B76" s="31"/>
      <c r="D76" s="42" t="s">
        <v>47</v>
      </c>
      <c r="E76" s="33"/>
      <c r="F76" s="104" t="s">
        <v>48</v>
      </c>
      <c r="G76" s="42" t="s">
        <v>47</v>
      </c>
      <c r="H76" s="33"/>
      <c r="I76" s="33"/>
      <c r="J76" s="105" t="s">
        <v>48</v>
      </c>
      <c r="K76" s="33"/>
      <c r="L76" s="31"/>
    </row>
    <row r="77" spans="2:12" s="30" customFormat="1" ht="14.25" hidden="1" customHeight="1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15"/>
    <row r="79" spans="2:12" hidden="1" x14ac:dyDescent="0.15"/>
    <row r="80" spans="2:12" hidden="1" x14ac:dyDescent="0.15"/>
    <row r="81" spans="2:47" s="30" customFormat="1" ht="6.75" customHeight="1" x14ac:dyDescent="0.15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30" customFormat="1" ht="24.75" customHeight="1" x14ac:dyDescent="0.15">
      <c r="B82" s="31"/>
      <c r="C82" s="20" t="s">
        <v>107</v>
      </c>
      <c r="L82" s="31"/>
    </row>
    <row r="83" spans="2:47" s="30" customFormat="1" ht="6.75" customHeight="1" x14ac:dyDescent="0.15">
      <c r="B83" s="31"/>
      <c r="L83" s="31"/>
    </row>
    <row r="84" spans="2:47" s="30" customFormat="1" ht="12" customHeight="1" x14ac:dyDescent="0.15">
      <c r="B84" s="31"/>
      <c r="C84" s="25" t="s">
        <v>15</v>
      </c>
      <c r="L84" s="31"/>
    </row>
    <row r="85" spans="2:47" s="30" customFormat="1" ht="16.5" customHeight="1" x14ac:dyDescent="0.15">
      <c r="B85" s="31"/>
      <c r="E85" s="173" t="str">
        <f>E7</f>
        <v>Nástavba provozně technického objektu - ON Trutnov 1</v>
      </c>
      <c r="F85" s="173"/>
      <c r="G85" s="173"/>
      <c r="H85" s="173"/>
      <c r="L85" s="31"/>
    </row>
    <row r="86" spans="2:47" s="30" customFormat="1" ht="12" customHeight="1" x14ac:dyDescent="0.15">
      <c r="B86" s="31"/>
      <c r="C86" s="25" t="s">
        <v>105</v>
      </c>
      <c r="L86" s="31"/>
    </row>
    <row r="87" spans="2:47" s="30" customFormat="1" ht="16.5" customHeight="1" x14ac:dyDescent="0.15">
      <c r="B87" s="31"/>
      <c r="E87" s="2" t="str">
        <f>E9</f>
        <v>D.1.4.H - Elektronické komunikace</v>
      </c>
      <c r="F87" s="2"/>
      <c r="G87" s="2"/>
      <c r="H87" s="2"/>
      <c r="L87" s="31"/>
    </row>
    <row r="88" spans="2:47" s="30" customFormat="1" ht="6.75" customHeight="1" x14ac:dyDescent="0.15">
      <c r="B88" s="31"/>
      <c r="L88" s="31"/>
    </row>
    <row r="89" spans="2:47" s="30" customFormat="1" ht="12" customHeight="1" x14ac:dyDescent="0.15">
      <c r="B89" s="31"/>
      <c r="C89" s="25" t="s">
        <v>19</v>
      </c>
      <c r="F89" s="26" t="str">
        <f>F12</f>
        <v xml:space="preserve"> </v>
      </c>
      <c r="I89" s="25" t="s">
        <v>21</v>
      </c>
      <c r="J89" s="89" t="str">
        <f>IF(J12="","",J12)</f>
        <v>27. 1. 2023</v>
      </c>
      <c r="L89" s="31"/>
    </row>
    <row r="90" spans="2:47" s="30" customFormat="1" ht="6.75" customHeight="1" x14ac:dyDescent="0.15">
      <c r="B90" s="31"/>
      <c r="L90" s="31"/>
    </row>
    <row r="91" spans="2:47" s="30" customFormat="1" ht="15" customHeight="1" x14ac:dyDescent="0.15">
      <c r="B91" s="31"/>
      <c r="C91" s="25" t="s">
        <v>23</v>
      </c>
      <c r="F91" s="26" t="str">
        <f>E15</f>
        <v xml:space="preserve"> </v>
      </c>
      <c r="I91" s="25" t="s">
        <v>28</v>
      </c>
      <c r="J91" s="106" t="str">
        <f>E21</f>
        <v xml:space="preserve"> </v>
      </c>
      <c r="L91" s="31"/>
    </row>
    <row r="92" spans="2:47" s="30" customFormat="1" ht="15" customHeight="1" x14ac:dyDescent="0.15">
      <c r="B92" s="31"/>
      <c r="C92" s="25" t="s">
        <v>26</v>
      </c>
      <c r="F92" s="26" t="str">
        <f>IF(E18="","",E18)</f>
        <v>Vyplň údaj</v>
      </c>
      <c r="I92" s="25" t="s">
        <v>30</v>
      </c>
      <c r="J92" s="106" t="str">
        <f>E24</f>
        <v xml:space="preserve"> </v>
      </c>
      <c r="L92" s="31"/>
    </row>
    <row r="93" spans="2:47" s="30" customFormat="1" ht="9.75" customHeight="1" x14ac:dyDescent="0.15">
      <c r="B93" s="31"/>
      <c r="L93" s="31"/>
    </row>
    <row r="94" spans="2:47" s="30" customFormat="1" ht="29.25" customHeight="1" x14ac:dyDescent="0.15">
      <c r="B94" s="31"/>
      <c r="C94" s="107" t="s">
        <v>108</v>
      </c>
      <c r="D94" s="98"/>
      <c r="E94" s="98"/>
      <c r="F94" s="98"/>
      <c r="G94" s="98"/>
      <c r="H94" s="98"/>
      <c r="I94" s="98"/>
      <c r="J94" s="108" t="s">
        <v>109</v>
      </c>
      <c r="K94" s="98"/>
      <c r="L94" s="31"/>
    </row>
    <row r="95" spans="2:47" s="30" customFormat="1" ht="9.75" customHeight="1" x14ac:dyDescent="0.15">
      <c r="B95" s="31"/>
      <c r="L95" s="31"/>
    </row>
    <row r="96" spans="2:47" s="30" customFormat="1" ht="22.5" customHeight="1" x14ac:dyDescent="0.15">
      <c r="B96" s="31"/>
      <c r="C96" s="109" t="s">
        <v>110</v>
      </c>
      <c r="J96" s="93">
        <f>J131</f>
        <v>0</v>
      </c>
      <c r="L96" s="31"/>
      <c r="AU96" s="16" t="s">
        <v>111</v>
      </c>
    </row>
    <row r="97" spans="2:12" s="110" customFormat="1" ht="24.75" customHeight="1" x14ac:dyDescent="0.15">
      <c r="B97" s="111"/>
      <c r="D97" s="112" t="s">
        <v>457</v>
      </c>
      <c r="E97" s="113"/>
      <c r="F97" s="113"/>
      <c r="G97" s="113"/>
      <c r="H97" s="113"/>
      <c r="I97" s="113"/>
      <c r="J97" s="114">
        <f>J132</f>
        <v>0</v>
      </c>
      <c r="L97" s="111"/>
    </row>
    <row r="98" spans="2:12" s="115" customFormat="1" ht="19.5" customHeight="1" x14ac:dyDescent="0.15">
      <c r="B98" s="116"/>
      <c r="D98" s="117" t="s">
        <v>458</v>
      </c>
      <c r="E98" s="118"/>
      <c r="F98" s="118"/>
      <c r="G98" s="118"/>
      <c r="H98" s="118"/>
      <c r="I98" s="118"/>
      <c r="J98" s="119">
        <f>J133</f>
        <v>0</v>
      </c>
      <c r="L98" s="116"/>
    </row>
    <row r="99" spans="2:12" s="115" customFormat="1" ht="14.25" customHeight="1" x14ac:dyDescent="0.15">
      <c r="B99" s="116"/>
      <c r="D99" s="117" t="s">
        <v>459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2:12" s="115" customFormat="1" ht="14.25" customHeight="1" x14ac:dyDescent="0.15">
      <c r="B100" s="116"/>
      <c r="D100" s="117" t="s">
        <v>460</v>
      </c>
      <c r="E100" s="118"/>
      <c r="F100" s="118"/>
      <c r="G100" s="118"/>
      <c r="H100" s="118"/>
      <c r="I100" s="118"/>
      <c r="J100" s="119">
        <f>J141</f>
        <v>0</v>
      </c>
      <c r="L100" s="116"/>
    </row>
    <row r="101" spans="2:12" s="115" customFormat="1" ht="14.25" customHeight="1" x14ac:dyDescent="0.15">
      <c r="B101" s="116"/>
      <c r="D101" s="117" t="s">
        <v>461</v>
      </c>
      <c r="E101" s="118"/>
      <c r="F101" s="118"/>
      <c r="G101" s="118"/>
      <c r="H101" s="118"/>
      <c r="I101" s="118"/>
      <c r="J101" s="119">
        <f>J156</f>
        <v>0</v>
      </c>
      <c r="L101" s="116"/>
    </row>
    <row r="102" spans="2:12" s="115" customFormat="1" ht="14.25" customHeight="1" x14ac:dyDescent="0.15">
      <c r="B102" s="116"/>
      <c r="D102" s="117" t="s">
        <v>462</v>
      </c>
      <c r="E102" s="118"/>
      <c r="F102" s="118"/>
      <c r="G102" s="118"/>
      <c r="H102" s="118"/>
      <c r="I102" s="118"/>
      <c r="J102" s="119">
        <f>J161</f>
        <v>0</v>
      </c>
      <c r="L102" s="116"/>
    </row>
    <row r="103" spans="2:12" s="115" customFormat="1" ht="14.25" customHeight="1" x14ac:dyDescent="0.15">
      <c r="B103" s="116"/>
      <c r="D103" s="117" t="s">
        <v>463</v>
      </c>
      <c r="E103" s="118"/>
      <c r="F103" s="118"/>
      <c r="G103" s="118"/>
      <c r="H103" s="118"/>
      <c r="I103" s="118"/>
      <c r="J103" s="119">
        <f>J164</f>
        <v>0</v>
      </c>
      <c r="L103" s="116"/>
    </row>
    <row r="104" spans="2:12" s="115" customFormat="1" ht="14.25" customHeight="1" x14ac:dyDescent="0.15">
      <c r="B104" s="116"/>
      <c r="D104" s="117" t="s">
        <v>464</v>
      </c>
      <c r="E104" s="118"/>
      <c r="F104" s="118"/>
      <c r="G104" s="118"/>
      <c r="H104" s="118"/>
      <c r="I104" s="118"/>
      <c r="J104" s="119">
        <f>J167</f>
        <v>0</v>
      </c>
      <c r="L104" s="116"/>
    </row>
    <row r="105" spans="2:12" s="115" customFormat="1" ht="14.25" customHeight="1" x14ac:dyDescent="0.15">
      <c r="B105" s="116"/>
      <c r="D105" s="117" t="s">
        <v>465</v>
      </c>
      <c r="E105" s="118"/>
      <c r="F105" s="118"/>
      <c r="G105" s="118"/>
      <c r="H105" s="118"/>
      <c r="I105" s="118"/>
      <c r="J105" s="119">
        <f>J170</f>
        <v>0</v>
      </c>
      <c r="L105" s="116"/>
    </row>
    <row r="106" spans="2:12" s="115" customFormat="1" ht="14.25" customHeight="1" x14ac:dyDescent="0.15">
      <c r="B106" s="116"/>
      <c r="D106" s="117" t="s">
        <v>466</v>
      </c>
      <c r="E106" s="118"/>
      <c r="F106" s="118"/>
      <c r="G106" s="118"/>
      <c r="H106" s="118"/>
      <c r="I106" s="118"/>
      <c r="J106" s="119">
        <f>J193</f>
        <v>0</v>
      </c>
      <c r="L106" s="116"/>
    </row>
    <row r="107" spans="2:12" s="115" customFormat="1" ht="19.5" customHeight="1" x14ac:dyDescent="0.15">
      <c r="B107" s="116"/>
      <c r="D107" s="117" t="s">
        <v>467</v>
      </c>
      <c r="E107" s="118"/>
      <c r="F107" s="118"/>
      <c r="G107" s="118"/>
      <c r="H107" s="118"/>
      <c r="I107" s="118"/>
      <c r="J107" s="119">
        <f>J244</f>
        <v>0</v>
      </c>
      <c r="L107" s="116"/>
    </row>
    <row r="108" spans="2:12" s="115" customFormat="1" ht="14.25" customHeight="1" x14ac:dyDescent="0.15">
      <c r="B108" s="116"/>
      <c r="D108" s="117" t="s">
        <v>468</v>
      </c>
      <c r="E108" s="118"/>
      <c r="F108" s="118"/>
      <c r="G108" s="118"/>
      <c r="H108" s="118"/>
      <c r="I108" s="118"/>
      <c r="J108" s="119">
        <f>J257</f>
        <v>0</v>
      </c>
      <c r="L108" s="116"/>
    </row>
    <row r="109" spans="2:12" s="115" customFormat="1" ht="19.5" customHeight="1" x14ac:dyDescent="0.15">
      <c r="B109" s="116"/>
      <c r="D109" s="117" t="s">
        <v>469</v>
      </c>
      <c r="E109" s="118"/>
      <c r="F109" s="118"/>
      <c r="G109" s="118"/>
      <c r="H109" s="118"/>
      <c r="I109" s="118"/>
      <c r="J109" s="119">
        <f>J272</f>
        <v>0</v>
      </c>
      <c r="L109" s="116"/>
    </row>
    <row r="110" spans="2:12" s="115" customFormat="1" ht="19.5" customHeight="1" x14ac:dyDescent="0.15">
      <c r="B110" s="116"/>
      <c r="D110" s="117" t="s">
        <v>470</v>
      </c>
      <c r="E110" s="118"/>
      <c r="F110" s="118"/>
      <c r="G110" s="118"/>
      <c r="H110" s="118"/>
      <c r="I110" s="118"/>
      <c r="J110" s="119">
        <f>J287</f>
        <v>0</v>
      </c>
      <c r="L110" s="116"/>
    </row>
    <row r="111" spans="2:12" s="115" customFormat="1" ht="19.5" customHeight="1" x14ac:dyDescent="0.15">
      <c r="B111" s="116"/>
      <c r="D111" s="117" t="s">
        <v>471</v>
      </c>
      <c r="E111" s="118"/>
      <c r="F111" s="118"/>
      <c r="G111" s="118"/>
      <c r="H111" s="118"/>
      <c r="I111" s="118"/>
      <c r="J111" s="119">
        <f>J294</f>
        <v>0</v>
      </c>
      <c r="L111" s="116"/>
    </row>
    <row r="112" spans="2:12" s="30" customFormat="1" ht="21.75" customHeight="1" x14ac:dyDescent="0.15">
      <c r="B112" s="31"/>
      <c r="L112" s="31"/>
    </row>
    <row r="113" spans="2:12" s="30" customFormat="1" ht="6.75" customHeight="1" x14ac:dyDescent="0.15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12" s="30" customFormat="1" ht="6.75" customHeight="1" x14ac:dyDescent="0.15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12" s="30" customFormat="1" ht="24.75" customHeight="1" x14ac:dyDescent="0.15">
      <c r="B118" s="31"/>
      <c r="C118" s="20" t="s">
        <v>121</v>
      </c>
      <c r="L118" s="31"/>
    </row>
    <row r="119" spans="2:12" s="30" customFormat="1" ht="6.75" customHeight="1" x14ac:dyDescent="0.15">
      <c r="B119" s="31"/>
      <c r="L119" s="31"/>
    </row>
    <row r="120" spans="2:12" s="30" customFormat="1" ht="12" customHeight="1" x14ac:dyDescent="0.15">
      <c r="B120" s="31"/>
      <c r="C120" s="25" t="s">
        <v>15</v>
      </c>
      <c r="L120" s="31"/>
    </row>
    <row r="121" spans="2:12" s="30" customFormat="1" ht="16.5" customHeight="1" x14ac:dyDescent="0.15">
      <c r="B121" s="31"/>
      <c r="E121" s="173" t="str">
        <f>E7</f>
        <v>Nástavba provozně technického objektu - ON Trutnov 1</v>
      </c>
      <c r="F121" s="173"/>
      <c r="G121" s="173"/>
      <c r="H121" s="173"/>
      <c r="L121" s="31"/>
    </row>
    <row r="122" spans="2:12" s="30" customFormat="1" ht="12" customHeight="1" x14ac:dyDescent="0.15">
      <c r="B122" s="31"/>
      <c r="C122" s="25" t="s">
        <v>105</v>
      </c>
      <c r="L122" s="31"/>
    </row>
    <row r="123" spans="2:12" s="30" customFormat="1" ht="16.5" customHeight="1" x14ac:dyDescent="0.15">
      <c r="B123" s="31"/>
      <c r="E123" s="2" t="str">
        <f>E9</f>
        <v>D.1.4.H - Elektronické komunikace</v>
      </c>
      <c r="F123" s="2"/>
      <c r="G123" s="2"/>
      <c r="H123" s="2"/>
      <c r="L123" s="31"/>
    </row>
    <row r="124" spans="2:12" s="30" customFormat="1" ht="6.75" customHeight="1" x14ac:dyDescent="0.15">
      <c r="B124" s="31"/>
      <c r="L124" s="31"/>
    </row>
    <row r="125" spans="2:12" s="30" customFormat="1" ht="12" customHeight="1" x14ac:dyDescent="0.15">
      <c r="B125" s="31"/>
      <c r="C125" s="25" t="s">
        <v>19</v>
      </c>
      <c r="F125" s="26" t="str">
        <f>F12</f>
        <v xml:space="preserve"> </v>
      </c>
      <c r="I125" s="25" t="s">
        <v>21</v>
      </c>
      <c r="J125" s="89" t="str">
        <f>IF(J12="","",J12)</f>
        <v>27. 1. 2023</v>
      </c>
      <c r="L125" s="31"/>
    </row>
    <row r="126" spans="2:12" s="30" customFormat="1" ht="6.75" customHeight="1" x14ac:dyDescent="0.15">
      <c r="B126" s="31"/>
      <c r="L126" s="31"/>
    </row>
    <row r="127" spans="2:12" s="30" customFormat="1" ht="15" customHeight="1" x14ac:dyDescent="0.15">
      <c r="B127" s="31"/>
      <c r="C127" s="25" t="s">
        <v>23</v>
      </c>
      <c r="F127" s="26" t="str">
        <f>E15</f>
        <v xml:space="preserve"> </v>
      </c>
      <c r="I127" s="25" t="s">
        <v>28</v>
      </c>
      <c r="J127" s="106" t="str">
        <f>E21</f>
        <v xml:space="preserve"> </v>
      </c>
      <c r="L127" s="31"/>
    </row>
    <row r="128" spans="2:12" s="30" customFormat="1" ht="15" customHeight="1" x14ac:dyDescent="0.15">
      <c r="B128" s="31"/>
      <c r="C128" s="25" t="s">
        <v>26</v>
      </c>
      <c r="F128" s="26" t="str">
        <f>IF(E18="","",E18)</f>
        <v>Vyplň údaj</v>
      </c>
      <c r="I128" s="25" t="s">
        <v>30</v>
      </c>
      <c r="J128" s="106" t="str">
        <f>E24</f>
        <v xml:space="preserve"> </v>
      </c>
      <c r="L128" s="31"/>
    </row>
    <row r="129" spans="2:65" s="30" customFormat="1" ht="9.75" customHeight="1" x14ac:dyDescent="0.15">
      <c r="B129" s="31"/>
      <c r="L129" s="31"/>
    </row>
    <row r="130" spans="2:65" s="120" customFormat="1" ht="29.25" customHeight="1" x14ac:dyDescent="0.15">
      <c r="B130" s="121"/>
      <c r="C130" s="122" t="s">
        <v>122</v>
      </c>
      <c r="D130" s="123" t="s">
        <v>57</v>
      </c>
      <c r="E130" s="123" t="s">
        <v>53</v>
      </c>
      <c r="F130" s="123" t="s">
        <v>54</v>
      </c>
      <c r="G130" s="123" t="s">
        <v>123</v>
      </c>
      <c r="H130" s="123" t="s">
        <v>124</v>
      </c>
      <c r="I130" s="123" t="s">
        <v>125</v>
      </c>
      <c r="J130" s="123" t="s">
        <v>109</v>
      </c>
      <c r="K130" s="124" t="s">
        <v>126</v>
      </c>
      <c r="L130" s="121"/>
      <c r="M130" s="58"/>
      <c r="N130" s="59" t="s">
        <v>36</v>
      </c>
      <c r="O130" s="59" t="s">
        <v>127</v>
      </c>
      <c r="P130" s="59" t="s">
        <v>128</v>
      </c>
      <c r="Q130" s="59" t="s">
        <v>129</v>
      </c>
      <c r="R130" s="59" t="s">
        <v>130</v>
      </c>
      <c r="S130" s="59" t="s">
        <v>131</v>
      </c>
      <c r="T130" s="60" t="s">
        <v>132</v>
      </c>
    </row>
    <row r="131" spans="2:65" s="30" customFormat="1" ht="22.5" customHeight="1" x14ac:dyDescent="0.2">
      <c r="B131" s="31"/>
      <c r="C131" s="64" t="s">
        <v>133</v>
      </c>
      <c r="J131" s="125">
        <f>BK131</f>
        <v>0</v>
      </c>
      <c r="L131" s="31"/>
      <c r="M131" s="61"/>
      <c r="N131" s="53"/>
      <c r="O131" s="53"/>
      <c r="P131" s="126">
        <f>P132</f>
        <v>0</v>
      </c>
      <c r="Q131" s="53"/>
      <c r="R131" s="126">
        <f>R132</f>
        <v>0</v>
      </c>
      <c r="S131" s="53"/>
      <c r="T131" s="127">
        <f>T132</f>
        <v>0</v>
      </c>
      <c r="AT131" s="16" t="s">
        <v>71</v>
      </c>
      <c r="AU131" s="16" t="s">
        <v>111</v>
      </c>
      <c r="BK131" s="128">
        <f>BK132</f>
        <v>0</v>
      </c>
    </row>
    <row r="132" spans="2:65" s="129" customFormat="1" ht="25.5" customHeight="1" x14ac:dyDescent="0.2">
      <c r="B132" s="130"/>
      <c r="D132" s="131" t="s">
        <v>71</v>
      </c>
      <c r="E132" s="132" t="s">
        <v>362</v>
      </c>
      <c r="F132" s="132" t="s">
        <v>472</v>
      </c>
      <c r="I132" s="133"/>
      <c r="J132" s="134">
        <f>BK132</f>
        <v>0</v>
      </c>
      <c r="L132" s="130"/>
      <c r="M132" s="135"/>
      <c r="P132" s="136">
        <f>P133+P244+P272+P287+P294</f>
        <v>0</v>
      </c>
      <c r="R132" s="136">
        <f>R133+R244+R272+R287+R294</f>
        <v>0</v>
      </c>
      <c r="T132" s="137">
        <f>T133+T244+T272+T287+T294</f>
        <v>0</v>
      </c>
      <c r="AR132" s="131" t="s">
        <v>80</v>
      </c>
      <c r="AT132" s="138" t="s">
        <v>71</v>
      </c>
      <c r="AU132" s="138" t="s">
        <v>72</v>
      </c>
      <c r="AY132" s="131" t="s">
        <v>134</v>
      </c>
      <c r="BK132" s="139">
        <f>BK133+BK244+BK272+BK287+BK294</f>
        <v>0</v>
      </c>
    </row>
    <row r="133" spans="2:65" s="129" customFormat="1" ht="22.5" customHeight="1" x14ac:dyDescent="0.2">
      <c r="B133" s="130"/>
      <c r="D133" s="131" t="s">
        <v>71</v>
      </c>
      <c r="E133" s="140" t="s">
        <v>473</v>
      </c>
      <c r="F133" s="140" t="s">
        <v>474</v>
      </c>
      <c r="I133" s="133"/>
      <c r="J133" s="141">
        <f>BK133</f>
        <v>0</v>
      </c>
      <c r="L133" s="130"/>
      <c r="M133" s="135"/>
      <c r="P133" s="136">
        <f>P134+SUM(P135:P138)+P141+P156+P161+P164+P167+P170+P193</f>
        <v>0</v>
      </c>
      <c r="R133" s="136">
        <f>R134+SUM(R135:R138)+R141+R156+R161+R164+R167+R170+R193</f>
        <v>0</v>
      </c>
      <c r="T133" s="137">
        <f>T134+SUM(T135:T138)+T141+T156+T161+T164+T167+T170+T193</f>
        <v>0</v>
      </c>
      <c r="AR133" s="131" t="s">
        <v>80</v>
      </c>
      <c r="AT133" s="138" t="s">
        <v>71</v>
      </c>
      <c r="AU133" s="138" t="s">
        <v>80</v>
      </c>
      <c r="AY133" s="131" t="s">
        <v>134</v>
      </c>
      <c r="BK133" s="139">
        <f>BK134+SUM(BK135:BK138)+BK141+BK156+BK161+BK164+BK167+BK170+BK193</f>
        <v>0</v>
      </c>
    </row>
    <row r="134" spans="2:65" s="30" customFormat="1" ht="21.75" customHeight="1" x14ac:dyDescent="0.15">
      <c r="B134" s="142"/>
      <c r="C134" s="143" t="s">
        <v>80</v>
      </c>
      <c r="D134" s="143" t="s">
        <v>137</v>
      </c>
      <c r="E134" s="144" t="s">
        <v>475</v>
      </c>
      <c r="F134" s="145" t="s">
        <v>476</v>
      </c>
      <c r="G134" s="146" t="s">
        <v>140</v>
      </c>
      <c r="H134" s="147">
        <v>78</v>
      </c>
      <c r="I134" s="148"/>
      <c r="J134" s="149">
        <f>ROUND(I134*H134,2)</f>
        <v>0</v>
      </c>
      <c r="K134" s="145"/>
      <c r="L134" s="31"/>
      <c r="M134" s="150"/>
      <c r="N134" s="151" t="s">
        <v>37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AR134" s="154" t="s">
        <v>141</v>
      </c>
      <c r="AT134" s="154" t="s">
        <v>137</v>
      </c>
      <c r="AU134" s="154" t="s">
        <v>82</v>
      </c>
      <c r="AY134" s="16" t="s">
        <v>134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80</v>
      </c>
      <c r="BK134" s="155">
        <f>ROUND(I134*H134,2)</f>
        <v>0</v>
      </c>
      <c r="BL134" s="16" t="s">
        <v>141</v>
      </c>
      <c r="BM134" s="154" t="s">
        <v>82</v>
      </c>
    </row>
    <row r="135" spans="2:65" s="30" customFormat="1" x14ac:dyDescent="0.15">
      <c r="B135" s="31"/>
      <c r="D135" s="156" t="s">
        <v>143</v>
      </c>
      <c r="F135" s="157" t="s">
        <v>476</v>
      </c>
      <c r="I135" s="158"/>
      <c r="L135" s="31"/>
      <c r="M135" s="159"/>
      <c r="T135" s="55"/>
      <c r="AT135" s="16" t="s">
        <v>143</v>
      </c>
      <c r="AU135" s="16" t="s">
        <v>82</v>
      </c>
    </row>
    <row r="136" spans="2:65" s="30" customFormat="1" ht="16.5" customHeight="1" x14ac:dyDescent="0.15">
      <c r="B136" s="142"/>
      <c r="C136" s="143" t="s">
        <v>82</v>
      </c>
      <c r="D136" s="143" t="s">
        <v>137</v>
      </c>
      <c r="E136" s="144" t="s">
        <v>477</v>
      </c>
      <c r="F136" s="145" t="s">
        <v>478</v>
      </c>
      <c r="G136" s="146" t="s">
        <v>140</v>
      </c>
      <c r="H136" s="147">
        <v>1</v>
      </c>
      <c r="I136" s="148"/>
      <c r="J136" s="149">
        <f>ROUND(I136*H136,2)</f>
        <v>0</v>
      </c>
      <c r="K136" s="145"/>
      <c r="L136" s="31"/>
      <c r="M136" s="150"/>
      <c r="N136" s="151" t="s">
        <v>37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54" t="s">
        <v>141</v>
      </c>
      <c r="AT136" s="154" t="s">
        <v>137</v>
      </c>
      <c r="AU136" s="154" t="s">
        <v>82</v>
      </c>
      <c r="AY136" s="16" t="s">
        <v>134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6" t="s">
        <v>80</v>
      </c>
      <c r="BK136" s="155">
        <f>ROUND(I136*H136,2)</f>
        <v>0</v>
      </c>
      <c r="BL136" s="16" t="s">
        <v>141</v>
      </c>
      <c r="BM136" s="154" t="s">
        <v>141</v>
      </c>
    </row>
    <row r="137" spans="2:65" s="30" customFormat="1" x14ac:dyDescent="0.15">
      <c r="B137" s="31"/>
      <c r="D137" s="156" t="s">
        <v>143</v>
      </c>
      <c r="F137" s="157" t="s">
        <v>478</v>
      </c>
      <c r="I137" s="158"/>
      <c r="L137" s="31"/>
      <c r="M137" s="159"/>
      <c r="T137" s="55"/>
      <c r="AT137" s="16" t="s">
        <v>143</v>
      </c>
      <c r="AU137" s="16" t="s">
        <v>82</v>
      </c>
    </row>
    <row r="138" spans="2:65" s="129" customFormat="1" ht="20.25" customHeight="1" x14ac:dyDescent="0.2">
      <c r="B138" s="130"/>
      <c r="D138" s="131" t="s">
        <v>71</v>
      </c>
      <c r="E138" s="140" t="s">
        <v>479</v>
      </c>
      <c r="F138" s="140" t="s">
        <v>480</v>
      </c>
      <c r="I138" s="133"/>
      <c r="J138" s="141">
        <f>BK138</f>
        <v>0</v>
      </c>
      <c r="L138" s="130"/>
      <c r="M138" s="135"/>
      <c r="P138" s="136">
        <f>SUM(P139:P140)</f>
        <v>0</v>
      </c>
      <c r="R138" s="136">
        <f>SUM(R139:R140)</f>
        <v>0</v>
      </c>
      <c r="T138" s="137">
        <f>SUM(T139:T140)</f>
        <v>0</v>
      </c>
      <c r="AR138" s="131" t="s">
        <v>80</v>
      </c>
      <c r="AT138" s="138" t="s">
        <v>71</v>
      </c>
      <c r="AU138" s="138" t="s">
        <v>82</v>
      </c>
      <c r="AY138" s="131" t="s">
        <v>134</v>
      </c>
      <c r="BK138" s="139">
        <f>SUM(BK139:BK140)</f>
        <v>0</v>
      </c>
    </row>
    <row r="139" spans="2:65" s="30" customFormat="1" ht="33" customHeight="1" x14ac:dyDescent="0.15">
      <c r="B139" s="142"/>
      <c r="C139" s="143" t="s">
        <v>147</v>
      </c>
      <c r="D139" s="143" t="s">
        <v>137</v>
      </c>
      <c r="E139" s="144" t="s">
        <v>481</v>
      </c>
      <c r="F139" s="145" t="s">
        <v>482</v>
      </c>
      <c r="G139" s="146" t="s">
        <v>312</v>
      </c>
      <c r="H139" s="147">
        <v>12</v>
      </c>
      <c r="I139" s="148"/>
      <c r="J139" s="149">
        <f>ROUND(I139*H139,2)</f>
        <v>0</v>
      </c>
      <c r="K139" s="145"/>
      <c r="L139" s="31"/>
      <c r="M139" s="150"/>
      <c r="N139" s="151" t="s">
        <v>37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AR139" s="154" t="s">
        <v>141</v>
      </c>
      <c r="AT139" s="154" t="s">
        <v>137</v>
      </c>
      <c r="AU139" s="154" t="s">
        <v>147</v>
      </c>
      <c r="AY139" s="16" t="s">
        <v>134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6" t="s">
        <v>80</v>
      </c>
      <c r="BK139" s="155">
        <f>ROUND(I139*H139,2)</f>
        <v>0</v>
      </c>
      <c r="BL139" s="16" t="s">
        <v>141</v>
      </c>
      <c r="BM139" s="154" t="s">
        <v>159</v>
      </c>
    </row>
    <row r="140" spans="2:65" s="30" customFormat="1" ht="18" x14ac:dyDescent="0.15">
      <c r="B140" s="31"/>
      <c r="D140" s="156" t="s">
        <v>143</v>
      </c>
      <c r="F140" s="157" t="s">
        <v>482</v>
      </c>
      <c r="I140" s="158"/>
      <c r="L140" s="31"/>
      <c r="M140" s="159"/>
      <c r="T140" s="55"/>
      <c r="AT140" s="16" t="s">
        <v>143</v>
      </c>
      <c r="AU140" s="16" t="s">
        <v>147</v>
      </c>
    </row>
    <row r="141" spans="2:65" s="129" customFormat="1" ht="20.25" customHeight="1" x14ac:dyDescent="0.2">
      <c r="B141" s="130"/>
      <c r="D141" s="131" t="s">
        <v>71</v>
      </c>
      <c r="E141" s="140" t="s">
        <v>483</v>
      </c>
      <c r="F141" s="140" t="s">
        <v>484</v>
      </c>
      <c r="I141" s="133"/>
      <c r="J141" s="141">
        <f>BK141</f>
        <v>0</v>
      </c>
      <c r="L141" s="130"/>
      <c r="M141" s="135"/>
      <c r="P141" s="136">
        <f>SUM(P142:P155)</f>
        <v>0</v>
      </c>
      <c r="R141" s="136">
        <f>SUM(R142:R155)</f>
        <v>0</v>
      </c>
      <c r="T141" s="137">
        <f>SUM(T142:T155)</f>
        <v>0</v>
      </c>
      <c r="AR141" s="131" t="s">
        <v>80</v>
      </c>
      <c r="AT141" s="138" t="s">
        <v>71</v>
      </c>
      <c r="AU141" s="138" t="s">
        <v>82</v>
      </c>
      <c r="AY141" s="131" t="s">
        <v>134</v>
      </c>
      <c r="BK141" s="139">
        <f>SUM(BK142:BK155)</f>
        <v>0</v>
      </c>
    </row>
    <row r="142" spans="2:65" s="30" customFormat="1" ht="21.75" customHeight="1" x14ac:dyDescent="0.15">
      <c r="B142" s="142"/>
      <c r="C142" s="143" t="s">
        <v>141</v>
      </c>
      <c r="D142" s="143" t="s">
        <v>137</v>
      </c>
      <c r="E142" s="144" t="s">
        <v>485</v>
      </c>
      <c r="F142" s="145" t="s">
        <v>486</v>
      </c>
      <c r="G142" s="146" t="s">
        <v>140</v>
      </c>
      <c r="H142" s="147">
        <v>1</v>
      </c>
      <c r="I142" s="148"/>
      <c r="J142" s="149">
        <f>ROUND(I142*H142,2)</f>
        <v>0</v>
      </c>
      <c r="K142" s="145"/>
      <c r="L142" s="31"/>
      <c r="M142" s="150"/>
      <c r="N142" s="151" t="s">
        <v>37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54" t="s">
        <v>141</v>
      </c>
      <c r="AT142" s="154" t="s">
        <v>137</v>
      </c>
      <c r="AU142" s="154" t="s">
        <v>147</v>
      </c>
      <c r="AY142" s="16" t="s">
        <v>134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80</v>
      </c>
      <c r="BK142" s="155">
        <f>ROUND(I142*H142,2)</f>
        <v>0</v>
      </c>
      <c r="BL142" s="16" t="s">
        <v>141</v>
      </c>
      <c r="BM142" s="154" t="s">
        <v>142</v>
      </c>
    </row>
    <row r="143" spans="2:65" s="30" customFormat="1" x14ac:dyDescent="0.15">
      <c r="B143" s="31"/>
      <c r="D143" s="156" t="s">
        <v>143</v>
      </c>
      <c r="F143" s="157" t="s">
        <v>486</v>
      </c>
      <c r="I143" s="158"/>
      <c r="L143" s="31"/>
      <c r="M143" s="159"/>
      <c r="T143" s="55"/>
      <c r="AT143" s="16" t="s">
        <v>143</v>
      </c>
      <c r="AU143" s="16" t="s">
        <v>147</v>
      </c>
    </row>
    <row r="144" spans="2:65" s="30" customFormat="1" ht="21.75" customHeight="1" x14ac:dyDescent="0.15">
      <c r="B144" s="142"/>
      <c r="C144" s="143" t="s">
        <v>154</v>
      </c>
      <c r="D144" s="143" t="s">
        <v>137</v>
      </c>
      <c r="E144" s="144" t="s">
        <v>487</v>
      </c>
      <c r="F144" s="145" t="s">
        <v>488</v>
      </c>
      <c r="G144" s="146" t="s">
        <v>140</v>
      </c>
      <c r="H144" s="147">
        <v>1</v>
      </c>
      <c r="I144" s="148"/>
      <c r="J144" s="149">
        <f>ROUND(I144*H144,2)</f>
        <v>0</v>
      </c>
      <c r="K144" s="145"/>
      <c r="L144" s="31"/>
      <c r="M144" s="150"/>
      <c r="N144" s="151" t="s">
        <v>37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54" t="s">
        <v>141</v>
      </c>
      <c r="AT144" s="154" t="s">
        <v>137</v>
      </c>
      <c r="AU144" s="154" t="s">
        <v>147</v>
      </c>
      <c r="AY144" s="16" t="s">
        <v>134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6" t="s">
        <v>80</v>
      </c>
      <c r="BK144" s="155">
        <f>ROUND(I144*H144,2)</f>
        <v>0</v>
      </c>
      <c r="BL144" s="16" t="s">
        <v>141</v>
      </c>
      <c r="BM144" s="154" t="s">
        <v>146</v>
      </c>
    </row>
    <row r="145" spans="2:65" s="30" customFormat="1" x14ac:dyDescent="0.15">
      <c r="B145" s="31"/>
      <c r="D145" s="156" t="s">
        <v>143</v>
      </c>
      <c r="F145" s="157" t="s">
        <v>488</v>
      </c>
      <c r="I145" s="158"/>
      <c r="L145" s="31"/>
      <c r="M145" s="159"/>
      <c r="T145" s="55"/>
      <c r="AT145" s="16" t="s">
        <v>143</v>
      </c>
      <c r="AU145" s="16" t="s">
        <v>147</v>
      </c>
    </row>
    <row r="146" spans="2:65" s="30" customFormat="1" ht="16.5" customHeight="1" x14ac:dyDescent="0.15">
      <c r="B146" s="142"/>
      <c r="C146" s="143" t="s">
        <v>159</v>
      </c>
      <c r="D146" s="143" t="s">
        <v>137</v>
      </c>
      <c r="E146" s="144" t="s">
        <v>489</v>
      </c>
      <c r="F146" s="145" t="s">
        <v>490</v>
      </c>
      <c r="G146" s="146" t="s">
        <v>140</v>
      </c>
      <c r="H146" s="147">
        <v>2</v>
      </c>
      <c r="I146" s="148"/>
      <c r="J146" s="149">
        <f>ROUND(I146*H146,2)</f>
        <v>0</v>
      </c>
      <c r="K146" s="145"/>
      <c r="L146" s="31"/>
      <c r="M146" s="150"/>
      <c r="N146" s="151" t="s">
        <v>37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54" t="s">
        <v>141</v>
      </c>
      <c r="AT146" s="154" t="s">
        <v>137</v>
      </c>
      <c r="AU146" s="154" t="s">
        <v>147</v>
      </c>
      <c r="AY146" s="16" t="s">
        <v>134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80</v>
      </c>
      <c r="BK146" s="155">
        <f>ROUND(I146*H146,2)</f>
        <v>0</v>
      </c>
      <c r="BL146" s="16" t="s">
        <v>141</v>
      </c>
      <c r="BM146" s="154" t="s">
        <v>150</v>
      </c>
    </row>
    <row r="147" spans="2:65" s="30" customFormat="1" x14ac:dyDescent="0.15">
      <c r="B147" s="31"/>
      <c r="D147" s="156" t="s">
        <v>143</v>
      </c>
      <c r="F147" s="157" t="s">
        <v>490</v>
      </c>
      <c r="I147" s="158"/>
      <c r="L147" s="31"/>
      <c r="M147" s="159"/>
      <c r="T147" s="55"/>
      <c r="AT147" s="16" t="s">
        <v>143</v>
      </c>
      <c r="AU147" s="16" t="s">
        <v>147</v>
      </c>
    </row>
    <row r="148" spans="2:65" s="30" customFormat="1" ht="16.5" customHeight="1" x14ac:dyDescent="0.15">
      <c r="B148" s="142"/>
      <c r="C148" s="143" t="s">
        <v>163</v>
      </c>
      <c r="D148" s="143" t="s">
        <v>137</v>
      </c>
      <c r="E148" s="144" t="s">
        <v>491</v>
      </c>
      <c r="F148" s="145" t="s">
        <v>492</v>
      </c>
      <c r="G148" s="146" t="s">
        <v>140</v>
      </c>
      <c r="H148" s="147">
        <v>2</v>
      </c>
      <c r="I148" s="148"/>
      <c r="J148" s="149">
        <f>ROUND(I148*H148,2)</f>
        <v>0</v>
      </c>
      <c r="K148" s="145"/>
      <c r="L148" s="31"/>
      <c r="M148" s="150"/>
      <c r="N148" s="151" t="s">
        <v>37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54" t="s">
        <v>141</v>
      </c>
      <c r="AT148" s="154" t="s">
        <v>137</v>
      </c>
      <c r="AU148" s="154" t="s">
        <v>147</v>
      </c>
      <c r="AY148" s="16" t="s">
        <v>134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6" t="s">
        <v>80</v>
      </c>
      <c r="BK148" s="155">
        <f>ROUND(I148*H148,2)</f>
        <v>0</v>
      </c>
      <c r="BL148" s="16" t="s">
        <v>141</v>
      </c>
      <c r="BM148" s="154" t="s">
        <v>153</v>
      </c>
    </row>
    <row r="149" spans="2:65" s="30" customFormat="1" x14ac:dyDescent="0.15">
      <c r="B149" s="31"/>
      <c r="D149" s="156" t="s">
        <v>143</v>
      </c>
      <c r="F149" s="157" t="s">
        <v>492</v>
      </c>
      <c r="I149" s="158"/>
      <c r="L149" s="31"/>
      <c r="M149" s="159"/>
      <c r="T149" s="55"/>
      <c r="AT149" s="16" t="s">
        <v>143</v>
      </c>
      <c r="AU149" s="16" t="s">
        <v>147</v>
      </c>
    </row>
    <row r="150" spans="2:65" s="30" customFormat="1" ht="16.5" customHeight="1" x14ac:dyDescent="0.15">
      <c r="B150" s="142"/>
      <c r="C150" s="143" t="s">
        <v>142</v>
      </c>
      <c r="D150" s="143" t="s">
        <v>137</v>
      </c>
      <c r="E150" s="144" t="s">
        <v>493</v>
      </c>
      <c r="F150" s="145" t="s">
        <v>494</v>
      </c>
      <c r="G150" s="146" t="s">
        <v>140</v>
      </c>
      <c r="H150" s="147">
        <v>2</v>
      </c>
      <c r="I150" s="148"/>
      <c r="J150" s="149">
        <f>ROUND(I150*H150,2)</f>
        <v>0</v>
      </c>
      <c r="K150" s="145"/>
      <c r="L150" s="31"/>
      <c r="M150" s="150"/>
      <c r="N150" s="151" t="s">
        <v>37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54" t="s">
        <v>141</v>
      </c>
      <c r="AT150" s="154" t="s">
        <v>137</v>
      </c>
      <c r="AU150" s="154" t="s">
        <v>147</v>
      </c>
      <c r="AY150" s="16" t="s">
        <v>134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6" t="s">
        <v>80</v>
      </c>
      <c r="BK150" s="155">
        <f>ROUND(I150*H150,2)</f>
        <v>0</v>
      </c>
      <c r="BL150" s="16" t="s">
        <v>141</v>
      </c>
      <c r="BM150" s="154" t="s">
        <v>158</v>
      </c>
    </row>
    <row r="151" spans="2:65" s="30" customFormat="1" x14ac:dyDescent="0.15">
      <c r="B151" s="31"/>
      <c r="D151" s="156" t="s">
        <v>143</v>
      </c>
      <c r="F151" s="157" t="s">
        <v>494</v>
      </c>
      <c r="I151" s="158"/>
      <c r="L151" s="31"/>
      <c r="M151" s="159"/>
      <c r="T151" s="55"/>
      <c r="AT151" s="16" t="s">
        <v>143</v>
      </c>
      <c r="AU151" s="16" t="s">
        <v>147</v>
      </c>
    </row>
    <row r="152" spans="2:65" s="30" customFormat="1" ht="16.5" customHeight="1" x14ac:dyDescent="0.15">
      <c r="B152" s="142"/>
      <c r="C152" s="143" t="s">
        <v>172</v>
      </c>
      <c r="D152" s="143" t="s">
        <v>137</v>
      </c>
      <c r="E152" s="144" t="s">
        <v>495</v>
      </c>
      <c r="F152" s="145" t="s">
        <v>496</v>
      </c>
      <c r="G152" s="146" t="s">
        <v>140</v>
      </c>
      <c r="H152" s="147">
        <v>40</v>
      </c>
      <c r="I152" s="148"/>
      <c r="J152" s="149">
        <f>ROUND(I152*H152,2)</f>
        <v>0</v>
      </c>
      <c r="K152" s="145"/>
      <c r="L152" s="31"/>
      <c r="M152" s="150"/>
      <c r="N152" s="151" t="s">
        <v>37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54" t="s">
        <v>141</v>
      </c>
      <c r="AT152" s="154" t="s">
        <v>137</v>
      </c>
      <c r="AU152" s="154" t="s">
        <v>147</v>
      </c>
      <c r="AY152" s="16" t="s">
        <v>134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6" t="s">
        <v>80</v>
      </c>
      <c r="BK152" s="155">
        <f>ROUND(I152*H152,2)</f>
        <v>0</v>
      </c>
      <c r="BL152" s="16" t="s">
        <v>141</v>
      </c>
      <c r="BM152" s="154" t="s">
        <v>162</v>
      </c>
    </row>
    <row r="153" spans="2:65" s="30" customFormat="1" x14ac:dyDescent="0.15">
      <c r="B153" s="31"/>
      <c r="D153" s="156" t="s">
        <v>143</v>
      </c>
      <c r="F153" s="157" t="s">
        <v>496</v>
      </c>
      <c r="I153" s="158"/>
      <c r="L153" s="31"/>
      <c r="M153" s="159"/>
      <c r="T153" s="55"/>
      <c r="AT153" s="16" t="s">
        <v>143</v>
      </c>
      <c r="AU153" s="16" t="s">
        <v>147</v>
      </c>
    </row>
    <row r="154" spans="2:65" s="30" customFormat="1" ht="16.5" customHeight="1" x14ac:dyDescent="0.15">
      <c r="B154" s="142"/>
      <c r="C154" s="143" t="s">
        <v>146</v>
      </c>
      <c r="D154" s="143" t="s">
        <v>137</v>
      </c>
      <c r="E154" s="144" t="s">
        <v>497</v>
      </c>
      <c r="F154" s="145" t="s">
        <v>498</v>
      </c>
      <c r="G154" s="146" t="s">
        <v>140</v>
      </c>
      <c r="H154" s="147">
        <v>30</v>
      </c>
      <c r="I154" s="148"/>
      <c r="J154" s="149">
        <f>ROUND(I154*H154,2)</f>
        <v>0</v>
      </c>
      <c r="K154" s="145"/>
      <c r="L154" s="31"/>
      <c r="M154" s="150"/>
      <c r="N154" s="151" t="s">
        <v>37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AR154" s="154" t="s">
        <v>141</v>
      </c>
      <c r="AT154" s="154" t="s">
        <v>137</v>
      </c>
      <c r="AU154" s="154" t="s">
        <v>147</v>
      </c>
      <c r="AY154" s="16" t="s">
        <v>134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80</v>
      </c>
      <c r="BK154" s="155">
        <f>ROUND(I154*H154,2)</f>
        <v>0</v>
      </c>
      <c r="BL154" s="16" t="s">
        <v>141</v>
      </c>
      <c r="BM154" s="154" t="s">
        <v>166</v>
      </c>
    </row>
    <row r="155" spans="2:65" s="30" customFormat="1" x14ac:dyDescent="0.15">
      <c r="B155" s="31"/>
      <c r="D155" s="156" t="s">
        <v>143</v>
      </c>
      <c r="F155" s="157" t="s">
        <v>498</v>
      </c>
      <c r="I155" s="158"/>
      <c r="L155" s="31"/>
      <c r="M155" s="159"/>
      <c r="T155" s="55"/>
      <c r="AT155" s="16" t="s">
        <v>143</v>
      </c>
      <c r="AU155" s="16" t="s">
        <v>147</v>
      </c>
    </row>
    <row r="156" spans="2:65" s="129" customFormat="1" ht="20.25" customHeight="1" x14ac:dyDescent="0.2">
      <c r="B156" s="186"/>
      <c r="C156" s="185"/>
      <c r="D156" s="187" t="s">
        <v>71</v>
      </c>
      <c r="E156" s="188" t="s">
        <v>499</v>
      </c>
      <c r="F156" s="188" t="s">
        <v>500</v>
      </c>
      <c r="G156" s="185"/>
      <c r="H156" s="185"/>
      <c r="I156" s="133"/>
      <c r="J156" s="141">
        <f>BK156</f>
        <v>0</v>
      </c>
      <c r="L156" s="130"/>
      <c r="M156" s="135"/>
      <c r="P156" s="136">
        <f>SUM(P157:P160)</f>
        <v>0</v>
      </c>
      <c r="R156" s="136">
        <f>SUM(R157:R160)</f>
        <v>0</v>
      </c>
      <c r="T156" s="137">
        <f>SUM(T157:T160)</f>
        <v>0</v>
      </c>
      <c r="AR156" s="131" t="s">
        <v>80</v>
      </c>
      <c r="AT156" s="138" t="s">
        <v>71</v>
      </c>
      <c r="AU156" s="138" t="s">
        <v>82</v>
      </c>
      <c r="AY156" s="131" t="s">
        <v>134</v>
      </c>
      <c r="BK156" s="139">
        <f>SUM(BK157:BK160)</f>
        <v>0</v>
      </c>
    </row>
    <row r="157" spans="2:65" s="30" customFormat="1" ht="78" customHeight="1" x14ac:dyDescent="0.15">
      <c r="B157" s="176"/>
      <c r="C157" s="177" t="s">
        <v>179</v>
      </c>
      <c r="D157" s="177" t="s">
        <v>137</v>
      </c>
      <c r="E157" s="178" t="s">
        <v>501</v>
      </c>
      <c r="F157" s="179" t="s">
        <v>502</v>
      </c>
      <c r="G157" s="180" t="s">
        <v>140</v>
      </c>
      <c r="H157" s="181">
        <v>2</v>
      </c>
      <c r="I157" s="148"/>
      <c r="J157" s="149">
        <f>ROUND(I157*H157,2)</f>
        <v>0</v>
      </c>
      <c r="K157" s="145"/>
      <c r="L157" s="31"/>
      <c r="M157" s="150"/>
      <c r="N157" s="151" t="s">
        <v>37</v>
      </c>
      <c r="P157" s="152">
        <f>O157*H157</f>
        <v>0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AR157" s="154" t="s">
        <v>141</v>
      </c>
      <c r="AT157" s="154" t="s">
        <v>137</v>
      </c>
      <c r="AU157" s="154" t="s">
        <v>147</v>
      </c>
      <c r="AY157" s="16" t="s">
        <v>134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6" t="s">
        <v>80</v>
      </c>
      <c r="BK157" s="155">
        <f>ROUND(I157*H157,2)</f>
        <v>0</v>
      </c>
      <c r="BL157" s="16" t="s">
        <v>141</v>
      </c>
      <c r="BM157" s="154" t="s">
        <v>169</v>
      </c>
    </row>
    <row r="158" spans="2:65" s="30" customFormat="1" x14ac:dyDescent="0.15">
      <c r="B158" s="182"/>
      <c r="C158" s="175"/>
      <c r="D158" s="183" t="s">
        <v>143</v>
      </c>
      <c r="E158" s="175"/>
      <c r="F158" s="184"/>
      <c r="G158" s="175"/>
      <c r="H158" s="175"/>
      <c r="I158" s="158"/>
      <c r="L158" s="31"/>
      <c r="M158" s="159"/>
      <c r="T158" s="55"/>
      <c r="AT158" s="16" t="s">
        <v>143</v>
      </c>
      <c r="AU158" s="16" t="s">
        <v>147</v>
      </c>
    </row>
    <row r="159" spans="2:65" s="30" customFormat="1" ht="66.75" customHeight="1" x14ac:dyDescent="0.15">
      <c r="B159" s="176"/>
      <c r="C159" s="177" t="s">
        <v>150</v>
      </c>
      <c r="D159" s="177" t="s">
        <v>137</v>
      </c>
      <c r="E159" s="178" t="s">
        <v>503</v>
      </c>
      <c r="F159" s="179" t="s">
        <v>504</v>
      </c>
      <c r="G159" s="180" t="s">
        <v>140</v>
      </c>
      <c r="H159" s="181">
        <v>5</v>
      </c>
      <c r="I159" s="148"/>
      <c r="J159" s="149">
        <f>ROUND(I159*H159,2)</f>
        <v>0</v>
      </c>
      <c r="K159" s="145"/>
      <c r="L159" s="31"/>
      <c r="M159" s="150"/>
      <c r="N159" s="151" t="s">
        <v>37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54" t="s">
        <v>141</v>
      </c>
      <c r="AT159" s="154" t="s">
        <v>137</v>
      </c>
      <c r="AU159" s="154" t="s">
        <v>147</v>
      </c>
      <c r="AY159" s="16" t="s">
        <v>134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6" t="s">
        <v>80</v>
      </c>
      <c r="BK159" s="155">
        <f>ROUND(I159*H159,2)</f>
        <v>0</v>
      </c>
      <c r="BL159" s="16" t="s">
        <v>141</v>
      </c>
      <c r="BM159" s="154" t="s">
        <v>175</v>
      </c>
    </row>
    <row r="160" spans="2:65" s="30" customFormat="1" x14ac:dyDescent="0.15">
      <c r="B160" s="182"/>
      <c r="C160" s="175"/>
      <c r="D160" s="183" t="s">
        <v>143</v>
      </c>
      <c r="E160" s="175"/>
      <c r="F160" s="184"/>
      <c r="G160" s="175"/>
      <c r="H160" s="175"/>
      <c r="I160" s="158"/>
      <c r="L160" s="31"/>
      <c r="M160" s="159"/>
      <c r="T160" s="55"/>
      <c r="AT160" s="16" t="s">
        <v>143</v>
      </c>
      <c r="AU160" s="16" t="s">
        <v>147</v>
      </c>
    </row>
    <row r="161" spans="2:65" s="129" customFormat="1" ht="20.25" customHeight="1" x14ac:dyDescent="0.2">
      <c r="B161" s="186"/>
      <c r="C161" s="185"/>
      <c r="D161" s="187" t="s">
        <v>71</v>
      </c>
      <c r="E161" s="188" t="s">
        <v>505</v>
      </c>
      <c r="F161" s="188" t="s">
        <v>506</v>
      </c>
      <c r="G161" s="185"/>
      <c r="H161" s="185"/>
      <c r="I161" s="133"/>
      <c r="J161" s="141">
        <f>BK161</f>
        <v>0</v>
      </c>
      <c r="L161" s="130"/>
      <c r="M161" s="135"/>
      <c r="P161" s="136">
        <f>SUM(P162:P163)</f>
        <v>0</v>
      </c>
      <c r="R161" s="136">
        <f>SUM(R162:R163)</f>
        <v>0</v>
      </c>
      <c r="T161" s="137">
        <f>SUM(T162:T163)</f>
        <v>0</v>
      </c>
      <c r="AR161" s="131" t="s">
        <v>80</v>
      </c>
      <c r="AT161" s="138" t="s">
        <v>71</v>
      </c>
      <c r="AU161" s="138" t="s">
        <v>82</v>
      </c>
      <c r="AY161" s="131" t="s">
        <v>134</v>
      </c>
      <c r="BK161" s="139">
        <f>SUM(BK162:BK163)</f>
        <v>0</v>
      </c>
    </row>
    <row r="162" spans="2:65" s="30" customFormat="1" ht="24" customHeight="1" x14ac:dyDescent="0.15">
      <c r="B162" s="176"/>
      <c r="C162" s="177" t="s">
        <v>186</v>
      </c>
      <c r="D162" s="177" t="s">
        <v>137</v>
      </c>
      <c r="E162" s="178" t="s">
        <v>507</v>
      </c>
      <c r="F162" s="179" t="s">
        <v>508</v>
      </c>
      <c r="G162" s="180" t="s">
        <v>140</v>
      </c>
      <c r="H162" s="181">
        <v>4</v>
      </c>
      <c r="I162" s="148"/>
      <c r="J162" s="149">
        <f>ROUND(I162*H162,2)</f>
        <v>0</v>
      </c>
      <c r="K162" s="145"/>
      <c r="L162" s="31"/>
      <c r="M162" s="150"/>
      <c r="N162" s="151" t="s">
        <v>37</v>
      </c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AR162" s="154" t="s">
        <v>141</v>
      </c>
      <c r="AT162" s="154" t="s">
        <v>137</v>
      </c>
      <c r="AU162" s="154" t="s">
        <v>147</v>
      </c>
      <c r="AY162" s="16" t="s">
        <v>134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6" t="s">
        <v>80</v>
      </c>
      <c r="BK162" s="155">
        <f>ROUND(I162*H162,2)</f>
        <v>0</v>
      </c>
      <c r="BL162" s="16" t="s">
        <v>141</v>
      </c>
      <c r="BM162" s="154" t="s">
        <v>178</v>
      </c>
    </row>
    <row r="163" spans="2:65" s="30" customFormat="1" x14ac:dyDescent="0.15">
      <c r="B163" s="182"/>
      <c r="C163" s="175"/>
      <c r="D163" s="183" t="s">
        <v>143</v>
      </c>
      <c r="E163" s="175"/>
      <c r="F163" s="184"/>
      <c r="G163" s="175"/>
      <c r="H163" s="175"/>
      <c r="I163" s="158"/>
      <c r="L163" s="31"/>
      <c r="M163" s="159"/>
      <c r="T163" s="55"/>
      <c r="AT163" s="16" t="s">
        <v>143</v>
      </c>
      <c r="AU163" s="16" t="s">
        <v>147</v>
      </c>
    </row>
    <row r="164" spans="2:65" s="129" customFormat="1" ht="20.25" customHeight="1" x14ac:dyDescent="0.2">
      <c r="B164" s="186"/>
      <c r="C164" s="185"/>
      <c r="D164" s="187" t="s">
        <v>71</v>
      </c>
      <c r="E164" s="188" t="s">
        <v>509</v>
      </c>
      <c r="F164" s="188" t="s">
        <v>510</v>
      </c>
      <c r="G164" s="185"/>
      <c r="H164" s="185"/>
      <c r="I164" s="133"/>
      <c r="J164" s="141">
        <f>BK164</f>
        <v>0</v>
      </c>
      <c r="L164" s="130"/>
      <c r="M164" s="135"/>
      <c r="P164" s="136">
        <f>SUM(P165:P166)</f>
        <v>0</v>
      </c>
      <c r="R164" s="136">
        <f>SUM(R165:R166)</f>
        <v>0</v>
      </c>
      <c r="T164" s="137">
        <f>SUM(T165:T166)</f>
        <v>0</v>
      </c>
      <c r="AR164" s="131" t="s">
        <v>80</v>
      </c>
      <c r="AT164" s="138" t="s">
        <v>71</v>
      </c>
      <c r="AU164" s="138" t="s">
        <v>82</v>
      </c>
      <c r="AY164" s="131" t="s">
        <v>134</v>
      </c>
      <c r="BK164" s="139">
        <f>SUM(BK165:BK166)</f>
        <v>0</v>
      </c>
    </row>
    <row r="165" spans="2:65" s="30" customFormat="1" ht="24" customHeight="1" x14ac:dyDescent="0.15">
      <c r="B165" s="176"/>
      <c r="C165" s="177" t="s">
        <v>153</v>
      </c>
      <c r="D165" s="177" t="s">
        <v>137</v>
      </c>
      <c r="E165" s="178" t="s">
        <v>511</v>
      </c>
      <c r="F165" s="179" t="s">
        <v>512</v>
      </c>
      <c r="G165" s="180" t="s">
        <v>140</v>
      </c>
      <c r="H165" s="181">
        <v>6</v>
      </c>
      <c r="I165" s="148"/>
      <c r="J165" s="149">
        <f>ROUND(I165*H165,2)</f>
        <v>0</v>
      </c>
      <c r="K165" s="145"/>
      <c r="L165" s="31"/>
      <c r="M165" s="150"/>
      <c r="N165" s="151" t="s">
        <v>37</v>
      </c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AR165" s="154" t="s">
        <v>141</v>
      </c>
      <c r="AT165" s="154" t="s">
        <v>137</v>
      </c>
      <c r="AU165" s="154" t="s">
        <v>147</v>
      </c>
      <c r="AY165" s="16" t="s">
        <v>134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6" t="s">
        <v>80</v>
      </c>
      <c r="BK165" s="155">
        <f>ROUND(I165*H165,2)</f>
        <v>0</v>
      </c>
      <c r="BL165" s="16" t="s">
        <v>141</v>
      </c>
      <c r="BM165" s="154" t="s">
        <v>182</v>
      </c>
    </row>
    <row r="166" spans="2:65" s="30" customFormat="1" ht="18" x14ac:dyDescent="0.15">
      <c r="B166" s="31"/>
      <c r="D166" s="156" t="s">
        <v>143</v>
      </c>
      <c r="F166" s="157" t="s">
        <v>512</v>
      </c>
      <c r="I166" s="158"/>
      <c r="L166" s="31"/>
      <c r="M166" s="159"/>
      <c r="T166" s="55"/>
      <c r="AT166" s="16" t="s">
        <v>143</v>
      </c>
      <c r="AU166" s="16" t="s">
        <v>147</v>
      </c>
    </row>
    <row r="167" spans="2:65" s="129" customFormat="1" ht="20.25" customHeight="1" x14ac:dyDescent="0.2">
      <c r="B167" s="130"/>
      <c r="D167" s="131" t="s">
        <v>71</v>
      </c>
      <c r="E167" s="140" t="s">
        <v>513</v>
      </c>
      <c r="F167" s="140" t="s">
        <v>514</v>
      </c>
      <c r="I167" s="133"/>
      <c r="J167" s="141">
        <f>BK167</f>
        <v>0</v>
      </c>
      <c r="L167" s="130"/>
      <c r="M167" s="135"/>
      <c r="P167" s="136">
        <f>SUM(P168:P169)</f>
        <v>0</v>
      </c>
      <c r="R167" s="136">
        <f>SUM(R168:R169)</f>
        <v>0</v>
      </c>
      <c r="T167" s="137">
        <f>SUM(T168:T169)</f>
        <v>0</v>
      </c>
      <c r="AR167" s="131" t="s">
        <v>80</v>
      </c>
      <c r="AT167" s="138" t="s">
        <v>71</v>
      </c>
      <c r="AU167" s="138" t="s">
        <v>82</v>
      </c>
      <c r="AY167" s="131" t="s">
        <v>134</v>
      </c>
      <c r="BK167" s="139">
        <f>SUM(BK168:BK169)</f>
        <v>0</v>
      </c>
    </row>
    <row r="168" spans="2:65" s="30" customFormat="1" ht="66.75" customHeight="1" x14ac:dyDescent="0.15">
      <c r="B168" s="142"/>
      <c r="C168" s="143" t="s">
        <v>7</v>
      </c>
      <c r="D168" s="143" t="s">
        <v>137</v>
      </c>
      <c r="E168" s="144" t="s">
        <v>515</v>
      </c>
      <c r="F168" s="145" t="s">
        <v>516</v>
      </c>
      <c r="G168" s="146" t="s">
        <v>140</v>
      </c>
      <c r="H168" s="147">
        <v>1</v>
      </c>
      <c r="I168" s="148"/>
      <c r="J168" s="149">
        <f>ROUND(I168*H168,2)</f>
        <v>0</v>
      </c>
      <c r="K168" s="145"/>
      <c r="L168" s="31"/>
      <c r="M168" s="150"/>
      <c r="N168" s="151" t="s">
        <v>37</v>
      </c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AR168" s="154" t="s">
        <v>141</v>
      </c>
      <c r="AT168" s="154" t="s">
        <v>137</v>
      </c>
      <c r="AU168" s="154" t="s">
        <v>147</v>
      </c>
      <c r="AY168" s="16" t="s">
        <v>134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6" t="s">
        <v>80</v>
      </c>
      <c r="BK168" s="155">
        <f>ROUND(I168*H168,2)</f>
        <v>0</v>
      </c>
      <c r="BL168" s="16" t="s">
        <v>141</v>
      </c>
      <c r="BM168" s="154" t="s">
        <v>185</v>
      </c>
    </row>
    <row r="169" spans="2:65" s="30" customFormat="1" ht="36" x14ac:dyDescent="0.15">
      <c r="B169" s="31"/>
      <c r="D169" s="156" t="s">
        <v>143</v>
      </c>
      <c r="F169" s="157" t="s">
        <v>516</v>
      </c>
      <c r="I169" s="158"/>
      <c r="L169" s="31"/>
      <c r="M169" s="159"/>
      <c r="T169" s="55"/>
      <c r="AT169" s="16" t="s">
        <v>143</v>
      </c>
      <c r="AU169" s="16" t="s">
        <v>147</v>
      </c>
    </row>
    <row r="170" spans="2:65" s="129" customFormat="1" ht="20.25" customHeight="1" x14ac:dyDescent="0.2">
      <c r="B170" s="130"/>
      <c r="D170" s="131" t="s">
        <v>71</v>
      </c>
      <c r="E170" s="140" t="s">
        <v>517</v>
      </c>
      <c r="F170" s="140" t="s">
        <v>518</v>
      </c>
      <c r="I170" s="133"/>
      <c r="J170" s="141">
        <f>BK170</f>
        <v>0</v>
      </c>
      <c r="L170" s="130"/>
      <c r="M170" s="135"/>
      <c r="P170" s="136">
        <f>SUM(P171:P192)</f>
        <v>0</v>
      </c>
      <c r="R170" s="136">
        <f>SUM(R171:R192)</f>
        <v>0</v>
      </c>
      <c r="T170" s="137">
        <f>SUM(T171:T192)</f>
        <v>0</v>
      </c>
      <c r="AR170" s="131" t="s">
        <v>80</v>
      </c>
      <c r="AT170" s="138" t="s">
        <v>71</v>
      </c>
      <c r="AU170" s="138" t="s">
        <v>82</v>
      </c>
      <c r="AY170" s="131" t="s">
        <v>134</v>
      </c>
      <c r="BK170" s="139">
        <f>SUM(BK171:BK192)</f>
        <v>0</v>
      </c>
    </row>
    <row r="171" spans="2:65" s="30" customFormat="1" ht="37.5" customHeight="1" x14ac:dyDescent="0.15">
      <c r="B171" s="142"/>
      <c r="C171" s="143" t="s">
        <v>158</v>
      </c>
      <c r="D171" s="143" t="s">
        <v>137</v>
      </c>
      <c r="E171" s="144" t="s">
        <v>519</v>
      </c>
      <c r="F171" s="145" t="s">
        <v>520</v>
      </c>
      <c r="G171" s="146" t="s">
        <v>140</v>
      </c>
      <c r="H171" s="147">
        <v>1</v>
      </c>
      <c r="I171" s="148"/>
      <c r="J171" s="149">
        <f>ROUND(I171*H171,2)</f>
        <v>0</v>
      </c>
      <c r="K171" s="145"/>
      <c r="L171" s="31"/>
      <c r="M171" s="150"/>
      <c r="N171" s="151" t="s">
        <v>37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AR171" s="154" t="s">
        <v>141</v>
      </c>
      <c r="AT171" s="154" t="s">
        <v>137</v>
      </c>
      <c r="AU171" s="154" t="s">
        <v>147</v>
      </c>
      <c r="AY171" s="16" t="s">
        <v>134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6" t="s">
        <v>80</v>
      </c>
      <c r="BK171" s="155">
        <f>ROUND(I171*H171,2)</f>
        <v>0</v>
      </c>
      <c r="BL171" s="16" t="s">
        <v>141</v>
      </c>
      <c r="BM171" s="154" t="s">
        <v>189</v>
      </c>
    </row>
    <row r="172" spans="2:65" s="30" customFormat="1" ht="18" x14ac:dyDescent="0.15">
      <c r="B172" s="31"/>
      <c r="D172" s="156" t="s">
        <v>143</v>
      </c>
      <c r="F172" s="157" t="s">
        <v>520</v>
      </c>
      <c r="I172" s="158"/>
      <c r="L172" s="31"/>
      <c r="M172" s="159"/>
      <c r="T172" s="55"/>
      <c r="AT172" s="16" t="s">
        <v>143</v>
      </c>
      <c r="AU172" s="16" t="s">
        <v>147</v>
      </c>
    </row>
    <row r="173" spans="2:65" s="30" customFormat="1" ht="55.5" customHeight="1" x14ac:dyDescent="0.15">
      <c r="B173" s="142"/>
      <c r="C173" s="143" t="s">
        <v>199</v>
      </c>
      <c r="D173" s="143" t="s">
        <v>137</v>
      </c>
      <c r="E173" s="144" t="s">
        <v>521</v>
      </c>
      <c r="F173" s="145" t="s">
        <v>522</v>
      </c>
      <c r="G173" s="146" t="s">
        <v>140</v>
      </c>
      <c r="H173" s="147">
        <v>1</v>
      </c>
      <c r="I173" s="148"/>
      <c r="J173" s="149">
        <f>ROUND(I173*H173,2)</f>
        <v>0</v>
      </c>
      <c r="K173" s="145"/>
      <c r="L173" s="31"/>
      <c r="M173" s="150"/>
      <c r="N173" s="151" t="s">
        <v>37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AR173" s="154" t="s">
        <v>141</v>
      </c>
      <c r="AT173" s="154" t="s">
        <v>137</v>
      </c>
      <c r="AU173" s="154" t="s">
        <v>147</v>
      </c>
      <c r="AY173" s="16" t="s">
        <v>134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6" t="s">
        <v>80</v>
      </c>
      <c r="BK173" s="155">
        <f>ROUND(I173*H173,2)</f>
        <v>0</v>
      </c>
      <c r="BL173" s="16" t="s">
        <v>141</v>
      </c>
      <c r="BM173" s="154" t="s">
        <v>192</v>
      </c>
    </row>
    <row r="174" spans="2:65" s="30" customFormat="1" ht="27" x14ac:dyDescent="0.15">
      <c r="B174" s="31"/>
      <c r="D174" s="156" t="s">
        <v>143</v>
      </c>
      <c r="F174" s="157" t="s">
        <v>522</v>
      </c>
      <c r="I174" s="158"/>
      <c r="L174" s="31"/>
      <c r="M174" s="159"/>
      <c r="T174" s="55"/>
      <c r="AT174" s="16" t="s">
        <v>143</v>
      </c>
      <c r="AU174" s="16" t="s">
        <v>147</v>
      </c>
    </row>
    <row r="175" spans="2:65" s="30" customFormat="1" ht="24" customHeight="1" x14ac:dyDescent="0.15">
      <c r="B175" s="142"/>
      <c r="C175" s="143" t="s">
        <v>162</v>
      </c>
      <c r="D175" s="143" t="s">
        <v>137</v>
      </c>
      <c r="E175" s="144" t="s">
        <v>523</v>
      </c>
      <c r="F175" s="145" t="s">
        <v>524</v>
      </c>
      <c r="G175" s="146" t="s">
        <v>140</v>
      </c>
      <c r="H175" s="147">
        <v>1</v>
      </c>
      <c r="I175" s="148"/>
      <c r="J175" s="149">
        <f>ROUND(I175*H175,2)</f>
        <v>0</v>
      </c>
      <c r="K175" s="145"/>
      <c r="L175" s="31"/>
      <c r="M175" s="150"/>
      <c r="N175" s="151" t="s">
        <v>37</v>
      </c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AR175" s="154" t="s">
        <v>141</v>
      </c>
      <c r="AT175" s="154" t="s">
        <v>137</v>
      </c>
      <c r="AU175" s="154" t="s">
        <v>147</v>
      </c>
      <c r="AY175" s="16" t="s">
        <v>134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6" t="s">
        <v>80</v>
      </c>
      <c r="BK175" s="155">
        <f>ROUND(I175*H175,2)</f>
        <v>0</v>
      </c>
      <c r="BL175" s="16" t="s">
        <v>141</v>
      </c>
      <c r="BM175" s="154" t="s">
        <v>195</v>
      </c>
    </row>
    <row r="176" spans="2:65" s="30" customFormat="1" x14ac:dyDescent="0.15">
      <c r="B176" s="31"/>
      <c r="D176" s="156" t="s">
        <v>143</v>
      </c>
      <c r="F176" s="157" t="s">
        <v>524</v>
      </c>
      <c r="I176" s="158"/>
      <c r="L176" s="31"/>
      <c r="M176" s="159"/>
      <c r="T176" s="55"/>
      <c r="AT176" s="16" t="s">
        <v>143</v>
      </c>
      <c r="AU176" s="16" t="s">
        <v>147</v>
      </c>
    </row>
    <row r="177" spans="2:65" s="30" customFormat="1" ht="33" customHeight="1" x14ac:dyDescent="0.15">
      <c r="B177" s="142"/>
      <c r="C177" s="143" t="s">
        <v>206</v>
      </c>
      <c r="D177" s="143" t="s">
        <v>137</v>
      </c>
      <c r="E177" s="144" t="s">
        <v>525</v>
      </c>
      <c r="F177" s="145" t="s">
        <v>526</v>
      </c>
      <c r="G177" s="146" t="s">
        <v>140</v>
      </c>
      <c r="H177" s="147">
        <v>1</v>
      </c>
      <c r="I177" s="148"/>
      <c r="J177" s="149">
        <f>ROUND(I177*H177,2)</f>
        <v>0</v>
      </c>
      <c r="K177" s="145"/>
      <c r="L177" s="31"/>
      <c r="M177" s="150"/>
      <c r="N177" s="151" t="s">
        <v>37</v>
      </c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AR177" s="154" t="s">
        <v>141</v>
      </c>
      <c r="AT177" s="154" t="s">
        <v>137</v>
      </c>
      <c r="AU177" s="154" t="s">
        <v>147</v>
      </c>
      <c r="AY177" s="16" t="s">
        <v>134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6" t="s">
        <v>80</v>
      </c>
      <c r="BK177" s="155">
        <f>ROUND(I177*H177,2)</f>
        <v>0</v>
      </c>
      <c r="BL177" s="16" t="s">
        <v>141</v>
      </c>
      <c r="BM177" s="154" t="s">
        <v>198</v>
      </c>
    </row>
    <row r="178" spans="2:65" s="30" customFormat="1" ht="18" x14ac:dyDescent="0.15">
      <c r="B178" s="31"/>
      <c r="D178" s="156" t="s">
        <v>143</v>
      </c>
      <c r="F178" s="157" t="s">
        <v>526</v>
      </c>
      <c r="I178" s="158"/>
      <c r="L178" s="31"/>
      <c r="M178" s="159"/>
      <c r="T178" s="55"/>
      <c r="AT178" s="16" t="s">
        <v>143</v>
      </c>
      <c r="AU178" s="16" t="s">
        <v>147</v>
      </c>
    </row>
    <row r="179" spans="2:65" s="30" customFormat="1" ht="16.5" customHeight="1" x14ac:dyDescent="0.15">
      <c r="B179" s="142"/>
      <c r="C179" s="143" t="s">
        <v>166</v>
      </c>
      <c r="D179" s="143" t="s">
        <v>137</v>
      </c>
      <c r="E179" s="144" t="s">
        <v>527</v>
      </c>
      <c r="F179" s="145" t="s">
        <v>528</v>
      </c>
      <c r="G179" s="146" t="s">
        <v>140</v>
      </c>
      <c r="H179" s="147">
        <v>1</v>
      </c>
      <c r="I179" s="148"/>
      <c r="J179" s="149">
        <f>ROUND(I179*H179,2)</f>
        <v>0</v>
      </c>
      <c r="K179" s="145"/>
      <c r="L179" s="31"/>
      <c r="M179" s="150"/>
      <c r="N179" s="151" t="s">
        <v>37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AR179" s="154" t="s">
        <v>141</v>
      </c>
      <c r="AT179" s="154" t="s">
        <v>137</v>
      </c>
      <c r="AU179" s="154" t="s">
        <v>147</v>
      </c>
      <c r="AY179" s="16" t="s">
        <v>134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6" t="s">
        <v>80</v>
      </c>
      <c r="BK179" s="155">
        <f>ROUND(I179*H179,2)</f>
        <v>0</v>
      </c>
      <c r="BL179" s="16" t="s">
        <v>141</v>
      </c>
      <c r="BM179" s="154" t="s">
        <v>202</v>
      </c>
    </row>
    <row r="180" spans="2:65" s="30" customFormat="1" x14ac:dyDescent="0.15">
      <c r="B180" s="31"/>
      <c r="D180" s="156" t="s">
        <v>143</v>
      </c>
      <c r="F180" s="157" t="s">
        <v>528</v>
      </c>
      <c r="I180" s="158"/>
      <c r="L180" s="31"/>
      <c r="M180" s="159"/>
      <c r="T180" s="55"/>
      <c r="AT180" s="16" t="s">
        <v>143</v>
      </c>
      <c r="AU180" s="16" t="s">
        <v>147</v>
      </c>
    </row>
    <row r="181" spans="2:65" s="30" customFormat="1" ht="16.5" customHeight="1" x14ac:dyDescent="0.15">
      <c r="B181" s="142"/>
      <c r="C181" s="143" t="s">
        <v>6</v>
      </c>
      <c r="D181" s="143" t="s">
        <v>137</v>
      </c>
      <c r="E181" s="144" t="s">
        <v>529</v>
      </c>
      <c r="F181" s="145" t="s">
        <v>530</v>
      </c>
      <c r="G181" s="146" t="s">
        <v>140</v>
      </c>
      <c r="H181" s="147">
        <v>1</v>
      </c>
      <c r="I181" s="148"/>
      <c r="J181" s="149">
        <f>ROUND(I181*H181,2)</f>
        <v>0</v>
      </c>
      <c r="K181" s="145"/>
      <c r="L181" s="31"/>
      <c r="M181" s="150"/>
      <c r="N181" s="151" t="s">
        <v>37</v>
      </c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AR181" s="154" t="s">
        <v>141</v>
      </c>
      <c r="AT181" s="154" t="s">
        <v>137</v>
      </c>
      <c r="AU181" s="154" t="s">
        <v>147</v>
      </c>
      <c r="AY181" s="16" t="s">
        <v>134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6" t="s">
        <v>80</v>
      </c>
      <c r="BK181" s="155">
        <f>ROUND(I181*H181,2)</f>
        <v>0</v>
      </c>
      <c r="BL181" s="16" t="s">
        <v>141</v>
      </c>
      <c r="BM181" s="154" t="s">
        <v>205</v>
      </c>
    </row>
    <row r="182" spans="2:65" s="30" customFormat="1" x14ac:dyDescent="0.15">
      <c r="B182" s="31"/>
      <c r="D182" s="156" t="s">
        <v>143</v>
      </c>
      <c r="F182" s="157" t="s">
        <v>530</v>
      </c>
      <c r="I182" s="158"/>
      <c r="L182" s="31"/>
      <c r="M182" s="159"/>
      <c r="T182" s="55"/>
      <c r="AT182" s="16" t="s">
        <v>143</v>
      </c>
      <c r="AU182" s="16" t="s">
        <v>147</v>
      </c>
    </row>
    <row r="183" spans="2:65" s="30" customFormat="1" ht="24" customHeight="1" x14ac:dyDescent="0.15">
      <c r="B183" s="142"/>
      <c r="C183" s="143" t="s">
        <v>169</v>
      </c>
      <c r="D183" s="143" t="s">
        <v>137</v>
      </c>
      <c r="E183" s="144" t="s">
        <v>531</v>
      </c>
      <c r="F183" s="145" t="s">
        <v>532</v>
      </c>
      <c r="G183" s="146" t="s">
        <v>157</v>
      </c>
      <c r="H183" s="147">
        <v>40</v>
      </c>
      <c r="I183" s="148"/>
      <c r="J183" s="149">
        <f>ROUND(I183*H183,2)</f>
        <v>0</v>
      </c>
      <c r="K183" s="145"/>
      <c r="L183" s="31"/>
      <c r="M183" s="150"/>
      <c r="N183" s="151" t="s">
        <v>37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AR183" s="154" t="s">
        <v>141</v>
      </c>
      <c r="AT183" s="154" t="s">
        <v>137</v>
      </c>
      <c r="AU183" s="154" t="s">
        <v>147</v>
      </c>
      <c r="AY183" s="16" t="s">
        <v>134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6" t="s">
        <v>80</v>
      </c>
      <c r="BK183" s="155">
        <f>ROUND(I183*H183,2)</f>
        <v>0</v>
      </c>
      <c r="BL183" s="16" t="s">
        <v>141</v>
      </c>
      <c r="BM183" s="154" t="s">
        <v>209</v>
      </c>
    </row>
    <row r="184" spans="2:65" s="30" customFormat="1" ht="18" x14ac:dyDescent="0.15">
      <c r="B184" s="31"/>
      <c r="D184" s="156" t="s">
        <v>143</v>
      </c>
      <c r="F184" s="157" t="s">
        <v>532</v>
      </c>
      <c r="I184" s="158"/>
      <c r="L184" s="31"/>
      <c r="M184" s="159"/>
      <c r="T184" s="55"/>
      <c r="AT184" s="16" t="s">
        <v>143</v>
      </c>
      <c r="AU184" s="16" t="s">
        <v>147</v>
      </c>
    </row>
    <row r="185" spans="2:65" s="30" customFormat="1" ht="21.75" customHeight="1" x14ac:dyDescent="0.15">
      <c r="B185" s="142"/>
      <c r="C185" s="143" t="s">
        <v>221</v>
      </c>
      <c r="D185" s="143" t="s">
        <v>137</v>
      </c>
      <c r="E185" s="144" t="s">
        <v>533</v>
      </c>
      <c r="F185" s="145" t="s">
        <v>534</v>
      </c>
      <c r="G185" s="146" t="s">
        <v>140</v>
      </c>
      <c r="H185" s="147">
        <v>4</v>
      </c>
      <c r="I185" s="148"/>
      <c r="J185" s="149">
        <f>ROUND(I185*H185,2)</f>
        <v>0</v>
      </c>
      <c r="K185" s="145"/>
      <c r="L185" s="31"/>
      <c r="M185" s="150"/>
      <c r="N185" s="151" t="s">
        <v>37</v>
      </c>
      <c r="P185" s="152">
        <f>O185*H185</f>
        <v>0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AR185" s="154" t="s">
        <v>141</v>
      </c>
      <c r="AT185" s="154" t="s">
        <v>137</v>
      </c>
      <c r="AU185" s="154" t="s">
        <v>147</v>
      </c>
      <c r="AY185" s="16" t="s">
        <v>134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6" t="s">
        <v>80</v>
      </c>
      <c r="BK185" s="155">
        <f>ROUND(I185*H185,2)</f>
        <v>0</v>
      </c>
      <c r="BL185" s="16" t="s">
        <v>141</v>
      </c>
      <c r="BM185" s="154" t="s">
        <v>212</v>
      </c>
    </row>
    <row r="186" spans="2:65" s="30" customFormat="1" x14ac:dyDescent="0.15">
      <c r="B186" s="31"/>
      <c r="D186" s="156" t="s">
        <v>143</v>
      </c>
      <c r="F186" s="157" t="s">
        <v>534</v>
      </c>
      <c r="I186" s="158"/>
      <c r="L186" s="31"/>
      <c r="M186" s="159"/>
      <c r="T186" s="55"/>
      <c r="AT186" s="16" t="s">
        <v>143</v>
      </c>
      <c r="AU186" s="16" t="s">
        <v>147</v>
      </c>
    </row>
    <row r="187" spans="2:65" s="30" customFormat="1" ht="16.5" customHeight="1" x14ac:dyDescent="0.15">
      <c r="B187" s="142"/>
      <c r="C187" s="143" t="s">
        <v>175</v>
      </c>
      <c r="D187" s="143" t="s">
        <v>137</v>
      </c>
      <c r="E187" s="144" t="s">
        <v>535</v>
      </c>
      <c r="F187" s="145" t="s">
        <v>536</v>
      </c>
      <c r="G187" s="146" t="s">
        <v>140</v>
      </c>
      <c r="H187" s="147">
        <v>2</v>
      </c>
      <c r="I187" s="148"/>
      <c r="J187" s="149">
        <f>ROUND(I187*H187,2)</f>
        <v>0</v>
      </c>
      <c r="K187" s="145"/>
      <c r="L187" s="31"/>
      <c r="M187" s="150"/>
      <c r="N187" s="151" t="s">
        <v>37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AR187" s="154" t="s">
        <v>141</v>
      </c>
      <c r="AT187" s="154" t="s">
        <v>137</v>
      </c>
      <c r="AU187" s="154" t="s">
        <v>147</v>
      </c>
      <c r="AY187" s="16" t="s">
        <v>134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6" t="s">
        <v>80</v>
      </c>
      <c r="BK187" s="155">
        <f>ROUND(I187*H187,2)</f>
        <v>0</v>
      </c>
      <c r="BL187" s="16" t="s">
        <v>141</v>
      </c>
      <c r="BM187" s="154" t="s">
        <v>215</v>
      </c>
    </row>
    <row r="188" spans="2:65" s="30" customFormat="1" x14ac:dyDescent="0.15">
      <c r="B188" s="31"/>
      <c r="D188" s="156" t="s">
        <v>143</v>
      </c>
      <c r="F188" s="157" t="s">
        <v>536</v>
      </c>
      <c r="I188" s="158"/>
      <c r="L188" s="31"/>
      <c r="M188" s="159"/>
      <c r="T188" s="55"/>
      <c r="AT188" s="16" t="s">
        <v>143</v>
      </c>
      <c r="AU188" s="16" t="s">
        <v>147</v>
      </c>
    </row>
    <row r="189" spans="2:65" s="30" customFormat="1" ht="16.5" customHeight="1" x14ac:dyDescent="0.15">
      <c r="B189" s="142"/>
      <c r="C189" s="143" t="s">
        <v>230</v>
      </c>
      <c r="D189" s="143" t="s">
        <v>137</v>
      </c>
      <c r="E189" s="144" t="s">
        <v>537</v>
      </c>
      <c r="F189" s="145" t="s">
        <v>538</v>
      </c>
      <c r="G189" s="146" t="s">
        <v>157</v>
      </c>
      <c r="H189" s="147">
        <v>5</v>
      </c>
      <c r="I189" s="148"/>
      <c r="J189" s="149">
        <f>ROUND(I189*H189,2)</f>
        <v>0</v>
      </c>
      <c r="K189" s="145"/>
      <c r="L189" s="31"/>
      <c r="M189" s="150"/>
      <c r="N189" s="151" t="s">
        <v>37</v>
      </c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AR189" s="154" t="s">
        <v>141</v>
      </c>
      <c r="AT189" s="154" t="s">
        <v>137</v>
      </c>
      <c r="AU189" s="154" t="s">
        <v>147</v>
      </c>
      <c r="AY189" s="16" t="s">
        <v>134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6" t="s">
        <v>80</v>
      </c>
      <c r="BK189" s="155">
        <f>ROUND(I189*H189,2)</f>
        <v>0</v>
      </c>
      <c r="BL189" s="16" t="s">
        <v>141</v>
      </c>
      <c r="BM189" s="154" t="s">
        <v>220</v>
      </c>
    </row>
    <row r="190" spans="2:65" s="30" customFormat="1" x14ac:dyDescent="0.15">
      <c r="B190" s="31"/>
      <c r="D190" s="156" t="s">
        <v>143</v>
      </c>
      <c r="F190" s="157" t="s">
        <v>538</v>
      </c>
      <c r="I190" s="158"/>
      <c r="L190" s="31"/>
      <c r="M190" s="159"/>
      <c r="T190" s="55"/>
      <c r="AT190" s="16" t="s">
        <v>143</v>
      </c>
      <c r="AU190" s="16" t="s">
        <v>147</v>
      </c>
    </row>
    <row r="191" spans="2:65" s="30" customFormat="1" ht="16.5" customHeight="1" x14ac:dyDescent="0.15">
      <c r="B191" s="142"/>
      <c r="C191" s="143" t="s">
        <v>178</v>
      </c>
      <c r="D191" s="143" t="s">
        <v>137</v>
      </c>
      <c r="E191" s="144" t="s">
        <v>539</v>
      </c>
      <c r="F191" s="145" t="s">
        <v>540</v>
      </c>
      <c r="G191" s="146" t="s">
        <v>157</v>
      </c>
      <c r="H191" s="147">
        <v>5</v>
      </c>
      <c r="I191" s="148"/>
      <c r="J191" s="149">
        <f>ROUND(I191*H191,2)</f>
        <v>0</v>
      </c>
      <c r="K191" s="145"/>
      <c r="L191" s="31"/>
      <c r="M191" s="150"/>
      <c r="N191" s="151" t="s">
        <v>37</v>
      </c>
      <c r="P191" s="152">
        <f>O191*H191</f>
        <v>0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AR191" s="154" t="s">
        <v>141</v>
      </c>
      <c r="AT191" s="154" t="s">
        <v>137</v>
      </c>
      <c r="AU191" s="154" t="s">
        <v>147</v>
      </c>
      <c r="AY191" s="16" t="s">
        <v>134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6" t="s">
        <v>80</v>
      </c>
      <c r="BK191" s="155">
        <f>ROUND(I191*H191,2)</f>
        <v>0</v>
      </c>
      <c r="BL191" s="16" t="s">
        <v>141</v>
      </c>
      <c r="BM191" s="154" t="s">
        <v>224</v>
      </c>
    </row>
    <row r="192" spans="2:65" s="30" customFormat="1" x14ac:dyDescent="0.15">
      <c r="B192" s="31"/>
      <c r="D192" s="156" t="s">
        <v>143</v>
      </c>
      <c r="F192" s="157" t="s">
        <v>540</v>
      </c>
      <c r="I192" s="158"/>
      <c r="L192" s="31"/>
      <c r="M192" s="159"/>
      <c r="T192" s="55"/>
      <c r="AT192" s="16" t="s">
        <v>143</v>
      </c>
      <c r="AU192" s="16" t="s">
        <v>147</v>
      </c>
    </row>
    <row r="193" spans="2:65" s="129" customFormat="1" ht="20.25" customHeight="1" x14ac:dyDescent="0.2">
      <c r="B193" s="130"/>
      <c r="D193" s="131" t="s">
        <v>71</v>
      </c>
      <c r="E193" s="140" t="s">
        <v>541</v>
      </c>
      <c r="F193" s="140" t="s">
        <v>542</v>
      </c>
      <c r="I193" s="133"/>
      <c r="J193" s="141">
        <f>BK193</f>
        <v>0</v>
      </c>
      <c r="L193" s="130"/>
      <c r="M193" s="135"/>
      <c r="P193" s="136">
        <f>SUM(P194:P243)</f>
        <v>0</v>
      </c>
      <c r="R193" s="136">
        <f>SUM(R194:R243)</f>
        <v>0</v>
      </c>
      <c r="T193" s="137">
        <f>SUM(T194:T243)</f>
        <v>0</v>
      </c>
      <c r="AR193" s="131" t="s">
        <v>80</v>
      </c>
      <c r="AT193" s="138" t="s">
        <v>71</v>
      </c>
      <c r="AU193" s="138" t="s">
        <v>82</v>
      </c>
      <c r="AY193" s="131" t="s">
        <v>134</v>
      </c>
      <c r="BK193" s="139">
        <f>SUM(BK194:BK243)</f>
        <v>0</v>
      </c>
    </row>
    <row r="194" spans="2:65" s="30" customFormat="1" ht="24" customHeight="1" x14ac:dyDescent="0.15">
      <c r="B194" s="142"/>
      <c r="C194" s="143" t="s">
        <v>239</v>
      </c>
      <c r="D194" s="143" t="s">
        <v>137</v>
      </c>
      <c r="E194" s="144" t="s">
        <v>543</v>
      </c>
      <c r="F194" s="145" t="s">
        <v>544</v>
      </c>
      <c r="G194" s="146" t="s">
        <v>157</v>
      </c>
      <c r="H194" s="147">
        <v>10990</v>
      </c>
      <c r="I194" s="148"/>
      <c r="J194" s="149">
        <f>ROUND(I194*H194,2)</f>
        <v>0</v>
      </c>
      <c r="K194" s="145"/>
      <c r="L194" s="31"/>
      <c r="M194" s="150"/>
      <c r="N194" s="151" t="s">
        <v>37</v>
      </c>
      <c r="P194" s="152">
        <f>O194*H194</f>
        <v>0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AR194" s="154" t="s">
        <v>141</v>
      </c>
      <c r="AT194" s="154" t="s">
        <v>137</v>
      </c>
      <c r="AU194" s="154" t="s">
        <v>147</v>
      </c>
      <c r="AY194" s="16" t="s">
        <v>134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6" t="s">
        <v>80</v>
      </c>
      <c r="BK194" s="155">
        <f>ROUND(I194*H194,2)</f>
        <v>0</v>
      </c>
      <c r="BL194" s="16" t="s">
        <v>141</v>
      </c>
      <c r="BM194" s="154" t="s">
        <v>229</v>
      </c>
    </row>
    <row r="195" spans="2:65" s="30" customFormat="1" x14ac:dyDescent="0.15">
      <c r="B195" s="31"/>
      <c r="D195" s="156" t="s">
        <v>143</v>
      </c>
      <c r="F195" s="157" t="s">
        <v>544</v>
      </c>
      <c r="I195" s="158"/>
      <c r="L195" s="31"/>
      <c r="M195" s="159"/>
      <c r="T195" s="55"/>
      <c r="AT195" s="16" t="s">
        <v>143</v>
      </c>
      <c r="AU195" s="16" t="s">
        <v>147</v>
      </c>
    </row>
    <row r="196" spans="2:65" s="30" customFormat="1" ht="24" customHeight="1" x14ac:dyDescent="0.15">
      <c r="B196" s="142"/>
      <c r="C196" s="143" t="s">
        <v>182</v>
      </c>
      <c r="D196" s="143" t="s">
        <v>137</v>
      </c>
      <c r="E196" s="144" t="s">
        <v>545</v>
      </c>
      <c r="F196" s="145" t="s">
        <v>546</v>
      </c>
      <c r="G196" s="146" t="s">
        <v>157</v>
      </c>
      <c r="H196" s="147">
        <v>340</v>
      </c>
      <c r="I196" s="148"/>
      <c r="J196" s="149">
        <f>ROUND(I196*H196,2)</f>
        <v>0</v>
      </c>
      <c r="K196" s="145"/>
      <c r="L196" s="31"/>
      <c r="M196" s="150"/>
      <c r="N196" s="151" t="s">
        <v>37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AR196" s="154" t="s">
        <v>141</v>
      </c>
      <c r="AT196" s="154" t="s">
        <v>137</v>
      </c>
      <c r="AU196" s="154" t="s">
        <v>147</v>
      </c>
      <c r="AY196" s="16" t="s">
        <v>134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6" t="s">
        <v>80</v>
      </c>
      <c r="BK196" s="155">
        <f>ROUND(I196*H196,2)</f>
        <v>0</v>
      </c>
      <c r="BL196" s="16" t="s">
        <v>141</v>
      </c>
      <c r="BM196" s="154" t="s">
        <v>233</v>
      </c>
    </row>
    <row r="197" spans="2:65" s="30" customFormat="1" x14ac:dyDescent="0.15">
      <c r="B197" s="31"/>
      <c r="D197" s="156" t="s">
        <v>143</v>
      </c>
      <c r="F197" s="157" t="s">
        <v>546</v>
      </c>
      <c r="I197" s="158"/>
      <c r="L197" s="31"/>
      <c r="M197" s="159"/>
      <c r="T197" s="55"/>
      <c r="AT197" s="16" t="s">
        <v>143</v>
      </c>
      <c r="AU197" s="16" t="s">
        <v>147</v>
      </c>
    </row>
    <row r="198" spans="2:65" s="30" customFormat="1" ht="24" customHeight="1" x14ac:dyDescent="0.15">
      <c r="B198" s="142"/>
      <c r="C198" s="143" t="s">
        <v>246</v>
      </c>
      <c r="D198" s="143" t="s">
        <v>137</v>
      </c>
      <c r="E198" s="144" t="s">
        <v>547</v>
      </c>
      <c r="F198" s="145" t="s">
        <v>548</v>
      </c>
      <c r="G198" s="146" t="s">
        <v>157</v>
      </c>
      <c r="H198" s="147">
        <v>500</v>
      </c>
      <c r="I198" s="148"/>
      <c r="J198" s="149">
        <f>ROUND(I198*H198,2)</f>
        <v>0</v>
      </c>
      <c r="K198" s="145"/>
      <c r="L198" s="31"/>
      <c r="M198" s="150"/>
      <c r="N198" s="151" t="s">
        <v>37</v>
      </c>
      <c r="P198" s="152">
        <f>O198*H198</f>
        <v>0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AR198" s="154" t="s">
        <v>141</v>
      </c>
      <c r="AT198" s="154" t="s">
        <v>137</v>
      </c>
      <c r="AU198" s="154" t="s">
        <v>147</v>
      </c>
      <c r="AY198" s="16" t="s">
        <v>134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6" t="s">
        <v>80</v>
      </c>
      <c r="BK198" s="155">
        <f>ROUND(I198*H198,2)</f>
        <v>0</v>
      </c>
      <c r="BL198" s="16" t="s">
        <v>141</v>
      </c>
      <c r="BM198" s="154" t="s">
        <v>236</v>
      </c>
    </row>
    <row r="199" spans="2:65" s="30" customFormat="1" x14ac:dyDescent="0.15">
      <c r="B199" s="31"/>
      <c r="D199" s="156" t="s">
        <v>143</v>
      </c>
      <c r="F199" s="157" t="s">
        <v>548</v>
      </c>
      <c r="I199" s="158"/>
      <c r="L199" s="31"/>
      <c r="M199" s="159"/>
      <c r="T199" s="55"/>
      <c r="AT199" s="16" t="s">
        <v>143</v>
      </c>
      <c r="AU199" s="16" t="s">
        <v>147</v>
      </c>
    </row>
    <row r="200" spans="2:65" s="30" customFormat="1" ht="24" customHeight="1" x14ac:dyDescent="0.15">
      <c r="B200" s="142"/>
      <c r="C200" s="143" t="s">
        <v>185</v>
      </c>
      <c r="D200" s="143" t="s">
        <v>137</v>
      </c>
      <c r="E200" s="144" t="s">
        <v>549</v>
      </c>
      <c r="F200" s="145" t="s">
        <v>550</v>
      </c>
      <c r="G200" s="146" t="s">
        <v>157</v>
      </c>
      <c r="H200" s="147">
        <v>450</v>
      </c>
      <c r="I200" s="148"/>
      <c r="J200" s="149">
        <f>ROUND(I200*H200,2)</f>
        <v>0</v>
      </c>
      <c r="K200" s="145"/>
      <c r="L200" s="31"/>
      <c r="M200" s="150"/>
      <c r="N200" s="151" t="s">
        <v>37</v>
      </c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AR200" s="154" t="s">
        <v>141</v>
      </c>
      <c r="AT200" s="154" t="s">
        <v>137</v>
      </c>
      <c r="AU200" s="154" t="s">
        <v>147</v>
      </c>
      <c r="AY200" s="16" t="s">
        <v>134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6" t="s">
        <v>80</v>
      </c>
      <c r="BK200" s="155">
        <f>ROUND(I200*H200,2)</f>
        <v>0</v>
      </c>
      <c r="BL200" s="16" t="s">
        <v>141</v>
      </c>
      <c r="BM200" s="154" t="s">
        <v>242</v>
      </c>
    </row>
    <row r="201" spans="2:65" s="30" customFormat="1" x14ac:dyDescent="0.15">
      <c r="B201" s="31"/>
      <c r="D201" s="156" t="s">
        <v>143</v>
      </c>
      <c r="F201" s="157" t="s">
        <v>550</v>
      </c>
      <c r="I201" s="158"/>
      <c r="L201" s="31"/>
      <c r="M201" s="159"/>
      <c r="T201" s="55"/>
      <c r="AT201" s="16" t="s">
        <v>143</v>
      </c>
      <c r="AU201" s="16" t="s">
        <v>147</v>
      </c>
    </row>
    <row r="202" spans="2:65" s="30" customFormat="1" ht="24" customHeight="1" x14ac:dyDescent="0.15">
      <c r="B202" s="142"/>
      <c r="C202" s="143" t="s">
        <v>253</v>
      </c>
      <c r="D202" s="143" t="s">
        <v>137</v>
      </c>
      <c r="E202" s="144" t="s">
        <v>551</v>
      </c>
      <c r="F202" s="145" t="s">
        <v>552</v>
      </c>
      <c r="G202" s="146" t="s">
        <v>157</v>
      </c>
      <c r="H202" s="147">
        <v>210</v>
      </c>
      <c r="I202" s="148"/>
      <c r="J202" s="149">
        <f>ROUND(I202*H202,2)</f>
        <v>0</v>
      </c>
      <c r="K202" s="145"/>
      <c r="L202" s="31"/>
      <c r="M202" s="150"/>
      <c r="N202" s="151" t="s">
        <v>37</v>
      </c>
      <c r="P202" s="152">
        <f>O202*H202</f>
        <v>0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AR202" s="154" t="s">
        <v>141</v>
      </c>
      <c r="AT202" s="154" t="s">
        <v>137</v>
      </c>
      <c r="AU202" s="154" t="s">
        <v>147</v>
      </c>
      <c r="AY202" s="16" t="s">
        <v>134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6" t="s">
        <v>80</v>
      </c>
      <c r="BK202" s="155">
        <f>ROUND(I202*H202,2)</f>
        <v>0</v>
      </c>
      <c r="BL202" s="16" t="s">
        <v>141</v>
      </c>
      <c r="BM202" s="154" t="s">
        <v>245</v>
      </c>
    </row>
    <row r="203" spans="2:65" s="30" customFormat="1" x14ac:dyDescent="0.15">
      <c r="B203" s="31"/>
      <c r="D203" s="156" t="s">
        <v>143</v>
      </c>
      <c r="F203" s="157" t="s">
        <v>552</v>
      </c>
      <c r="I203" s="158"/>
      <c r="L203" s="31"/>
      <c r="M203" s="159"/>
      <c r="T203" s="55"/>
      <c r="AT203" s="16" t="s">
        <v>143</v>
      </c>
      <c r="AU203" s="16" t="s">
        <v>147</v>
      </c>
    </row>
    <row r="204" spans="2:65" s="30" customFormat="1" ht="16.5" customHeight="1" x14ac:dyDescent="0.15">
      <c r="B204" s="142"/>
      <c r="C204" s="143" t="s">
        <v>189</v>
      </c>
      <c r="D204" s="143" t="s">
        <v>137</v>
      </c>
      <c r="E204" s="144" t="s">
        <v>553</v>
      </c>
      <c r="F204" s="145" t="s">
        <v>554</v>
      </c>
      <c r="G204" s="146" t="s">
        <v>140</v>
      </c>
      <c r="H204" s="147">
        <v>150</v>
      </c>
      <c r="I204" s="148"/>
      <c r="J204" s="149">
        <f>ROUND(I204*H204,2)</f>
        <v>0</v>
      </c>
      <c r="K204" s="145"/>
      <c r="L204" s="31"/>
      <c r="M204" s="150"/>
      <c r="N204" s="151" t="s">
        <v>37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AR204" s="154" t="s">
        <v>141</v>
      </c>
      <c r="AT204" s="154" t="s">
        <v>137</v>
      </c>
      <c r="AU204" s="154" t="s">
        <v>147</v>
      </c>
      <c r="AY204" s="16" t="s">
        <v>134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6" t="s">
        <v>80</v>
      </c>
      <c r="BK204" s="155">
        <f>ROUND(I204*H204,2)</f>
        <v>0</v>
      </c>
      <c r="BL204" s="16" t="s">
        <v>141</v>
      </c>
      <c r="BM204" s="154" t="s">
        <v>249</v>
      </c>
    </row>
    <row r="205" spans="2:65" s="30" customFormat="1" x14ac:dyDescent="0.15">
      <c r="B205" s="31"/>
      <c r="D205" s="156" t="s">
        <v>143</v>
      </c>
      <c r="F205" s="157" t="s">
        <v>554</v>
      </c>
      <c r="I205" s="158"/>
      <c r="L205" s="31"/>
      <c r="M205" s="159"/>
      <c r="T205" s="55"/>
      <c r="AT205" s="16" t="s">
        <v>143</v>
      </c>
      <c r="AU205" s="16" t="s">
        <v>147</v>
      </c>
    </row>
    <row r="206" spans="2:65" s="30" customFormat="1" ht="21.75" customHeight="1" x14ac:dyDescent="0.15">
      <c r="B206" s="142"/>
      <c r="C206" s="143" t="s">
        <v>260</v>
      </c>
      <c r="D206" s="143" t="s">
        <v>137</v>
      </c>
      <c r="E206" s="144" t="s">
        <v>555</v>
      </c>
      <c r="F206" s="145" t="s">
        <v>556</v>
      </c>
      <c r="G206" s="146" t="s">
        <v>140</v>
      </c>
      <c r="H206" s="147">
        <v>55</v>
      </c>
      <c r="I206" s="148"/>
      <c r="J206" s="149">
        <f>ROUND(I206*H206,2)</f>
        <v>0</v>
      </c>
      <c r="K206" s="145"/>
      <c r="L206" s="31"/>
      <c r="M206" s="150"/>
      <c r="N206" s="151" t="s">
        <v>37</v>
      </c>
      <c r="P206" s="152">
        <f>O206*H206</f>
        <v>0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AR206" s="154" t="s">
        <v>141</v>
      </c>
      <c r="AT206" s="154" t="s">
        <v>137</v>
      </c>
      <c r="AU206" s="154" t="s">
        <v>147</v>
      </c>
      <c r="AY206" s="16" t="s">
        <v>134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6" t="s">
        <v>80</v>
      </c>
      <c r="BK206" s="155">
        <f>ROUND(I206*H206,2)</f>
        <v>0</v>
      </c>
      <c r="BL206" s="16" t="s">
        <v>141</v>
      </c>
      <c r="BM206" s="154" t="s">
        <v>252</v>
      </c>
    </row>
    <row r="207" spans="2:65" s="30" customFormat="1" x14ac:dyDescent="0.15">
      <c r="B207" s="31"/>
      <c r="D207" s="156" t="s">
        <v>143</v>
      </c>
      <c r="F207" s="157" t="s">
        <v>556</v>
      </c>
      <c r="I207" s="158"/>
      <c r="L207" s="31"/>
      <c r="M207" s="159"/>
      <c r="T207" s="55"/>
      <c r="AT207" s="16" t="s">
        <v>143</v>
      </c>
      <c r="AU207" s="16" t="s">
        <v>147</v>
      </c>
    </row>
    <row r="208" spans="2:65" s="30" customFormat="1" ht="16.5" customHeight="1" x14ac:dyDescent="0.15">
      <c r="B208" s="142"/>
      <c r="C208" s="143" t="s">
        <v>192</v>
      </c>
      <c r="D208" s="143" t="s">
        <v>137</v>
      </c>
      <c r="E208" s="144" t="s">
        <v>557</v>
      </c>
      <c r="F208" s="145" t="s">
        <v>558</v>
      </c>
      <c r="G208" s="146" t="s">
        <v>140</v>
      </c>
      <c r="H208" s="147">
        <v>80</v>
      </c>
      <c r="I208" s="148"/>
      <c r="J208" s="149">
        <f>ROUND(I208*H208,2)</f>
        <v>0</v>
      </c>
      <c r="K208" s="145"/>
      <c r="L208" s="31"/>
      <c r="M208" s="150"/>
      <c r="N208" s="151" t="s">
        <v>37</v>
      </c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AR208" s="154" t="s">
        <v>141</v>
      </c>
      <c r="AT208" s="154" t="s">
        <v>137</v>
      </c>
      <c r="AU208" s="154" t="s">
        <v>147</v>
      </c>
      <c r="AY208" s="16" t="s">
        <v>134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6" t="s">
        <v>80</v>
      </c>
      <c r="BK208" s="155">
        <f>ROUND(I208*H208,2)</f>
        <v>0</v>
      </c>
      <c r="BL208" s="16" t="s">
        <v>141</v>
      </c>
      <c r="BM208" s="154" t="s">
        <v>256</v>
      </c>
    </row>
    <row r="209" spans="2:65" s="30" customFormat="1" x14ac:dyDescent="0.15">
      <c r="B209" s="31"/>
      <c r="D209" s="156" t="s">
        <v>143</v>
      </c>
      <c r="F209" s="157" t="s">
        <v>558</v>
      </c>
      <c r="I209" s="158"/>
      <c r="L209" s="31"/>
      <c r="M209" s="159"/>
      <c r="T209" s="55"/>
      <c r="AT209" s="16" t="s">
        <v>143</v>
      </c>
      <c r="AU209" s="16" t="s">
        <v>147</v>
      </c>
    </row>
    <row r="210" spans="2:65" s="30" customFormat="1" ht="33" customHeight="1" x14ac:dyDescent="0.15">
      <c r="B210" s="142"/>
      <c r="C210" s="143" t="s">
        <v>267</v>
      </c>
      <c r="D210" s="143" t="s">
        <v>137</v>
      </c>
      <c r="E210" s="144" t="s">
        <v>559</v>
      </c>
      <c r="F210" s="145" t="s">
        <v>560</v>
      </c>
      <c r="G210" s="146" t="s">
        <v>140</v>
      </c>
      <c r="H210" s="147">
        <v>5</v>
      </c>
      <c r="I210" s="148"/>
      <c r="J210" s="149">
        <f>ROUND(I210*H210,2)</f>
        <v>0</v>
      </c>
      <c r="K210" s="145"/>
      <c r="L210" s="31"/>
      <c r="M210" s="150"/>
      <c r="N210" s="151" t="s">
        <v>37</v>
      </c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AR210" s="154" t="s">
        <v>141</v>
      </c>
      <c r="AT210" s="154" t="s">
        <v>137</v>
      </c>
      <c r="AU210" s="154" t="s">
        <v>147</v>
      </c>
      <c r="AY210" s="16" t="s">
        <v>134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6" t="s">
        <v>80</v>
      </c>
      <c r="BK210" s="155">
        <f>ROUND(I210*H210,2)</f>
        <v>0</v>
      </c>
      <c r="BL210" s="16" t="s">
        <v>141</v>
      </c>
      <c r="BM210" s="154" t="s">
        <v>259</v>
      </c>
    </row>
    <row r="211" spans="2:65" s="30" customFormat="1" ht="18" x14ac:dyDescent="0.15">
      <c r="B211" s="31"/>
      <c r="D211" s="156" t="s">
        <v>143</v>
      </c>
      <c r="F211" s="157" t="s">
        <v>560</v>
      </c>
      <c r="I211" s="158"/>
      <c r="L211" s="31"/>
      <c r="M211" s="159"/>
      <c r="T211" s="55"/>
      <c r="AT211" s="16" t="s">
        <v>143</v>
      </c>
      <c r="AU211" s="16" t="s">
        <v>147</v>
      </c>
    </row>
    <row r="212" spans="2:65" s="30" customFormat="1" ht="33" customHeight="1" x14ac:dyDescent="0.15">
      <c r="B212" s="142"/>
      <c r="C212" s="143" t="s">
        <v>195</v>
      </c>
      <c r="D212" s="143" t="s">
        <v>137</v>
      </c>
      <c r="E212" s="144" t="s">
        <v>561</v>
      </c>
      <c r="F212" s="145" t="s">
        <v>562</v>
      </c>
      <c r="G212" s="146" t="s">
        <v>140</v>
      </c>
      <c r="H212" s="147">
        <v>5</v>
      </c>
      <c r="I212" s="148"/>
      <c r="J212" s="149">
        <f>ROUND(I212*H212,2)</f>
        <v>0</v>
      </c>
      <c r="K212" s="145"/>
      <c r="L212" s="31"/>
      <c r="M212" s="150"/>
      <c r="N212" s="151" t="s">
        <v>37</v>
      </c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AR212" s="154" t="s">
        <v>141</v>
      </c>
      <c r="AT212" s="154" t="s">
        <v>137</v>
      </c>
      <c r="AU212" s="154" t="s">
        <v>147</v>
      </c>
      <c r="AY212" s="16" t="s">
        <v>134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6" t="s">
        <v>80</v>
      </c>
      <c r="BK212" s="155">
        <f>ROUND(I212*H212,2)</f>
        <v>0</v>
      </c>
      <c r="BL212" s="16" t="s">
        <v>141</v>
      </c>
      <c r="BM212" s="154" t="s">
        <v>263</v>
      </c>
    </row>
    <row r="213" spans="2:65" s="30" customFormat="1" ht="18" x14ac:dyDescent="0.15">
      <c r="B213" s="31"/>
      <c r="D213" s="156" t="s">
        <v>143</v>
      </c>
      <c r="F213" s="157" t="s">
        <v>562</v>
      </c>
      <c r="I213" s="158"/>
      <c r="L213" s="31"/>
      <c r="M213" s="159"/>
      <c r="T213" s="55"/>
      <c r="AT213" s="16" t="s">
        <v>143</v>
      </c>
      <c r="AU213" s="16" t="s">
        <v>147</v>
      </c>
    </row>
    <row r="214" spans="2:65" s="30" customFormat="1" ht="24" customHeight="1" x14ac:dyDescent="0.15">
      <c r="B214" s="142"/>
      <c r="C214" s="143" t="s">
        <v>276</v>
      </c>
      <c r="D214" s="143" t="s">
        <v>137</v>
      </c>
      <c r="E214" s="144" t="s">
        <v>563</v>
      </c>
      <c r="F214" s="145" t="s">
        <v>564</v>
      </c>
      <c r="G214" s="146" t="s">
        <v>140</v>
      </c>
      <c r="H214" s="147">
        <v>4</v>
      </c>
      <c r="I214" s="148"/>
      <c r="J214" s="149">
        <f>ROUND(I214*H214,2)</f>
        <v>0</v>
      </c>
      <c r="K214" s="145"/>
      <c r="L214" s="31"/>
      <c r="M214" s="150"/>
      <c r="N214" s="151" t="s">
        <v>37</v>
      </c>
      <c r="P214" s="152">
        <f>O214*H214</f>
        <v>0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AR214" s="154" t="s">
        <v>141</v>
      </c>
      <c r="AT214" s="154" t="s">
        <v>137</v>
      </c>
      <c r="AU214" s="154" t="s">
        <v>147</v>
      </c>
      <c r="AY214" s="16" t="s">
        <v>134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6" t="s">
        <v>80</v>
      </c>
      <c r="BK214" s="155">
        <f>ROUND(I214*H214,2)</f>
        <v>0</v>
      </c>
      <c r="BL214" s="16" t="s">
        <v>141</v>
      </c>
      <c r="BM214" s="154" t="s">
        <v>266</v>
      </c>
    </row>
    <row r="215" spans="2:65" s="30" customFormat="1" x14ac:dyDescent="0.15">
      <c r="B215" s="31"/>
      <c r="D215" s="156" t="s">
        <v>143</v>
      </c>
      <c r="F215" s="157" t="s">
        <v>564</v>
      </c>
      <c r="I215" s="158"/>
      <c r="L215" s="31"/>
      <c r="M215" s="159"/>
      <c r="T215" s="55"/>
      <c r="AT215" s="16" t="s">
        <v>143</v>
      </c>
      <c r="AU215" s="16" t="s">
        <v>147</v>
      </c>
    </row>
    <row r="216" spans="2:65" s="30" customFormat="1" ht="24" customHeight="1" x14ac:dyDescent="0.15">
      <c r="B216" s="142"/>
      <c r="C216" s="143" t="s">
        <v>198</v>
      </c>
      <c r="D216" s="143" t="s">
        <v>137</v>
      </c>
      <c r="E216" s="144" t="s">
        <v>565</v>
      </c>
      <c r="F216" s="145" t="s">
        <v>566</v>
      </c>
      <c r="G216" s="146" t="s">
        <v>140</v>
      </c>
      <c r="H216" s="147">
        <v>3</v>
      </c>
      <c r="I216" s="148"/>
      <c r="J216" s="149">
        <f>ROUND(I216*H216,2)</f>
        <v>0</v>
      </c>
      <c r="K216" s="145"/>
      <c r="L216" s="31"/>
      <c r="M216" s="150"/>
      <c r="N216" s="151" t="s">
        <v>37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AR216" s="154" t="s">
        <v>141</v>
      </c>
      <c r="AT216" s="154" t="s">
        <v>137</v>
      </c>
      <c r="AU216" s="154" t="s">
        <v>147</v>
      </c>
      <c r="AY216" s="16" t="s">
        <v>134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6" t="s">
        <v>80</v>
      </c>
      <c r="BK216" s="155">
        <f>ROUND(I216*H216,2)</f>
        <v>0</v>
      </c>
      <c r="BL216" s="16" t="s">
        <v>141</v>
      </c>
      <c r="BM216" s="154" t="s">
        <v>270</v>
      </c>
    </row>
    <row r="217" spans="2:65" s="30" customFormat="1" x14ac:dyDescent="0.15">
      <c r="B217" s="31"/>
      <c r="D217" s="156" t="s">
        <v>143</v>
      </c>
      <c r="F217" s="157" t="s">
        <v>566</v>
      </c>
      <c r="I217" s="158"/>
      <c r="L217" s="31"/>
      <c r="M217" s="159"/>
      <c r="T217" s="55"/>
      <c r="AT217" s="16" t="s">
        <v>143</v>
      </c>
      <c r="AU217" s="16" t="s">
        <v>147</v>
      </c>
    </row>
    <row r="218" spans="2:65" s="30" customFormat="1" ht="24" customHeight="1" x14ac:dyDescent="0.15">
      <c r="B218" s="142"/>
      <c r="C218" s="143" t="s">
        <v>283</v>
      </c>
      <c r="D218" s="143" t="s">
        <v>137</v>
      </c>
      <c r="E218" s="144" t="s">
        <v>567</v>
      </c>
      <c r="F218" s="145" t="s">
        <v>568</v>
      </c>
      <c r="G218" s="146" t="s">
        <v>140</v>
      </c>
      <c r="H218" s="147">
        <v>3</v>
      </c>
      <c r="I218" s="148"/>
      <c r="J218" s="149">
        <f>ROUND(I218*H218,2)</f>
        <v>0</v>
      </c>
      <c r="K218" s="145"/>
      <c r="L218" s="31"/>
      <c r="M218" s="150"/>
      <c r="N218" s="151" t="s">
        <v>37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AR218" s="154" t="s">
        <v>141</v>
      </c>
      <c r="AT218" s="154" t="s">
        <v>137</v>
      </c>
      <c r="AU218" s="154" t="s">
        <v>147</v>
      </c>
      <c r="AY218" s="16" t="s">
        <v>134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6" t="s">
        <v>80</v>
      </c>
      <c r="BK218" s="155">
        <f>ROUND(I218*H218,2)</f>
        <v>0</v>
      </c>
      <c r="BL218" s="16" t="s">
        <v>141</v>
      </c>
      <c r="BM218" s="154" t="s">
        <v>275</v>
      </c>
    </row>
    <row r="219" spans="2:65" s="30" customFormat="1" ht="18" x14ac:dyDescent="0.15">
      <c r="B219" s="31"/>
      <c r="D219" s="156" t="s">
        <v>143</v>
      </c>
      <c r="F219" s="157" t="s">
        <v>568</v>
      </c>
      <c r="I219" s="158"/>
      <c r="L219" s="31"/>
      <c r="M219" s="159"/>
      <c r="T219" s="55"/>
      <c r="AT219" s="16" t="s">
        <v>143</v>
      </c>
      <c r="AU219" s="16" t="s">
        <v>147</v>
      </c>
    </row>
    <row r="220" spans="2:65" s="30" customFormat="1" ht="16.5" customHeight="1" x14ac:dyDescent="0.15">
      <c r="B220" s="142"/>
      <c r="C220" s="143" t="s">
        <v>202</v>
      </c>
      <c r="D220" s="143" t="s">
        <v>137</v>
      </c>
      <c r="E220" s="144" t="s">
        <v>569</v>
      </c>
      <c r="F220" s="145" t="s">
        <v>570</v>
      </c>
      <c r="G220" s="146" t="s">
        <v>140</v>
      </c>
      <c r="H220" s="147">
        <v>15</v>
      </c>
      <c r="I220" s="148"/>
      <c r="J220" s="149">
        <f>ROUND(I220*H220,2)</f>
        <v>0</v>
      </c>
      <c r="K220" s="145"/>
      <c r="L220" s="31"/>
      <c r="M220" s="150"/>
      <c r="N220" s="151" t="s">
        <v>37</v>
      </c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AR220" s="154" t="s">
        <v>141</v>
      </c>
      <c r="AT220" s="154" t="s">
        <v>137</v>
      </c>
      <c r="AU220" s="154" t="s">
        <v>147</v>
      </c>
      <c r="AY220" s="16" t="s">
        <v>134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6" t="s">
        <v>80</v>
      </c>
      <c r="BK220" s="155">
        <f>ROUND(I220*H220,2)</f>
        <v>0</v>
      </c>
      <c r="BL220" s="16" t="s">
        <v>141</v>
      </c>
      <c r="BM220" s="154" t="s">
        <v>279</v>
      </c>
    </row>
    <row r="221" spans="2:65" s="30" customFormat="1" x14ac:dyDescent="0.15">
      <c r="B221" s="31"/>
      <c r="D221" s="156" t="s">
        <v>143</v>
      </c>
      <c r="F221" s="157" t="s">
        <v>570</v>
      </c>
      <c r="I221" s="158"/>
      <c r="L221" s="31"/>
      <c r="M221" s="159"/>
      <c r="T221" s="55"/>
      <c r="AT221" s="16" t="s">
        <v>143</v>
      </c>
      <c r="AU221" s="16" t="s">
        <v>147</v>
      </c>
    </row>
    <row r="222" spans="2:65" s="30" customFormat="1" ht="21.75" customHeight="1" x14ac:dyDescent="0.15">
      <c r="B222" s="142"/>
      <c r="C222" s="143" t="s">
        <v>290</v>
      </c>
      <c r="D222" s="143" t="s">
        <v>137</v>
      </c>
      <c r="E222" s="144" t="s">
        <v>571</v>
      </c>
      <c r="F222" s="145" t="s">
        <v>572</v>
      </c>
      <c r="G222" s="146" t="s">
        <v>140</v>
      </c>
      <c r="H222" s="147">
        <v>12</v>
      </c>
      <c r="I222" s="148"/>
      <c r="J222" s="149">
        <f>ROUND(I222*H222,2)</f>
        <v>0</v>
      </c>
      <c r="K222" s="145"/>
      <c r="L222" s="31"/>
      <c r="M222" s="150"/>
      <c r="N222" s="151" t="s">
        <v>37</v>
      </c>
      <c r="P222" s="152">
        <f>O222*H222</f>
        <v>0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AR222" s="154" t="s">
        <v>141</v>
      </c>
      <c r="AT222" s="154" t="s">
        <v>137</v>
      </c>
      <c r="AU222" s="154" t="s">
        <v>147</v>
      </c>
      <c r="AY222" s="16" t="s">
        <v>134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6" t="s">
        <v>80</v>
      </c>
      <c r="BK222" s="155">
        <f>ROUND(I222*H222,2)</f>
        <v>0</v>
      </c>
      <c r="BL222" s="16" t="s">
        <v>141</v>
      </c>
      <c r="BM222" s="154" t="s">
        <v>282</v>
      </c>
    </row>
    <row r="223" spans="2:65" s="30" customFormat="1" x14ac:dyDescent="0.15">
      <c r="B223" s="31"/>
      <c r="D223" s="156" t="s">
        <v>143</v>
      </c>
      <c r="F223" s="157" t="s">
        <v>572</v>
      </c>
      <c r="I223" s="158"/>
      <c r="L223" s="31"/>
      <c r="M223" s="159"/>
      <c r="T223" s="55"/>
      <c r="AT223" s="16" t="s">
        <v>143</v>
      </c>
      <c r="AU223" s="16" t="s">
        <v>147</v>
      </c>
    </row>
    <row r="224" spans="2:65" s="30" customFormat="1" ht="21.75" customHeight="1" x14ac:dyDescent="0.15">
      <c r="B224" s="142"/>
      <c r="C224" s="143" t="s">
        <v>205</v>
      </c>
      <c r="D224" s="143" t="s">
        <v>137</v>
      </c>
      <c r="E224" s="144" t="s">
        <v>573</v>
      </c>
      <c r="F224" s="145" t="s">
        <v>574</v>
      </c>
      <c r="G224" s="146" t="s">
        <v>140</v>
      </c>
      <c r="H224" s="147">
        <v>12</v>
      </c>
      <c r="I224" s="148"/>
      <c r="J224" s="149">
        <f>ROUND(I224*H224,2)</f>
        <v>0</v>
      </c>
      <c r="K224" s="145"/>
      <c r="L224" s="31"/>
      <c r="M224" s="150"/>
      <c r="N224" s="151" t="s">
        <v>37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AR224" s="154" t="s">
        <v>141</v>
      </c>
      <c r="AT224" s="154" t="s">
        <v>137</v>
      </c>
      <c r="AU224" s="154" t="s">
        <v>147</v>
      </c>
      <c r="AY224" s="16" t="s">
        <v>134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6" t="s">
        <v>80</v>
      </c>
      <c r="BK224" s="155">
        <f>ROUND(I224*H224,2)</f>
        <v>0</v>
      </c>
      <c r="BL224" s="16" t="s">
        <v>141</v>
      </c>
      <c r="BM224" s="154" t="s">
        <v>286</v>
      </c>
    </row>
    <row r="225" spans="2:65" s="30" customFormat="1" x14ac:dyDescent="0.15">
      <c r="B225" s="31"/>
      <c r="D225" s="156" t="s">
        <v>143</v>
      </c>
      <c r="F225" s="157" t="s">
        <v>574</v>
      </c>
      <c r="I225" s="158"/>
      <c r="L225" s="31"/>
      <c r="M225" s="159"/>
      <c r="T225" s="55"/>
      <c r="AT225" s="16" t="s">
        <v>143</v>
      </c>
      <c r="AU225" s="16" t="s">
        <v>147</v>
      </c>
    </row>
    <row r="226" spans="2:65" s="30" customFormat="1" ht="16.5" customHeight="1" x14ac:dyDescent="0.15">
      <c r="B226" s="142"/>
      <c r="C226" s="143" t="s">
        <v>297</v>
      </c>
      <c r="D226" s="143" t="s">
        <v>137</v>
      </c>
      <c r="E226" s="144" t="s">
        <v>575</v>
      </c>
      <c r="F226" s="145" t="s">
        <v>576</v>
      </c>
      <c r="G226" s="146" t="s">
        <v>157</v>
      </c>
      <c r="H226" s="147">
        <v>12</v>
      </c>
      <c r="I226" s="148"/>
      <c r="J226" s="149">
        <f>ROUND(I226*H226,2)</f>
        <v>0</v>
      </c>
      <c r="K226" s="145"/>
      <c r="L226" s="31"/>
      <c r="M226" s="150"/>
      <c r="N226" s="151" t="s">
        <v>37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AR226" s="154" t="s">
        <v>141</v>
      </c>
      <c r="AT226" s="154" t="s">
        <v>137</v>
      </c>
      <c r="AU226" s="154" t="s">
        <v>147</v>
      </c>
      <c r="AY226" s="16" t="s">
        <v>134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6" t="s">
        <v>80</v>
      </c>
      <c r="BK226" s="155">
        <f>ROUND(I226*H226,2)</f>
        <v>0</v>
      </c>
      <c r="BL226" s="16" t="s">
        <v>141</v>
      </c>
      <c r="BM226" s="154" t="s">
        <v>289</v>
      </c>
    </row>
    <row r="227" spans="2:65" s="30" customFormat="1" x14ac:dyDescent="0.15">
      <c r="B227" s="31"/>
      <c r="D227" s="156" t="s">
        <v>143</v>
      </c>
      <c r="F227" s="157" t="s">
        <v>576</v>
      </c>
      <c r="I227" s="158"/>
      <c r="L227" s="31"/>
      <c r="M227" s="159"/>
      <c r="T227" s="55"/>
      <c r="AT227" s="16" t="s">
        <v>143</v>
      </c>
      <c r="AU227" s="16" t="s">
        <v>147</v>
      </c>
    </row>
    <row r="228" spans="2:65" s="30" customFormat="1" ht="16.5" customHeight="1" x14ac:dyDescent="0.15">
      <c r="B228" s="142"/>
      <c r="C228" s="143" t="s">
        <v>209</v>
      </c>
      <c r="D228" s="143" t="s">
        <v>137</v>
      </c>
      <c r="E228" s="144" t="s">
        <v>577</v>
      </c>
      <c r="F228" s="145" t="s">
        <v>578</v>
      </c>
      <c r="G228" s="146" t="s">
        <v>157</v>
      </c>
      <c r="H228" s="147">
        <v>22</v>
      </c>
      <c r="I228" s="148"/>
      <c r="J228" s="149">
        <f>ROUND(I228*H228,2)</f>
        <v>0</v>
      </c>
      <c r="K228" s="145"/>
      <c r="L228" s="31"/>
      <c r="M228" s="150"/>
      <c r="N228" s="151" t="s">
        <v>37</v>
      </c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AR228" s="154" t="s">
        <v>141</v>
      </c>
      <c r="AT228" s="154" t="s">
        <v>137</v>
      </c>
      <c r="AU228" s="154" t="s">
        <v>147</v>
      </c>
      <c r="AY228" s="16" t="s">
        <v>134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6" t="s">
        <v>80</v>
      </c>
      <c r="BK228" s="155">
        <f>ROUND(I228*H228,2)</f>
        <v>0</v>
      </c>
      <c r="BL228" s="16" t="s">
        <v>141</v>
      </c>
      <c r="BM228" s="154" t="s">
        <v>293</v>
      </c>
    </row>
    <row r="229" spans="2:65" s="30" customFormat="1" x14ac:dyDescent="0.15">
      <c r="B229" s="31"/>
      <c r="D229" s="156" t="s">
        <v>143</v>
      </c>
      <c r="F229" s="157" t="s">
        <v>578</v>
      </c>
      <c r="I229" s="158"/>
      <c r="L229" s="31"/>
      <c r="M229" s="159"/>
      <c r="T229" s="55"/>
      <c r="AT229" s="16" t="s">
        <v>143</v>
      </c>
      <c r="AU229" s="16" t="s">
        <v>147</v>
      </c>
    </row>
    <row r="230" spans="2:65" s="30" customFormat="1" ht="16.5" customHeight="1" x14ac:dyDescent="0.15">
      <c r="B230" s="142"/>
      <c r="C230" s="143" t="s">
        <v>304</v>
      </c>
      <c r="D230" s="143" t="s">
        <v>137</v>
      </c>
      <c r="E230" s="144" t="s">
        <v>579</v>
      </c>
      <c r="F230" s="145" t="s">
        <v>580</v>
      </c>
      <c r="G230" s="146" t="s">
        <v>157</v>
      </c>
      <c r="H230" s="147">
        <v>15</v>
      </c>
      <c r="I230" s="148"/>
      <c r="J230" s="149">
        <f>ROUND(I230*H230,2)</f>
        <v>0</v>
      </c>
      <c r="K230" s="145"/>
      <c r="L230" s="31"/>
      <c r="M230" s="150"/>
      <c r="N230" s="151" t="s">
        <v>37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AR230" s="154" t="s">
        <v>141</v>
      </c>
      <c r="AT230" s="154" t="s">
        <v>137</v>
      </c>
      <c r="AU230" s="154" t="s">
        <v>147</v>
      </c>
      <c r="AY230" s="16" t="s">
        <v>134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6" t="s">
        <v>80</v>
      </c>
      <c r="BK230" s="155">
        <f>ROUND(I230*H230,2)</f>
        <v>0</v>
      </c>
      <c r="BL230" s="16" t="s">
        <v>141</v>
      </c>
      <c r="BM230" s="154" t="s">
        <v>296</v>
      </c>
    </row>
    <row r="231" spans="2:65" s="30" customFormat="1" x14ac:dyDescent="0.15">
      <c r="B231" s="31"/>
      <c r="D231" s="156" t="s">
        <v>143</v>
      </c>
      <c r="F231" s="157" t="s">
        <v>580</v>
      </c>
      <c r="I231" s="158"/>
      <c r="L231" s="31"/>
      <c r="M231" s="159"/>
      <c r="T231" s="55"/>
      <c r="AT231" s="16" t="s">
        <v>143</v>
      </c>
      <c r="AU231" s="16" t="s">
        <v>147</v>
      </c>
    </row>
    <row r="232" spans="2:65" s="30" customFormat="1" ht="16.5" customHeight="1" x14ac:dyDescent="0.15">
      <c r="B232" s="142"/>
      <c r="C232" s="143" t="s">
        <v>212</v>
      </c>
      <c r="D232" s="143" t="s">
        <v>137</v>
      </c>
      <c r="E232" s="144" t="s">
        <v>581</v>
      </c>
      <c r="F232" s="145" t="s">
        <v>582</v>
      </c>
      <c r="G232" s="146" t="s">
        <v>157</v>
      </c>
      <c r="H232" s="147">
        <v>30</v>
      </c>
      <c r="I232" s="148"/>
      <c r="J232" s="149">
        <f>ROUND(I232*H232,2)</f>
        <v>0</v>
      </c>
      <c r="K232" s="145"/>
      <c r="L232" s="31"/>
      <c r="M232" s="150"/>
      <c r="N232" s="151" t="s">
        <v>37</v>
      </c>
      <c r="P232" s="152">
        <f>O232*H232</f>
        <v>0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AR232" s="154" t="s">
        <v>141</v>
      </c>
      <c r="AT232" s="154" t="s">
        <v>137</v>
      </c>
      <c r="AU232" s="154" t="s">
        <v>147</v>
      </c>
      <c r="AY232" s="16" t="s">
        <v>134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6" t="s">
        <v>80</v>
      </c>
      <c r="BK232" s="155">
        <f>ROUND(I232*H232,2)</f>
        <v>0</v>
      </c>
      <c r="BL232" s="16" t="s">
        <v>141</v>
      </c>
      <c r="BM232" s="154" t="s">
        <v>300</v>
      </c>
    </row>
    <row r="233" spans="2:65" s="30" customFormat="1" x14ac:dyDescent="0.15">
      <c r="B233" s="31"/>
      <c r="D233" s="156" t="s">
        <v>143</v>
      </c>
      <c r="F233" s="157" t="s">
        <v>582</v>
      </c>
      <c r="I233" s="158"/>
      <c r="L233" s="31"/>
      <c r="M233" s="159"/>
      <c r="T233" s="55"/>
      <c r="AT233" s="16" t="s">
        <v>143</v>
      </c>
      <c r="AU233" s="16" t="s">
        <v>147</v>
      </c>
    </row>
    <row r="234" spans="2:65" s="30" customFormat="1" ht="24" customHeight="1" x14ac:dyDescent="0.15">
      <c r="B234" s="142"/>
      <c r="C234" s="143" t="s">
        <v>314</v>
      </c>
      <c r="D234" s="143" t="s">
        <v>137</v>
      </c>
      <c r="E234" s="144" t="s">
        <v>583</v>
      </c>
      <c r="F234" s="145" t="s">
        <v>584</v>
      </c>
      <c r="G234" s="146" t="s">
        <v>140</v>
      </c>
      <c r="H234" s="147">
        <v>15</v>
      </c>
      <c r="I234" s="148"/>
      <c r="J234" s="149">
        <f>ROUND(I234*H234,2)</f>
        <v>0</v>
      </c>
      <c r="K234" s="145"/>
      <c r="L234" s="31"/>
      <c r="M234" s="150"/>
      <c r="N234" s="151" t="s">
        <v>37</v>
      </c>
      <c r="P234" s="152">
        <f>O234*H234</f>
        <v>0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AR234" s="154" t="s">
        <v>141</v>
      </c>
      <c r="AT234" s="154" t="s">
        <v>137</v>
      </c>
      <c r="AU234" s="154" t="s">
        <v>147</v>
      </c>
      <c r="AY234" s="16" t="s">
        <v>134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6" t="s">
        <v>80</v>
      </c>
      <c r="BK234" s="155">
        <f>ROUND(I234*H234,2)</f>
        <v>0</v>
      </c>
      <c r="BL234" s="16" t="s">
        <v>141</v>
      </c>
      <c r="BM234" s="154" t="s">
        <v>303</v>
      </c>
    </row>
    <row r="235" spans="2:65" s="30" customFormat="1" x14ac:dyDescent="0.15">
      <c r="B235" s="31"/>
      <c r="D235" s="156" t="s">
        <v>143</v>
      </c>
      <c r="F235" s="157" t="s">
        <v>584</v>
      </c>
      <c r="I235" s="158"/>
      <c r="L235" s="31"/>
      <c r="M235" s="159"/>
      <c r="T235" s="55"/>
      <c r="AT235" s="16" t="s">
        <v>143</v>
      </c>
      <c r="AU235" s="16" t="s">
        <v>147</v>
      </c>
    </row>
    <row r="236" spans="2:65" s="30" customFormat="1" ht="66.75" customHeight="1" x14ac:dyDescent="0.15">
      <c r="B236" s="142"/>
      <c r="C236" s="143" t="s">
        <v>215</v>
      </c>
      <c r="D236" s="143" t="s">
        <v>137</v>
      </c>
      <c r="E236" s="144" t="s">
        <v>585</v>
      </c>
      <c r="F236" s="145" t="s">
        <v>586</v>
      </c>
      <c r="G236" s="146" t="s">
        <v>312</v>
      </c>
      <c r="H236" s="147">
        <v>130</v>
      </c>
      <c r="I236" s="148"/>
      <c r="J236" s="149">
        <f>ROUND(I236*H236,2)</f>
        <v>0</v>
      </c>
      <c r="K236" s="145"/>
      <c r="L236" s="31"/>
      <c r="M236" s="150"/>
      <c r="N236" s="151" t="s">
        <v>37</v>
      </c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AR236" s="154" t="s">
        <v>141</v>
      </c>
      <c r="AT236" s="154" t="s">
        <v>137</v>
      </c>
      <c r="AU236" s="154" t="s">
        <v>147</v>
      </c>
      <c r="AY236" s="16" t="s">
        <v>134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6" t="s">
        <v>80</v>
      </c>
      <c r="BK236" s="155">
        <f>ROUND(I236*H236,2)</f>
        <v>0</v>
      </c>
      <c r="BL236" s="16" t="s">
        <v>141</v>
      </c>
      <c r="BM236" s="154" t="s">
        <v>307</v>
      </c>
    </row>
    <row r="237" spans="2:65" s="30" customFormat="1" ht="45" x14ac:dyDescent="0.15">
      <c r="B237" s="31"/>
      <c r="D237" s="156" t="s">
        <v>143</v>
      </c>
      <c r="F237" s="157" t="s">
        <v>587</v>
      </c>
      <c r="I237" s="158"/>
      <c r="L237" s="31"/>
      <c r="M237" s="159"/>
      <c r="T237" s="55"/>
      <c r="AT237" s="16" t="s">
        <v>143</v>
      </c>
      <c r="AU237" s="16" t="s">
        <v>147</v>
      </c>
    </row>
    <row r="238" spans="2:65" s="30" customFormat="1" ht="16.5" customHeight="1" x14ac:dyDescent="0.15">
      <c r="B238" s="142"/>
      <c r="C238" s="143" t="s">
        <v>321</v>
      </c>
      <c r="D238" s="143" t="s">
        <v>137</v>
      </c>
      <c r="E238" s="144" t="s">
        <v>588</v>
      </c>
      <c r="F238" s="145" t="s">
        <v>589</v>
      </c>
      <c r="G238" s="146" t="s">
        <v>140</v>
      </c>
      <c r="H238" s="147">
        <v>155</v>
      </c>
      <c r="I238" s="148"/>
      <c r="J238" s="149">
        <f>ROUND(I238*H238,2)</f>
        <v>0</v>
      </c>
      <c r="K238" s="145"/>
      <c r="L238" s="31"/>
      <c r="M238" s="150"/>
      <c r="N238" s="151" t="s">
        <v>37</v>
      </c>
      <c r="P238" s="152">
        <f>O238*H238</f>
        <v>0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AR238" s="154" t="s">
        <v>141</v>
      </c>
      <c r="AT238" s="154" t="s">
        <v>137</v>
      </c>
      <c r="AU238" s="154" t="s">
        <v>147</v>
      </c>
      <c r="AY238" s="16" t="s">
        <v>134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6" t="s">
        <v>80</v>
      </c>
      <c r="BK238" s="155">
        <f>ROUND(I238*H238,2)</f>
        <v>0</v>
      </c>
      <c r="BL238" s="16" t="s">
        <v>141</v>
      </c>
      <c r="BM238" s="154" t="s">
        <v>313</v>
      </c>
    </row>
    <row r="239" spans="2:65" s="30" customFormat="1" x14ac:dyDescent="0.15">
      <c r="B239" s="31"/>
      <c r="D239" s="156" t="s">
        <v>143</v>
      </c>
      <c r="F239" s="157" t="s">
        <v>589</v>
      </c>
      <c r="I239" s="158"/>
      <c r="L239" s="31"/>
      <c r="M239" s="159"/>
      <c r="T239" s="55"/>
      <c r="AT239" s="16" t="s">
        <v>143</v>
      </c>
      <c r="AU239" s="16" t="s">
        <v>147</v>
      </c>
    </row>
    <row r="240" spans="2:65" s="30" customFormat="1" ht="16.5" customHeight="1" x14ac:dyDescent="0.15">
      <c r="B240" s="142"/>
      <c r="C240" s="143" t="s">
        <v>220</v>
      </c>
      <c r="D240" s="143" t="s">
        <v>137</v>
      </c>
      <c r="E240" s="144" t="s">
        <v>590</v>
      </c>
      <c r="F240" s="145" t="s">
        <v>591</v>
      </c>
      <c r="G240" s="146" t="s">
        <v>140</v>
      </c>
      <c r="H240" s="147">
        <v>1</v>
      </c>
      <c r="I240" s="148"/>
      <c r="J240" s="149">
        <f>ROUND(I240*H240,2)</f>
        <v>0</v>
      </c>
      <c r="K240" s="145"/>
      <c r="L240" s="31"/>
      <c r="M240" s="150"/>
      <c r="N240" s="151" t="s">
        <v>37</v>
      </c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AR240" s="154" t="s">
        <v>141</v>
      </c>
      <c r="AT240" s="154" t="s">
        <v>137</v>
      </c>
      <c r="AU240" s="154" t="s">
        <v>147</v>
      </c>
      <c r="AY240" s="16" t="s">
        <v>134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6" t="s">
        <v>80</v>
      </c>
      <c r="BK240" s="155">
        <f>ROUND(I240*H240,2)</f>
        <v>0</v>
      </c>
      <c r="BL240" s="16" t="s">
        <v>141</v>
      </c>
      <c r="BM240" s="154" t="s">
        <v>317</v>
      </c>
    </row>
    <row r="241" spans="2:65" s="30" customFormat="1" x14ac:dyDescent="0.15">
      <c r="B241" s="31"/>
      <c r="D241" s="156" t="s">
        <v>143</v>
      </c>
      <c r="F241" s="157" t="s">
        <v>591</v>
      </c>
      <c r="I241" s="158"/>
      <c r="L241" s="31"/>
      <c r="M241" s="159"/>
      <c r="T241" s="55"/>
      <c r="AT241" s="16" t="s">
        <v>143</v>
      </c>
      <c r="AU241" s="16" t="s">
        <v>147</v>
      </c>
    </row>
    <row r="242" spans="2:65" s="30" customFormat="1" ht="16.5" customHeight="1" x14ac:dyDescent="0.15">
      <c r="B242" s="142"/>
      <c r="C242" s="143" t="s">
        <v>328</v>
      </c>
      <c r="D242" s="143" t="s">
        <v>137</v>
      </c>
      <c r="E242" s="144" t="s">
        <v>592</v>
      </c>
      <c r="F242" s="145" t="s">
        <v>593</v>
      </c>
      <c r="G242" s="146" t="s">
        <v>140</v>
      </c>
      <c r="H242" s="147">
        <v>1</v>
      </c>
      <c r="I242" s="148"/>
      <c r="J242" s="149">
        <f>ROUND(I242*H242,2)</f>
        <v>0</v>
      </c>
      <c r="K242" s="145"/>
      <c r="L242" s="31"/>
      <c r="M242" s="150"/>
      <c r="N242" s="151" t="s">
        <v>37</v>
      </c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AR242" s="154" t="s">
        <v>141</v>
      </c>
      <c r="AT242" s="154" t="s">
        <v>137</v>
      </c>
      <c r="AU242" s="154" t="s">
        <v>147</v>
      </c>
      <c r="AY242" s="16" t="s">
        <v>134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6" t="s">
        <v>80</v>
      </c>
      <c r="BK242" s="155">
        <f>ROUND(I242*H242,2)</f>
        <v>0</v>
      </c>
      <c r="BL242" s="16" t="s">
        <v>141</v>
      </c>
      <c r="BM242" s="154" t="s">
        <v>320</v>
      </c>
    </row>
    <row r="243" spans="2:65" s="30" customFormat="1" x14ac:dyDescent="0.15">
      <c r="B243" s="31"/>
      <c r="D243" s="156" t="s">
        <v>143</v>
      </c>
      <c r="F243" s="157" t="s">
        <v>593</v>
      </c>
      <c r="I243" s="158"/>
      <c r="L243" s="31"/>
      <c r="M243" s="159"/>
      <c r="T243" s="55"/>
      <c r="AT243" s="16" t="s">
        <v>143</v>
      </c>
      <c r="AU243" s="16" t="s">
        <v>147</v>
      </c>
    </row>
    <row r="244" spans="2:65" s="129" customFormat="1" ht="22.5" customHeight="1" x14ac:dyDescent="0.2">
      <c r="B244" s="130"/>
      <c r="D244" s="131" t="s">
        <v>71</v>
      </c>
      <c r="E244" s="140" t="s">
        <v>594</v>
      </c>
      <c r="F244" s="140" t="s">
        <v>595</v>
      </c>
      <c r="I244" s="133"/>
      <c r="J244" s="141">
        <f>BK244</f>
        <v>0</v>
      </c>
      <c r="L244" s="130"/>
      <c r="M244" s="135"/>
      <c r="P244" s="136">
        <f>P245+SUM(P246:P257)</f>
        <v>0</v>
      </c>
      <c r="R244" s="136">
        <f>R245+SUM(R246:R257)</f>
        <v>0</v>
      </c>
      <c r="T244" s="137">
        <f>T245+SUM(T246:T257)</f>
        <v>0</v>
      </c>
      <c r="AR244" s="131" t="s">
        <v>80</v>
      </c>
      <c r="AT244" s="138" t="s">
        <v>71</v>
      </c>
      <c r="AU244" s="138" t="s">
        <v>80</v>
      </c>
      <c r="AY244" s="131" t="s">
        <v>134</v>
      </c>
      <c r="BK244" s="139">
        <f>BK245+SUM(BK246:BK257)</f>
        <v>0</v>
      </c>
    </row>
    <row r="245" spans="2:65" s="30" customFormat="1" ht="24" customHeight="1" x14ac:dyDescent="0.15">
      <c r="B245" s="142"/>
      <c r="C245" s="143" t="s">
        <v>224</v>
      </c>
      <c r="D245" s="143" t="s">
        <v>137</v>
      </c>
      <c r="E245" s="144" t="s">
        <v>596</v>
      </c>
      <c r="F245" s="145" t="s">
        <v>597</v>
      </c>
      <c r="G245" s="146" t="s">
        <v>140</v>
      </c>
      <c r="H245" s="147">
        <v>2</v>
      </c>
      <c r="I245" s="148"/>
      <c r="J245" s="149">
        <f>ROUND(I245*H245,2)</f>
        <v>0</v>
      </c>
      <c r="K245" s="145"/>
      <c r="L245" s="31"/>
      <c r="M245" s="150"/>
      <c r="N245" s="151" t="s">
        <v>37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AR245" s="154" t="s">
        <v>141</v>
      </c>
      <c r="AT245" s="154" t="s">
        <v>137</v>
      </c>
      <c r="AU245" s="154" t="s">
        <v>82</v>
      </c>
      <c r="AY245" s="16" t="s">
        <v>134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6" t="s">
        <v>80</v>
      </c>
      <c r="BK245" s="155">
        <f>ROUND(I245*H245,2)</f>
        <v>0</v>
      </c>
      <c r="BL245" s="16" t="s">
        <v>141</v>
      </c>
      <c r="BM245" s="154" t="s">
        <v>324</v>
      </c>
    </row>
    <row r="246" spans="2:65" s="30" customFormat="1" x14ac:dyDescent="0.15">
      <c r="B246" s="31"/>
      <c r="D246" s="156" t="s">
        <v>143</v>
      </c>
      <c r="F246" s="157" t="s">
        <v>597</v>
      </c>
      <c r="I246" s="158"/>
      <c r="L246" s="31"/>
      <c r="M246" s="159"/>
      <c r="T246" s="55"/>
      <c r="AT246" s="16" t="s">
        <v>143</v>
      </c>
      <c r="AU246" s="16" t="s">
        <v>82</v>
      </c>
    </row>
    <row r="247" spans="2:65" s="30" customFormat="1" ht="16.5" customHeight="1" x14ac:dyDescent="0.15">
      <c r="B247" s="142"/>
      <c r="C247" s="143" t="s">
        <v>336</v>
      </c>
      <c r="D247" s="143" t="s">
        <v>137</v>
      </c>
      <c r="E247" s="144" t="s">
        <v>598</v>
      </c>
      <c r="F247" s="145" t="s">
        <v>599</v>
      </c>
      <c r="G247" s="146" t="s">
        <v>140</v>
      </c>
      <c r="H247" s="147">
        <v>2</v>
      </c>
      <c r="I247" s="148"/>
      <c r="J247" s="149">
        <f>ROUND(I247*H247,2)</f>
        <v>0</v>
      </c>
      <c r="K247" s="145"/>
      <c r="L247" s="31"/>
      <c r="M247" s="150"/>
      <c r="N247" s="151" t="s">
        <v>37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AR247" s="154" t="s">
        <v>141</v>
      </c>
      <c r="AT247" s="154" t="s">
        <v>137</v>
      </c>
      <c r="AU247" s="154" t="s">
        <v>82</v>
      </c>
      <c r="AY247" s="16" t="s">
        <v>134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6" t="s">
        <v>80</v>
      </c>
      <c r="BK247" s="155">
        <f>ROUND(I247*H247,2)</f>
        <v>0</v>
      </c>
      <c r="BL247" s="16" t="s">
        <v>141</v>
      </c>
      <c r="BM247" s="154" t="s">
        <v>327</v>
      </c>
    </row>
    <row r="248" spans="2:65" s="30" customFormat="1" x14ac:dyDescent="0.15">
      <c r="B248" s="31"/>
      <c r="D248" s="156" t="s">
        <v>143</v>
      </c>
      <c r="F248" s="157" t="s">
        <v>599</v>
      </c>
      <c r="I248" s="158"/>
      <c r="L248" s="31"/>
      <c r="M248" s="159"/>
      <c r="T248" s="55"/>
      <c r="AT248" s="16" t="s">
        <v>143</v>
      </c>
      <c r="AU248" s="16" t="s">
        <v>82</v>
      </c>
    </row>
    <row r="249" spans="2:65" s="30" customFormat="1" ht="16.5" customHeight="1" x14ac:dyDescent="0.15">
      <c r="B249" s="142"/>
      <c r="C249" s="143" t="s">
        <v>229</v>
      </c>
      <c r="D249" s="143" t="s">
        <v>137</v>
      </c>
      <c r="E249" s="144" t="s">
        <v>600</v>
      </c>
      <c r="F249" s="145" t="s">
        <v>601</v>
      </c>
      <c r="G249" s="146" t="s">
        <v>140</v>
      </c>
      <c r="H249" s="147">
        <v>2</v>
      </c>
      <c r="I249" s="148"/>
      <c r="J249" s="149">
        <f>ROUND(I249*H249,2)</f>
        <v>0</v>
      </c>
      <c r="K249" s="145"/>
      <c r="L249" s="31"/>
      <c r="M249" s="150"/>
      <c r="N249" s="151" t="s">
        <v>37</v>
      </c>
      <c r="P249" s="152">
        <f>O249*H249</f>
        <v>0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AR249" s="154" t="s">
        <v>141</v>
      </c>
      <c r="AT249" s="154" t="s">
        <v>137</v>
      </c>
      <c r="AU249" s="154" t="s">
        <v>82</v>
      </c>
      <c r="AY249" s="16" t="s">
        <v>134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6" t="s">
        <v>80</v>
      </c>
      <c r="BK249" s="155">
        <f>ROUND(I249*H249,2)</f>
        <v>0</v>
      </c>
      <c r="BL249" s="16" t="s">
        <v>141</v>
      </c>
      <c r="BM249" s="154" t="s">
        <v>332</v>
      </c>
    </row>
    <row r="250" spans="2:65" s="30" customFormat="1" x14ac:dyDescent="0.15">
      <c r="B250" s="31"/>
      <c r="D250" s="156" t="s">
        <v>143</v>
      </c>
      <c r="F250" s="157" t="s">
        <v>601</v>
      </c>
      <c r="I250" s="158"/>
      <c r="L250" s="31"/>
      <c r="M250" s="159"/>
      <c r="T250" s="55"/>
      <c r="AT250" s="16" t="s">
        <v>143</v>
      </c>
      <c r="AU250" s="16" t="s">
        <v>82</v>
      </c>
    </row>
    <row r="251" spans="2:65" s="30" customFormat="1" ht="16.5" customHeight="1" x14ac:dyDescent="0.15">
      <c r="B251" s="142"/>
      <c r="C251" s="143" t="s">
        <v>343</v>
      </c>
      <c r="D251" s="143" t="s">
        <v>137</v>
      </c>
      <c r="E251" s="144" t="s">
        <v>602</v>
      </c>
      <c r="F251" s="145" t="s">
        <v>603</v>
      </c>
      <c r="G251" s="146" t="s">
        <v>140</v>
      </c>
      <c r="H251" s="147">
        <v>2</v>
      </c>
      <c r="I251" s="148"/>
      <c r="J251" s="149">
        <f>ROUND(I251*H251,2)</f>
        <v>0</v>
      </c>
      <c r="K251" s="145"/>
      <c r="L251" s="31"/>
      <c r="M251" s="150"/>
      <c r="N251" s="151" t="s">
        <v>37</v>
      </c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AR251" s="154" t="s">
        <v>141</v>
      </c>
      <c r="AT251" s="154" t="s">
        <v>137</v>
      </c>
      <c r="AU251" s="154" t="s">
        <v>82</v>
      </c>
      <c r="AY251" s="16" t="s">
        <v>134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6" t="s">
        <v>80</v>
      </c>
      <c r="BK251" s="155">
        <f>ROUND(I251*H251,2)</f>
        <v>0</v>
      </c>
      <c r="BL251" s="16" t="s">
        <v>141</v>
      </c>
      <c r="BM251" s="154" t="s">
        <v>335</v>
      </c>
    </row>
    <row r="252" spans="2:65" s="30" customFormat="1" x14ac:dyDescent="0.15">
      <c r="B252" s="31"/>
      <c r="D252" s="156" t="s">
        <v>143</v>
      </c>
      <c r="F252" s="157" t="s">
        <v>603</v>
      </c>
      <c r="I252" s="158"/>
      <c r="L252" s="31"/>
      <c r="M252" s="159"/>
      <c r="T252" s="55"/>
      <c r="AT252" s="16" t="s">
        <v>143</v>
      </c>
      <c r="AU252" s="16" t="s">
        <v>82</v>
      </c>
    </row>
    <row r="253" spans="2:65" s="30" customFormat="1" ht="16.5" customHeight="1" x14ac:dyDescent="0.15">
      <c r="B253" s="142"/>
      <c r="C253" s="143" t="s">
        <v>233</v>
      </c>
      <c r="D253" s="143" t="s">
        <v>137</v>
      </c>
      <c r="E253" s="144" t="s">
        <v>604</v>
      </c>
      <c r="F253" s="145" t="s">
        <v>605</v>
      </c>
      <c r="G253" s="146" t="s">
        <v>140</v>
      </c>
      <c r="H253" s="147">
        <v>2</v>
      </c>
      <c r="I253" s="148"/>
      <c r="J253" s="149">
        <f>ROUND(I253*H253,2)</f>
        <v>0</v>
      </c>
      <c r="K253" s="145"/>
      <c r="L253" s="31"/>
      <c r="M253" s="150"/>
      <c r="N253" s="151" t="s">
        <v>37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AR253" s="154" t="s">
        <v>141</v>
      </c>
      <c r="AT253" s="154" t="s">
        <v>137</v>
      </c>
      <c r="AU253" s="154" t="s">
        <v>82</v>
      </c>
      <c r="AY253" s="16" t="s">
        <v>134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6" t="s">
        <v>80</v>
      </c>
      <c r="BK253" s="155">
        <f>ROUND(I253*H253,2)</f>
        <v>0</v>
      </c>
      <c r="BL253" s="16" t="s">
        <v>141</v>
      </c>
      <c r="BM253" s="154" t="s">
        <v>339</v>
      </c>
    </row>
    <row r="254" spans="2:65" s="30" customFormat="1" x14ac:dyDescent="0.15">
      <c r="B254" s="31"/>
      <c r="D254" s="156" t="s">
        <v>143</v>
      </c>
      <c r="F254" s="157" t="s">
        <v>605</v>
      </c>
      <c r="I254" s="158"/>
      <c r="L254" s="31"/>
      <c r="M254" s="159"/>
      <c r="T254" s="55"/>
      <c r="AT254" s="16" t="s">
        <v>143</v>
      </c>
      <c r="AU254" s="16" t="s">
        <v>82</v>
      </c>
    </row>
    <row r="255" spans="2:65" s="30" customFormat="1" ht="16.5" customHeight="1" x14ac:dyDescent="0.15">
      <c r="B255" s="142"/>
      <c r="C255" s="143" t="s">
        <v>350</v>
      </c>
      <c r="D255" s="143" t="s">
        <v>137</v>
      </c>
      <c r="E255" s="144" t="s">
        <v>606</v>
      </c>
      <c r="F255" s="145" t="s">
        <v>607</v>
      </c>
      <c r="G255" s="146" t="s">
        <v>140</v>
      </c>
      <c r="H255" s="147">
        <v>20</v>
      </c>
      <c r="I255" s="148"/>
      <c r="J255" s="149">
        <f>ROUND(I255*H255,2)</f>
        <v>0</v>
      </c>
      <c r="K255" s="145"/>
      <c r="L255" s="31"/>
      <c r="M255" s="150"/>
      <c r="N255" s="151" t="s">
        <v>37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AR255" s="154" t="s">
        <v>141</v>
      </c>
      <c r="AT255" s="154" t="s">
        <v>137</v>
      </c>
      <c r="AU255" s="154" t="s">
        <v>82</v>
      </c>
      <c r="AY255" s="16" t="s">
        <v>134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6" t="s">
        <v>80</v>
      </c>
      <c r="BK255" s="155">
        <f>ROUND(I255*H255,2)</f>
        <v>0</v>
      </c>
      <c r="BL255" s="16" t="s">
        <v>141</v>
      </c>
      <c r="BM255" s="154" t="s">
        <v>342</v>
      </c>
    </row>
    <row r="256" spans="2:65" s="30" customFormat="1" x14ac:dyDescent="0.15">
      <c r="B256" s="31"/>
      <c r="D256" s="156" t="s">
        <v>143</v>
      </c>
      <c r="F256" s="157" t="s">
        <v>607</v>
      </c>
      <c r="I256" s="158"/>
      <c r="L256" s="31"/>
      <c r="M256" s="159"/>
      <c r="T256" s="55"/>
      <c r="AT256" s="16" t="s">
        <v>143</v>
      </c>
      <c r="AU256" s="16" t="s">
        <v>82</v>
      </c>
    </row>
    <row r="257" spans="2:65" s="129" customFormat="1" ht="20.25" customHeight="1" x14ac:dyDescent="0.2">
      <c r="B257" s="130"/>
      <c r="D257" s="131" t="s">
        <v>71</v>
      </c>
      <c r="E257" s="140" t="s">
        <v>608</v>
      </c>
      <c r="F257" s="140" t="s">
        <v>542</v>
      </c>
      <c r="I257" s="133"/>
      <c r="J257" s="141">
        <f>BK257</f>
        <v>0</v>
      </c>
      <c r="L257" s="130"/>
      <c r="M257" s="135"/>
      <c r="P257" s="136">
        <f>SUM(P258:P271)</f>
        <v>0</v>
      </c>
      <c r="R257" s="136">
        <f>SUM(R258:R271)</f>
        <v>0</v>
      </c>
      <c r="T257" s="137">
        <f>SUM(T258:T271)</f>
        <v>0</v>
      </c>
      <c r="AR257" s="131" t="s">
        <v>80</v>
      </c>
      <c r="AT257" s="138" t="s">
        <v>71</v>
      </c>
      <c r="AU257" s="138" t="s">
        <v>82</v>
      </c>
      <c r="AY257" s="131" t="s">
        <v>134</v>
      </c>
      <c r="BK257" s="139">
        <f>SUM(BK258:BK271)</f>
        <v>0</v>
      </c>
    </row>
    <row r="258" spans="2:65" s="30" customFormat="1" ht="16.5" customHeight="1" x14ac:dyDescent="0.15">
      <c r="B258" s="142"/>
      <c r="C258" s="143" t="s">
        <v>236</v>
      </c>
      <c r="D258" s="143" t="s">
        <v>137</v>
      </c>
      <c r="E258" s="144" t="s">
        <v>609</v>
      </c>
      <c r="F258" s="145" t="s">
        <v>610</v>
      </c>
      <c r="G258" s="146" t="s">
        <v>157</v>
      </c>
      <c r="H258" s="147">
        <v>110</v>
      </c>
      <c r="I258" s="148"/>
      <c r="J258" s="149">
        <f>ROUND(I258*H258,2)</f>
        <v>0</v>
      </c>
      <c r="K258" s="145"/>
      <c r="L258" s="31"/>
      <c r="M258" s="150"/>
      <c r="N258" s="151" t="s">
        <v>37</v>
      </c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AR258" s="154" t="s">
        <v>141</v>
      </c>
      <c r="AT258" s="154" t="s">
        <v>137</v>
      </c>
      <c r="AU258" s="154" t="s">
        <v>147</v>
      </c>
      <c r="AY258" s="16" t="s">
        <v>134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6" t="s">
        <v>80</v>
      </c>
      <c r="BK258" s="155">
        <f>ROUND(I258*H258,2)</f>
        <v>0</v>
      </c>
      <c r="BL258" s="16" t="s">
        <v>141</v>
      </c>
      <c r="BM258" s="154" t="s">
        <v>346</v>
      </c>
    </row>
    <row r="259" spans="2:65" s="30" customFormat="1" x14ac:dyDescent="0.15">
      <c r="B259" s="31"/>
      <c r="D259" s="156" t="s">
        <v>143</v>
      </c>
      <c r="F259" s="157" t="s">
        <v>610</v>
      </c>
      <c r="I259" s="158"/>
      <c r="L259" s="31"/>
      <c r="M259" s="159"/>
      <c r="T259" s="55"/>
      <c r="AT259" s="16" t="s">
        <v>143</v>
      </c>
      <c r="AU259" s="16" t="s">
        <v>147</v>
      </c>
    </row>
    <row r="260" spans="2:65" s="30" customFormat="1" ht="16.5" customHeight="1" x14ac:dyDescent="0.15">
      <c r="B260" s="142"/>
      <c r="C260" s="143" t="s">
        <v>358</v>
      </c>
      <c r="D260" s="143" t="s">
        <v>137</v>
      </c>
      <c r="E260" s="144" t="s">
        <v>611</v>
      </c>
      <c r="F260" s="145" t="s">
        <v>612</v>
      </c>
      <c r="G260" s="146" t="s">
        <v>157</v>
      </c>
      <c r="H260" s="147">
        <v>60</v>
      </c>
      <c r="I260" s="148"/>
      <c r="J260" s="149">
        <f>ROUND(I260*H260,2)</f>
        <v>0</v>
      </c>
      <c r="K260" s="145"/>
      <c r="L260" s="31"/>
      <c r="M260" s="150"/>
      <c r="N260" s="151" t="s">
        <v>37</v>
      </c>
      <c r="P260" s="152">
        <f>O260*H260</f>
        <v>0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AR260" s="154" t="s">
        <v>141</v>
      </c>
      <c r="AT260" s="154" t="s">
        <v>137</v>
      </c>
      <c r="AU260" s="154" t="s">
        <v>147</v>
      </c>
      <c r="AY260" s="16" t="s">
        <v>134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6" t="s">
        <v>80</v>
      </c>
      <c r="BK260" s="155">
        <f>ROUND(I260*H260,2)</f>
        <v>0</v>
      </c>
      <c r="BL260" s="16" t="s">
        <v>141</v>
      </c>
      <c r="BM260" s="154" t="s">
        <v>349</v>
      </c>
    </row>
    <row r="261" spans="2:65" s="30" customFormat="1" x14ac:dyDescent="0.15">
      <c r="B261" s="31"/>
      <c r="D261" s="156" t="s">
        <v>143</v>
      </c>
      <c r="F261" s="157" t="s">
        <v>612</v>
      </c>
      <c r="I261" s="158"/>
      <c r="L261" s="31"/>
      <c r="M261" s="159"/>
      <c r="T261" s="55"/>
      <c r="AT261" s="16" t="s">
        <v>143</v>
      </c>
      <c r="AU261" s="16" t="s">
        <v>147</v>
      </c>
    </row>
    <row r="262" spans="2:65" s="30" customFormat="1" ht="24" customHeight="1" x14ac:dyDescent="0.15">
      <c r="B262" s="142"/>
      <c r="C262" s="143" t="s">
        <v>242</v>
      </c>
      <c r="D262" s="143" t="s">
        <v>137</v>
      </c>
      <c r="E262" s="144" t="s">
        <v>613</v>
      </c>
      <c r="F262" s="145" t="s">
        <v>550</v>
      </c>
      <c r="G262" s="146" t="s">
        <v>157</v>
      </c>
      <c r="H262" s="147">
        <v>85</v>
      </c>
      <c r="I262" s="148"/>
      <c r="J262" s="149">
        <f>ROUND(I262*H262,2)</f>
        <v>0</v>
      </c>
      <c r="K262" s="145"/>
      <c r="L262" s="31"/>
      <c r="M262" s="150"/>
      <c r="N262" s="151" t="s">
        <v>37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AR262" s="154" t="s">
        <v>141</v>
      </c>
      <c r="AT262" s="154" t="s">
        <v>137</v>
      </c>
      <c r="AU262" s="154" t="s">
        <v>147</v>
      </c>
      <c r="AY262" s="16" t="s">
        <v>134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6" t="s">
        <v>80</v>
      </c>
      <c r="BK262" s="155">
        <f>ROUND(I262*H262,2)</f>
        <v>0</v>
      </c>
      <c r="BL262" s="16" t="s">
        <v>141</v>
      </c>
      <c r="BM262" s="154" t="s">
        <v>354</v>
      </c>
    </row>
    <row r="263" spans="2:65" s="30" customFormat="1" x14ac:dyDescent="0.15">
      <c r="B263" s="31"/>
      <c r="D263" s="156" t="s">
        <v>143</v>
      </c>
      <c r="F263" s="157" t="s">
        <v>550</v>
      </c>
      <c r="I263" s="158"/>
      <c r="L263" s="31"/>
      <c r="M263" s="159"/>
      <c r="T263" s="55"/>
      <c r="AT263" s="16" t="s">
        <v>143</v>
      </c>
      <c r="AU263" s="16" t="s">
        <v>147</v>
      </c>
    </row>
    <row r="264" spans="2:65" s="30" customFormat="1" ht="16.5" customHeight="1" x14ac:dyDescent="0.15">
      <c r="B264" s="142"/>
      <c r="C264" s="143" t="s">
        <v>366</v>
      </c>
      <c r="D264" s="143" t="s">
        <v>137</v>
      </c>
      <c r="E264" s="144" t="s">
        <v>614</v>
      </c>
      <c r="F264" s="145" t="s">
        <v>558</v>
      </c>
      <c r="G264" s="146" t="s">
        <v>140</v>
      </c>
      <c r="H264" s="147">
        <v>20</v>
      </c>
      <c r="I264" s="148"/>
      <c r="J264" s="149">
        <f>ROUND(I264*H264,2)</f>
        <v>0</v>
      </c>
      <c r="K264" s="145"/>
      <c r="L264" s="31"/>
      <c r="M264" s="150"/>
      <c r="N264" s="151" t="s">
        <v>37</v>
      </c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AR264" s="154" t="s">
        <v>141</v>
      </c>
      <c r="AT264" s="154" t="s">
        <v>137</v>
      </c>
      <c r="AU264" s="154" t="s">
        <v>147</v>
      </c>
      <c r="AY264" s="16" t="s">
        <v>134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6" t="s">
        <v>80</v>
      </c>
      <c r="BK264" s="155">
        <f>ROUND(I264*H264,2)</f>
        <v>0</v>
      </c>
      <c r="BL264" s="16" t="s">
        <v>141</v>
      </c>
      <c r="BM264" s="154" t="s">
        <v>357</v>
      </c>
    </row>
    <row r="265" spans="2:65" s="30" customFormat="1" x14ac:dyDescent="0.15">
      <c r="B265" s="31"/>
      <c r="D265" s="156" t="s">
        <v>143</v>
      </c>
      <c r="F265" s="157" t="s">
        <v>558</v>
      </c>
      <c r="I265" s="158"/>
      <c r="L265" s="31"/>
      <c r="M265" s="159"/>
      <c r="T265" s="55"/>
      <c r="AT265" s="16" t="s">
        <v>143</v>
      </c>
      <c r="AU265" s="16" t="s">
        <v>147</v>
      </c>
    </row>
    <row r="266" spans="2:65" s="30" customFormat="1" ht="16.5" customHeight="1" x14ac:dyDescent="0.15">
      <c r="B266" s="142"/>
      <c r="C266" s="143" t="s">
        <v>245</v>
      </c>
      <c r="D266" s="143" t="s">
        <v>137</v>
      </c>
      <c r="E266" s="144" t="s">
        <v>615</v>
      </c>
      <c r="F266" s="145" t="s">
        <v>578</v>
      </c>
      <c r="G266" s="146" t="s">
        <v>157</v>
      </c>
      <c r="H266" s="147">
        <v>18</v>
      </c>
      <c r="I266" s="148"/>
      <c r="J266" s="149">
        <f>ROUND(I266*H266,2)</f>
        <v>0</v>
      </c>
      <c r="K266" s="145"/>
      <c r="L266" s="31"/>
      <c r="M266" s="150"/>
      <c r="N266" s="151" t="s">
        <v>37</v>
      </c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AR266" s="154" t="s">
        <v>141</v>
      </c>
      <c r="AT266" s="154" t="s">
        <v>137</v>
      </c>
      <c r="AU266" s="154" t="s">
        <v>147</v>
      </c>
      <c r="AY266" s="16" t="s">
        <v>134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6" t="s">
        <v>80</v>
      </c>
      <c r="BK266" s="155">
        <f>ROUND(I266*H266,2)</f>
        <v>0</v>
      </c>
      <c r="BL266" s="16" t="s">
        <v>141</v>
      </c>
      <c r="BM266" s="154" t="s">
        <v>361</v>
      </c>
    </row>
    <row r="267" spans="2:65" s="30" customFormat="1" x14ac:dyDescent="0.15">
      <c r="B267" s="31"/>
      <c r="D267" s="156" t="s">
        <v>143</v>
      </c>
      <c r="F267" s="157" t="s">
        <v>578</v>
      </c>
      <c r="I267" s="158"/>
      <c r="L267" s="31"/>
      <c r="M267" s="159"/>
      <c r="T267" s="55"/>
      <c r="AT267" s="16" t="s">
        <v>143</v>
      </c>
      <c r="AU267" s="16" t="s">
        <v>147</v>
      </c>
    </row>
    <row r="268" spans="2:65" s="30" customFormat="1" ht="16.5" customHeight="1" x14ac:dyDescent="0.15">
      <c r="B268" s="142"/>
      <c r="C268" s="143" t="s">
        <v>371</v>
      </c>
      <c r="D268" s="143" t="s">
        <v>137</v>
      </c>
      <c r="E268" s="144" t="s">
        <v>616</v>
      </c>
      <c r="F268" s="145" t="s">
        <v>617</v>
      </c>
      <c r="G268" s="146" t="s">
        <v>140</v>
      </c>
      <c r="H268" s="147">
        <v>20</v>
      </c>
      <c r="I268" s="148"/>
      <c r="J268" s="149">
        <f>ROUND(I268*H268,2)</f>
        <v>0</v>
      </c>
      <c r="K268" s="145"/>
      <c r="L268" s="31"/>
      <c r="M268" s="150"/>
      <c r="N268" s="151" t="s">
        <v>37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AR268" s="154" t="s">
        <v>141</v>
      </c>
      <c r="AT268" s="154" t="s">
        <v>137</v>
      </c>
      <c r="AU268" s="154" t="s">
        <v>147</v>
      </c>
      <c r="AY268" s="16" t="s">
        <v>134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6" t="s">
        <v>80</v>
      </c>
      <c r="BK268" s="155">
        <f>ROUND(I268*H268,2)</f>
        <v>0</v>
      </c>
      <c r="BL268" s="16" t="s">
        <v>141</v>
      </c>
      <c r="BM268" s="154" t="s">
        <v>618</v>
      </c>
    </row>
    <row r="269" spans="2:65" s="30" customFormat="1" x14ac:dyDescent="0.15">
      <c r="B269" s="31"/>
      <c r="D269" s="156" t="s">
        <v>143</v>
      </c>
      <c r="F269" s="157" t="s">
        <v>617</v>
      </c>
      <c r="I269" s="158"/>
      <c r="L269" s="31"/>
      <c r="M269" s="159"/>
      <c r="T269" s="55"/>
      <c r="AT269" s="16" t="s">
        <v>143</v>
      </c>
      <c r="AU269" s="16" t="s">
        <v>147</v>
      </c>
    </row>
    <row r="270" spans="2:65" s="30" customFormat="1" ht="24" customHeight="1" x14ac:dyDescent="0.15">
      <c r="B270" s="142"/>
      <c r="C270" s="143" t="s">
        <v>249</v>
      </c>
      <c r="D270" s="143" t="s">
        <v>137</v>
      </c>
      <c r="E270" s="144" t="s">
        <v>619</v>
      </c>
      <c r="F270" s="145" t="s">
        <v>584</v>
      </c>
      <c r="G270" s="146" t="s">
        <v>140</v>
      </c>
      <c r="H270" s="147">
        <v>3</v>
      </c>
      <c r="I270" s="148"/>
      <c r="J270" s="149">
        <f>ROUND(I270*H270,2)</f>
        <v>0</v>
      </c>
      <c r="K270" s="145"/>
      <c r="L270" s="31"/>
      <c r="M270" s="150"/>
      <c r="N270" s="151" t="s">
        <v>37</v>
      </c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AR270" s="154" t="s">
        <v>141</v>
      </c>
      <c r="AT270" s="154" t="s">
        <v>137</v>
      </c>
      <c r="AU270" s="154" t="s">
        <v>147</v>
      </c>
      <c r="AY270" s="16" t="s">
        <v>134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6" t="s">
        <v>80</v>
      </c>
      <c r="BK270" s="155">
        <f>ROUND(I270*H270,2)</f>
        <v>0</v>
      </c>
      <c r="BL270" s="16" t="s">
        <v>141</v>
      </c>
      <c r="BM270" s="154" t="s">
        <v>620</v>
      </c>
    </row>
    <row r="271" spans="2:65" s="30" customFormat="1" x14ac:dyDescent="0.15">
      <c r="B271" s="31"/>
      <c r="D271" s="156" t="s">
        <v>143</v>
      </c>
      <c r="F271" s="157" t="s">
        <v>584</v>
      </c>
      <c r="I271" s="158"/>
      <c r="L271" s="31"/>
      <c r="M271" s="159"/>
      <c r="T271" s="55"/>
      <c r="AT271" s="16" t="s">
        <v>143</v>
      </c>
      <c r="AU271" s="16" t="s">
        <v>147</v>
      </c>
    </row>
    <row r="272" spans="2:65" s="129" customFormat="1" ht="22.5" customHeight="1" x14ac:dyDescent="0.2">
      <c r="B272" s="130"/>
      <c r="D272" s="131" t="s">
        <v>71</v>
      </c>
      <c r="E272" s="140" t="s">
        <v>621</v>
      </c>
      <c r="F272" s="140" t="s">
        <v>622</v>
      </c>
      <c r="I272" s="133"/>
      <c r="J272" s="141">
        <f>BK272</f>
        <v>0</v>
      </c>
      <c r="L272" s="130"/>
      <c r="M272" s="135"/>
      <c r="P272" s="136">
        <f>SUM(P273:P286)</f>
        <v>0</v>
      </c>
      <c r="R272" s="136">
        <f>SUM(R273:R286)</f>
        <v>0</v>
      </c>
      <c r="T272" s="137">
        <f>SUM(T273:T286)</f>
        <v>0</v>
      </c>
      <c r="AR272" s="131" t="s">
        <v>80</v>
      </c>
      <c r="AT272" s="138" t="s">
        <v>71</v>
      </c>
      <c r="AU272" s="138" t="s">
        <v>80</v>
      </c>
      <c r="AY272" s="131" t="s">
        <v>134</v>
      </c>
      <c r="BK272" s="139">
        <f>SUM(BK273:BK286)</f>
        <v>0</v>
      </c>
    </row>
    <row r="273" spans="2:65" s="30" customFormat="1" ht="16.5" customHeight="1" x14ac:dyDescent="0.15">
      <c r="B273" s="142"/>
      <c r="C273" s="143" t="s">
        <v>380</v>
      </c>
      <c r="D273" s="143" t="s">
        <v>137</v>
      </c>
      <c r="E273" s="144" t="s">
        <v>623</v>
      </c>
      <c r="F273" s="145" t="s">
        <v>624</v>
      </c>
      <c r="G273" s="146" t="s">
        <v>140</v>
      </c>
      <c r="H273" s="147">
        <v>2</v>
      </c>
      <c r="I273" s="148"/>
      <c r="J273" s="149">
        <f>ROUND(I273*H273,2)</f>
        <v>0</v>
      </c>
      <c r="K273" s="145"/>
      <c r="L273" s="31"/>
      <c r="M273" s="150"/>
      <c r="N273" s="151" t="s">
        <v>37</v>
      </c>
      <c r="P273" s="152">
        <f>O273*H273</f>
        <v>0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AR273" s="154" t="s">
        <v>141</v>
      </c>
      <c r="AT273" s="154" t="s">
        <v>137</v>
      </c>
      <c r="AU273" s="154" t="s">
        <v>82</v>
      </c>
      <c r="AY273" s="16" t="s">
        <v>134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6" t="s">
        <v>80</v>
      </c>
      <c r="BK273" s="155">
        <f>ROUND(I273*H273,2)</f>
        <v>0</v>
      </c>
      <c r="BL273" s="16" t="s">
        <v>141</v>
      </c>
      <c r="BM273" s="154" t="s">
        <v>625</v>
      </c>
    </row>
    <row r="274" spans="2:65" s="30" customFormat="1" x14ac:dyDescent="0.15">
      <c r="B274" s="31"/>
      <c r="D274" s="156" t="s">
        <v>143</v>
      </c>
      <c r="F274" s="157" t="s">
        <v>624</v>
      </c>
      <c r="I274" s="158"/>
      <c r="L274" s="31"/>
      <c r="M274" s="159"/>
      <c r="T274" s="55"/>
      <c r="AT274" s="16" t="s">
        <v>143</v>
      </c>
      <c r="AU274" s="16" t="s">
        <v>82</v>
      </c>
    </row>
    <row r="275" spans="2:65" s="30" customFormat="1" ht="16.5" customHeight="1" x14ac:dyDescent="0.15">
      <c r="B275" s="142"/>
      <c r="C275" s="143" t="s">
        <v>252</v>
      </c>
      <c r="D275" s="143" t="s">
        <v>137</v>
      </c>
      <c r="E275" s="144" t="s">
        <v>626</v>
      </c>
      <c r="F275" s="145" t="s">
        <v>627</v>
      </c>
      <c r="G275" s="146" t="s">
        <v>157</v>
      </c>
      <c r="H275" s="147">
        <v>10</v>
      </c>
      <c r="I275" s="148"/>
      <c r="J275" s="149">
        <f>ROUND(I275*H275,2)</f>
        <v>0</v>
      </c>
      <c r="K275" s="145"/>
      <c r="L275" s="31"/>
      <c r="M275" s="150"/>
      <c r="N275" s="151" t="s">
        <v>37</v>
      </c>
      <c r="P275" s="152">
        <f>O275*H275</f>
        <v>0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AR275" s="154" t="s">
        <v>141</v>
      </c>
      <c r="AT275" s="154" t="s">
        <v>137</v>
      </c>
      <c r="AU275" s="154" t="s">
        <v>82</v>
      </c>
      <c r="AY275" s="16" t="s">
        <v>134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6" t="s">
        <v>80</v>
      </c>
      <c r="BK275" s="155">
        <f>ROUND(I275*H275,2)</f>
        <v>0</v>
      </c>
      <c r="BL275" s="16" t="s">
        <v>141</v>
      </c>
      <c r="BM275" s="154" t="s">
        <v>628</v>
      </c>
    </row>
    <row r="276" spans="2:65" s="30" customFormat="1" x14ac:dyDescent="0.15">
      <c r="B276" s="31"/>
      <c r="D276" s="156" t="s">
        <v>143</v>
      </c>
      <c r="F276" s="157" t="s">
        <v>627</v>
      </c>
      <c r="I276" s="158"/>
      <c r="L276" s="31"/>
      <c r="M276" s="159"/>
      <c r="T276" s="55"/>
      <c r="AT276" s="16" t="s">
        <v>143</v>
      </c>
      <c r="AU276" s="16" t="s">
        <v>82</v>
      </c>
    </row>
    <row r="277" spans="2:65" s="30" customFormat="1" ht="16.5" customHeight="1" x14ac:dyDescent="0.15">
      <c r="B277" s="142"/>
      <c r="C277" s="143" t="s">
        <v>389</v>
      </c>
      <c r="D277" s="143" t="s">
        <v>137</v>
      </c>
      <c r="E277" s="144" t="s">
        <v>629</v>
      </c>
      <c r="F277" s="145" t="s">
        <v>630</v>
      </c>
      <c r="G277" s="146" t="s">
        <v>140</v>
      </c>
      <c r="H277" s="147">
        <v>1</v>
      </c>
      <c r="I277" s="148"/>
      <c r="J277" s="149">
        <f>ROUND(I277*H277,2)</f>
        <v>0</v>
      </c>
      <c r="K277" s="145"/>
      <c r="L277" s="31"/>
      <c r="M277" s="150"/>
      <c r="N277" s="151" t="s">
        <v>37</v>
      </c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AR277" s="154" t="s">
        <v>141</v>
      </c>
      <c r="AT277" s="154" t="s">
        <v>137</v>
      </c>
      <c r="AU277" s="154" t="s">
        <v>82</v>
      </c>
      <c r="AY277" s="16" t="s">
        <v>134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6" t="s">
        <v>80</v>
      </c>
      <c r="BK277" s="155">
        <f>ROUND(I277*H277,2)</f>
        <v>0</v>
      </c>
      <c r="BL277" s="16" t="s">
        <v>141</v>
      </c>
      <c r="BM277" s="154" t="s">
        <v>631</v>
      </c>
    </row>
    <row r="278" spans="2:65" s="30" customFormat="1" x14ac:dyDescent="0.15">
      <c r="B278" s="31"/>
      <c r="D278" s="156" t="s">
        <v>143</v>
      </c>
      <c r="F278" s="157" t="s">
        <v>630</v>
      </c>
      <c r="I278" s="158"/>
      <c r="L278" s="31"/>
      <c r="M278" s="159"/>
      <c r="T278" s="55"/>
      <c r="AT278" s="16" t="s">
        <v>143</v>
      </c>
      <c r="AU278" s="16" t="s">
        <v>82</v>
      </c>
    </row>
    <row r="279" spans="2:65" s="30" customFormat="1" ht="24" customHeight="1" x14ac:dyDescent="0.15">
      <c r="B279" s="142"/>
      <c r="C279" s="143" t="s">
        <v>256</v>
      </c>
      <c r="D279" s="143" t="s">
        <v>137</v>
      </c>
      <c r="E279" s="144" t="s">
        <v>632</v>
      </c>
      <c r="F279" s="145" t="s">
        <v>633</v>
      </c>
      <c r="G279" s="146" t="s">
        <v>157</v>
      </c>
      <c r="H279" s="147">
        <v>130</v>
      </c>
      <c r="I279" s="148"/>
      <c r="J279" s="149">
        <f>ROUND(I279*H279,2)</f>
        <v>0</v>
      </c>
      <c r="K279" s="145"/>
      <c r="L279" s="31"/>
      <c r="M279" s="150"/>
      <c r="N279" s="151" t="s">
        <v>37</v>
      </c>
      <c r="P279" s="152">
        <f>O279*H279</f>
        <v>0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AR279" s="154" t="s">
        <v>141</v>
      </c>
      <c r="AT279" s="154" t="s">
        <v>137</v>
      </c>
      <c r="AU279" s="154" t="s">
        <v>82</v>
      </c>
      <c r="AY279" s="16" t="s">
        <v>134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6" t="s">
        <v>80</v>
      </c>
      <c r="BK279" s="155">
        <f>ROUND(I279*H279,2)</f>
        <v>0</v>
      </c>
      <c r="BL279" s="16" t="s">
        <v>141</v>
      </c>
      <c r="BM279" s="154" t="s">
        <v>634</v>
      </c>
    </row>
    <row r="280" spans="2:65" s="30" customFormat="1" ht="18" x14ac:dyDescent="0.15">
      <c r="B280" s="31"/>
      <c r="D280" s="156" t="s">
        <v>143</v>
      </c>
      <c r="F280" s="157" t="s">
        <v>633</v>
      </c>
      <c r="I280" s="158"/>
      <c r="L280" s="31"/>
      <c r="M280" s="159"/>
      <c r="T280" s="55"/>
      <c r="AT280" s="16" t="s">
        <v>143</v>
      </c>
      <c r="AU280" s="16" t="s">
        <v>82</v>
      </c>
    </row>
    <row r="281" spans="2:65" s="30" customFormat="1" ht="24" customHeight="1" x14ac:dyDescent="0.15">
      <c r="B281" s="142"/>
      <c r="C281" s="143" t="s">
        <v>398</v>
      </c>
      <c r="D281" s="143" t="s">
        <v>137</v>
      </c>
      <c r="E281" s="144" t="s">
        <v>635</v>
      </c>
      <c r="F281" s="145" t="s">
        <v>636</v>
      </c>
      <c r="G281" s="146" t="s">
        <v>140</v>
      </c>
      <c r="H281" s="147">
        <v>65</v>
      </c>
      <c r="I281" s="148"/>
      <c r="J281" s="149">
        <f>ROUND(I281*H281,2)</f>
        <v>0</v>
      </c>
      <c r="K281" s="145"/>
      <c r="L281" s="31"/>
      <c r="M281" s="150"/>
      <c r="N281" s="151" t="s">
        <v>37</v>
      </c>
      <c r="P281" s="152">
        <f>O281*H281</f>
        <v>0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AR281" s="154" t="s">
        <v>141</v>
      </c>
      <c r="AT281" s="154" t="s">
        <v>137</v>
      </c>
      <c r="AU281" s="154" t="s">
        <v>82</v>
      </c>
      <c r="AY281" s="16" t="s">
        <v>134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6" t="s">
        <v>80</v>
      </c>
      <c r="BK281" s="155">
        <f>ROUND(I281*H281,2)</f>
        <v>0</v>
      </c>
      <c r="BL281" s="16" t="s">
        <v>141</v>
      </c>
      <c r="BM281" s="154" t="s">
        <v>637</v>
      </c>
    </row>
    <row r="282" spans="2:65" s="30" customFormat="1" ht="18" x14ac:dyDescent="0.15">
      <c r="B282" s="31"/>
      <c r="D282" s="156" t="s">
        <v>143</v>
      </c>
      <c r="F282" s="157" t="s">
        <v>636</v>
      </c>
      <c r="I282" s="158"/>
      <c r="L282" s="31"/>
      <c r="M282" s="159"/>
      <c r="T282" s="55"/>
      <c r="AT282" s="16" t="s">
        <v>143</v>
      </c>
      <c r="AU282" s="16" t="s">
        <v>82</v>
      </c>
    </row>
    <row r="283" spans="2:65" s="30" customFormat="1" ht="16.5" customHeight="1" x14ac:dyDescent="0.15">
      <c r="B283" s="142"/>
      <c r="C283" s="143" t="s">
        <v>259</v>
      </c>
      <c r="D283" s="143" t="s">
        <v>137</v>
      </c>
      <c r="E283" s="144" t="s">
        <v>638</v>
      </c>
      <c r="F283" s="145" t="s">
        <v>639</v>
      </c>
      <c r="G283" s="146" t="s">
        <v>140</v>
      </c>
      <c r="H283" s="147">
        <v>80</v>
      </c>
      <c r="I283" s="148"/>
      <c r="J283" s="149">
        <f>ROUND(I283*H283,2)</f>
        <v>0</v>
      </c>
      <c r="K283" s="145"/>
      <c r="L283" s="31"/>
      <c r="M283" s="150"/>
      <c r="N283" s="151" t="s">
        <v>37</v>
      </c>
      <c r="P283" s="152">
        <f>O283*H283</f>
        <v>0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AR283" s="154" t="s">
        <v>141</v>
      </c>
      <c r="AT283" s="154" t="s">
        <v>137</v>
      </c>
      <c r="AU283" s="154" t="s">
        <v>82</v>
      </c>
      <c r="AY283" s="16" t="s">
        <v>134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6" t="s">
        <v>80</v>
      </c>
      <c r="BK283" s="155">
        <f>ROUND(I283*H283,2)</f>
        <v>0</v>
      </c>
      <c r="BL283" s="16" t="s">
        <v>141</v>
      </c>
      <c r="BM283" s="154" t="s">
        <v>640</v>
      </c>
    </row>
    <row r="284" spans="2:65" s="30" customFormat="1" x14ac:dyDescent="0.15">
      <c r="B284" s="31"/>
      <c r="D284" s="156" t="s">
        <v>143</v>
      </c>
      <c r="F284" s="157" t="s">
        <v>639</v>
      </c>
      <c r="I284" s="158"/>
      <c r="L284" s="31"/>
      <c r="M284" s="159"/>
      <c r="T284" s="55"/>
      <c r="AT284" s="16" t="s">
        <v>143</v>
      </c>
      <c r="AU284" s="16" t="s">
        <v>82</v>
      </c>
    </row>
    <row r="285" spans="2:65" s="30" customFormat="1" ht="16.5" customHeight="1" x14ac:dyDescent="0.15">
      <c r="B285" s="142"/>
      <c r="C285" s="143" t="s">
        <v>407</v>
      </c>
      <c r="D285" s="143" t="s">
        <v>137</v>
      </c>
      <c r="E285" s="144" t="s">
        <v>641</v>
      </c>
      <c r="F285" s="145" t="s">
        <v>642</v>
      </c>
      <c r="G285" s="146" t="s">
        <v>140</v>
      </c>
      <c r="H285" s="147">
        <v>15</v>
      </c>
      <c r="I285" s="148"/>
      <c r="J285" s="149">
        <f>ROUND(I285*H285,2)</f>
        <v>0</v>
      </c>
      <c r="K285" s="145"/>
      <c r="L285" s="31"/>
      <c r="M285" s="150"/>
      <c r="N285" s="151" t="s">
        <v>37</v>
      </c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AR285" s="154" t="s">
        <v>141</v>
      </c>
      <c r="AT285" s="154" t="s">
        <v>137</v>
      </c>
      <c r="AU285" s="154" t="s">
        <v>82</v>
      </c>
      <c r="AY285" s="16" t="s">
        <v>134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6" t="s">
        <v>80</v>
      </c>
      <c r="BK285" s="155">
        <f>ROUND(I285*H285,2)</f>
        <v>0</v>
      </c>
      <c r="BL285" s="16" t="s">
        <v>141</v>
      </c>
      <c r="BM285" s="154" t="s">
        <v>643</v>
      </c>
    </row>
    <row r="286" spans="2:65" s="30" customFormat="1" x14ac:dyDescent="0.15">
      <c r="B286" s="31"/>
      <c r="D286" s="156" t="s">
        <v>143</v>
      </c>
      <c r="F286" s="157" t="s">
        <v>642</v>
      </c>
      <c r="I286" s="158"/>
      <c r="L286" s="31"/>
      <c r="M286" s="159"/>
      <c r="T286" s="55"/>
      <c r="AT286" s="16" t="s">
        <v>143</v>
      </c>
      <c r="AU286" s="16" t="s">
        <v>82</v>
      </c>
    </row>
    <row r="287" spans="2:65" s="129" customFormat="1" ht="22.5" customHeight="1" x14ac:dyDescent="0.2">
      <c r="B287" s="130"/>
      <c r="D287" s="131" t="s">
        <v>71</v>
      </c>
      <c r="E287" s="140" t="s">
        <v>644</v>
      </c>
      <c r="F287" s="140" t="s">
        <v>645</v>
      </c>
      <c r="I287" s="133"/>
      <c r="J287" s="141">
        <f>BK287</f>
        <v>0</v>
      </c>
      <c r="L287" s="130"/>
      <c r="M287" s="135"/>
      <c r="P287" s="136">
        <f>SUM(P288:P293)</f>
        <v>0</v>
      </c>
      <c r="R287" s="136">
        <f>SUM(R288:R293)</f>
        <v>0</v>
      </c>
      <c r="T287" s="137">
        <f>SUM(T288:T293)</f>
        <v>0</v>
      </c>
      <c r="AR287" s="131" t="s">
        <v>80</v>
      </c>
      <c r="AT287" s="138" t="s">
        <v>71</v>
      </c>
      <c r="AU287" s="138" t="s">
        <v>80</v>
      </c>
      <c r="AY287" s="131" t="s">
        <v>134</v>
      </c>
      <c r="BK287" s="139">
        <f>SUM(BK288:BK293)</f>
        <v>0</v>
      </c>
    </row>
    <row r="288" spans="2:65" s="30" customFormat="1" ht="44.25" customHeight="1" x14ac:dyDescent="0.15">
      <c r="B288" s="142"/>
      <c r="C288" s="143" t="s">
        <v>263</v>
      </c>
      <c r="D288" s="143" t="s">
        <v>137</v>
      </c>
      <c r="E288" s="144" t="s">
        <v>646</v>
      </c>
      <c r="F288" s="145" t="s">
        <v>647</v>
      </c>
      <c r="G288" s="146" t="s">
        <v>140</v>
      </c>
      <c r="H288" s="147">
        <v>5</v>
      </c>
      <c r="I288" s="148"/>
      <c r="J288" s="149">
        <f>ROUND(I288*H288,2)</f>
        <v>0</v>
      </c>
      <c r="K288" s="145"/>
      <c r="L288" s="31"/>
      <c r="M288" s="150"/>
      <c r="N288" s="151" t="s">
        <v>37</v>
      </c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AR288" s="154" t="s">
        <v>141</v>
      </c>
      <c r="AT288" s="154" t="s">
        <v>137</v>
      </c>
      <c r="AU288" s="154" t="s">
        <v>82</v>
      </c>
      <c r="AY288" s="16" t="s">
        <v>134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6" t="s">
        <v>80</v>
      </c>
      <c r="BK288" s="155">
        <f>ROUND(I288*H288,2)</f>
        <v>0</v>
      </c>
      <c r="BL288" s="16" t="s">
        <v>141</v>
      </c>
      <c r="BM288" s="154" t="s">
        <v>648</v>
      </c>
    </row>
    <row r="289" spans="2:65" s="30" customFormat="1" ht="27" x14ac:dyDescent="0.15">
      <c r="B289" s="31"/>
      <c r="D289" s="156" t="s">
        <v>143</v>
      </c>
      <c r="F289" s="157" t="s">
        <v>647</v>
      </c>
      <c r="I289" s="158"/>
      <c r="L289" s="31"/>
      <c r="M289" s="159"/>
      <c r="T289" s="55"/>
      <c r="AT289" s="16" t="s">
        <v>143</v>
      </c>
      <c r="AU289" s="16" t="s">
        <v>82</v>
      </c>
    </row>
    <row r="290" spans="2:65" s="30" customFormat="1" ht="24" customHeight="1" x14ac:dyDescent="0.15">
      <c r="B290" s="142"/>
      <c r="C290" s="143" t="s">
        <v>421</v>
      </c>
      <c r="D290" s="143" t="s">
        <v>137</v>
      </c>
      <c r="E290" s="144" t="s">
        <v>649</v>
      </c>
      <c r="F290" s="145" t="s">
        <v>650</v>
      </c>
      <c r="G290" s="146" t="s">
        <v>140</v>
      </c>
      <c r="H290" s="147">
        <v>2</v>
      </c>
      <c r="I290" s="148"/>
      <c r="J290" s="149">
        <f>ROUND(I290*H290,2)</f>
        <v>0</v>
      </c>
      <c r="K290" s="145"/>
      <c r="L290" s="31"/>
      <c r="M290" s="150"/>
      <c r="N290" s="151" t="s">
        <v>37</v>
      </c>
      <c r="P290" s="152">
        <f>O290*H290</f>
        <v>0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AR290" s="154" t="s">
        <v>141</v>
      </c>
      <c r="AT290" s="154" t="s">
        <v>137</v>
      </c>
      <c r="AU290" s="154" t="s">
        <v>82</v>
      </c>
      <c r="AY290" s="16" t="s">
        <v>134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6" t="s">
        <v>80</v>
      </c>
      <c r="BK290" s="155">
        <f>ROUND(I290*H290,2)</f>
        <v>0</v>
      </c>
      <c r="BL290" s="16" t="s">
        <v>141</v>
      </c>
      <c r="BM290" s="154" t="s">
        <v>651</v>
      </c>
    </row>
    <row r="291" spans="2:65" s="30" customFormat="1" x14ac:dyDescent="0.15">
      <c r="B291" s="31"/>
      <c r="D291" s="156" t="s">
        <v>143</v>
      </c>
      <c r="F291" s="157" t="s">
        <v>650</v>
      </c>
      <c r="I291" s="158"/>
      <c r="L291" s="31"/>
      <c r="M291" s="159"/>
      <c r="T291" s="55"/>
      <c r="AT291" s="16" t="s">
        <v>143</v>
      </c>
      <c r="AU291" s="16" t="s">
        <v>82</v>
      </c>
    </row>
    <row r="292" spans="2:65" s="30" customFormat="1" ht="16.5" customHeight="1" x14ac:dyDescent="0.15">
      <c r="B292" s="142"/>
      <c r="C292" s="143" t="s">
        <v>266</v>
      </c>
      <c r="D292" s="143" t="s">
        <v>137</v>
      </c>
      <c r="E292" s="144" t="s">
        <v>652</v>
      </c>
      <c r="F292" s="145" t="s">
        <v>653</v>
      </c>
      <c r="G292" s="146" t="s">
        <v>140</v>
      </c>
      <c r="H292" s="147">
        <v>2</v>
      </c>
      <c r="I292" s="148"/>
      <c r="J292" s="149">
        <f>ROUND(I292*H292,2)</f>
        <v>0</v>
      </c>
      <c r="K292" s="145"/>
      <c r="L292" s="31"/>
      <c r="M292" s="150"/>
      <c r="N292" s="151" t="s">
        <v>37</v>
      </c>
      <c r="P292" s="152">
        <f>O292*H292</f>
        <v>0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AR292" s="154" t="s">
        <v>141</v>
      </c>
      <c r="AT292" s="154" t="s">
        <v>137</v>
      </c>
      <c r="AU292" s="154" t="s">
        <v>82</v>
      </c>
      <c r="AY292" s="16" t="s">
        <v>134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6" t="s">
        <v>80</v>
      </c>
      <c r="BK292" s="155">
        <f>ROUND(I292*H292,2)</f>
        <v>0</v>
      </c>
      <c r="BL292" s="16" t="s">
        <v>141</v>
      </c>
      <c r="BM292" s="154" t="s">
        <v>654</v>
      </c>
    </row>
    <row r="293" spans="2:65" s="30" customFormat="1" x14ac:dyDescent="0.15">
      <c r="B293" s="31"/>
      <c r="D293" s="156" t="s">
        <v>143</v>
      </c>
      <c r="F293" s="157" t="s">
        <v>653</v>
      </c>
      <c r="I293" s="158"/>
      <c r="L293" s="31"/>
      <c r="M293" s="159"/>
      <c r="T293" s="55"/>
      <c r="AT293" s="16" t="s">
        <v>143</v>
      </c>
      <c r="AU293" s="16" t="s">
        <v>82</v>
      </c>
    </row>
    <row r="294" spans="2:65" s="129" customFormat="1" ht="22.5" customHeight="1" x14ac:dyDescent="0.2">
      <c r="B294" s="130"/>
      <c r="D294" s="131" t="s">
        <v>71</v>
      </c>
      <c r="E294" s="140" t="s">
        <v>655</v>
      </c>
      <c r="F294" s="140" t="s">
        <v>656</v>
      </c>
      <c r="I294" s="133"/>
      <c r="J294" s="141">
        <f>BK294</f>
        <v>0</v>
      </c>
      <c r="L294" s="130"/>
      <c r="M294" s="135"/>
      <c r="P294" s="136">
        <f>SUM(P295:P296)</f>
        <v>0</v>
      </c>
      <c r="R294" s="136">
        <f>SUM(R295:R296)</f>
        <v>0</v>
      </c>
      <c r="T294" s="137">
        <f>SUM(T295:T296)</f>
        <v>0</v>
      </c>
      <c r="AR294" s="131" t="s">
        <v>80</v>
      </c>
      <c r="AT294" s="138" t="s">
        <v>71</v>
      </c>
      <c r="AU294" s="138" t="s">
        <v>80</v>
      </c>
      <c r="AY294" s="131" t="s">
        <v>134</v>
      </c>
      <c r="BK294" s="139">
        <f>SUM(BK295:BK296)</f>
        <v>0</v>
      </c>
    </row>
    <row r="295" spans="2:65" s="30" customFormat="1" ht="24" customHeight="1" x14ac:dyDescent="0.15">
      <c r="B295" s="142"/>
      <c r="C295" s="143" t="s">
        <v>430</v>
      </c>
      <c r="D295" s="143" t="s">
        <v>137</v>
      </c>
      <c r="E295" s="144" t="s">
        <v>657</v>
      </c>
      <c r="F295" s="145" t="s">
        <v>658</v>
      </c>
      <c r="G295" s="146" t="s">
        <v>312</v>
      </c>
      <c r="H295" s="147">
        <v>60</v>
      </c>
      <c r="I295" s="148"/>
      <c r="J295" s="149">
        <f>ROUND(I295*H295,2)</f>
        <v>0</v>
      </c>
      <c r="K295" s="145"/>
      <c r="L295" s="31"/>
      <c r="M295" s="150"/>
      <c r="N295" s="151" t="s">
        <v>37</v>
      </c>
      <c r="P295" s="152">
        <f>O295*H295</f>
        <v>0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AR295" s="154" t="s">
        <v>141</v>
      </c>
      <c r="AT295" s="154" t="s">
        <v>137</v>
      </c>
      <c r="AU295" s="154" t="s">
        <v>82</v>
      </c>
      <c r="AY295" s="16" t="s">
        <v>134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6" t="s">
        <v>80</v>
      </c>
      <c r="BK295" s="155">
        <f>ROUND(I295*H295,2)</f>
        <v>0</v>
      </c>
      <c r="BL295" s="16" t="s">
        <v>141</v>
      </c>
      <c r="BM295" s="154" t="s">
        <v>659</v>
      </c>
    </row>
    <row r="296" spans="2:65" s="30" customFormat="1" ht="18" x14ac:dyDescent="0.15">
      <c r="B296" s="31"/>
      <c r="D296" s="156" t="s">
        <v>143</v>
      </c>
      <c r="F296" s="157" t="s">
        <v>658</v>
      </c>
      <c r="I296" s="158"/>
      <c r="L296" s="31"/>
      <c r="M296" s="160"/>
      <c r="N296" s="161"/>
      <c r="O296" s="161"/>
      <c r="P296" s="161"/>
      <c r="Q296" s="161"/>
      <c r="R296" s="161"/>
      <c r="S296" s="161"/>
      <c r="T296" s="162"/>
      <c r="AT296" s="16" t="s">
        <v>143</v>
      </c>
      <c r="AU296" s="16" t="s">
        <v>82</v>
      </c>
    </row>
    <row r="297" spans="2:65" s="30" customFormat="1" ht="6.75" customHeight="1" x14ac:dyDescent="0.15">
      <c r="B297" s="43"/>
      <c r="C297" s="44"/>
      <c r="D297" s="44"/>
      <c r="E297" s="44"/>
      <c r="F297" s="44"/>
      <c r="G297" s="44"/>
      <c r="H297" s="44"/>
      <c r="I297" s="44"/>
      <c r="J297" s="44"/>
      <c r="K297" s="44"/>
      <c r="L297" s="31"/>
    </row>
  </sheetData>
  <autoFilter ref="C130:K296" xr:uid="{00000000-0009-0000-0000-000002000000}"/>
  <mergeCells count="9">
    <mergeCell ref="E85:H85"/>
    <mergeCell ref="E87:H87"/>
    <mergeCell ref="E121:H121"/>
    <mergeCell ref="E123:H123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D.1.4.G - Elektroinstalace</vt:lpstr>
      <vt:lpstr>D.1.4.H - Elektronické ko...</vt:lpstr>
      <vt:lpstr>'D.1.4.G - Elektroinstalace'!Názvy_tisku</vt:lpstr>
      <vt:lpstr>'D.1.4.H - Elektronické ko...'!Názvy_tisku</vt:lpstr>
      <vt:lpstr>'Rekapitulace stavby'!Názvy_tisku</vt:lpstr>
      <vt:lpstr>'D.1.4.G - Elektroinstalace'!Oblast_tisku</vt:lpstr>
      <vt:lpstr>'D.1.4.H - Elektronické 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Digitronic18</dc:creator>
  <dc:description/>
  <cp:lastModifiedBy>Strnad Jiří Ing.</cp:lastModifiedBy>
  <cp:revision>2</cp:revision>
  <dcterms:created xsi:type="dcterms:W3CDTF">2023-05-26T11:12:26Z</dcterms:created>
  <dcterms:modified xsi:type="dcterms:W3CDTF">2023-10-23T04:36:35Z</dcterms:modified>
  <dc:language>cs-CZ</dc:language>
</cp:coreProperties>
</file>