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EBC/Jičín-DOZP/Výběrové řízení/"/>
    </mc:Choice>
  </mc:AlternateContent>
  <xr:revisionPtr revIDLastSave="2" documentId="11_1C24168F2E54CF5F7690F4285CC2ECE01EE3FB60" xr6:coauthVersionLast="47" xr6:coauthVersionMax="47" xr10:uidLastSave="{F488D0FF-14C3-4331-8423-DEF553C3CCB5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-A" sheetId="11" r:id="rId6"/>
    <sheet name="EL-A" sheetId="12" r:id="rId7"/>
    <sheet name="JC-B - SO 02 - Objekt B" sheetId="3" r:id="rId8"/>
    <sheet name="Objekt B - e - Zdravotní ..." sheetId="13" r:id="rId9"/>
    <sheet name="Objekt  B - a - Vytápění" sheetId="14" r:id="rId10"/>
    <sheet name="Objekt B - c - Vzduchotec..." sheetId="15" r:id="rId11"/>
    <sheet name="Ú-EL-B" sheetId="16" r:id="rId12"/>
    <sheet name="EL-B" sheetId="17" r:id="rId13"/>
    <sheet name="JC-C - SO 03 - Zpevněné p..." sheetId="4" r:id="rId14"/>
    <sheet name="JC-D - Venkovní objekty" sheetId="5" r:id="rId15"/>
    <sheet name="Objekt A,B - Vodovodní př..." sheetId="18" r:id="rId16"/>
    <sheet name="JC-E - Sadové úpravy" sheetId="6" r:id="rId17"/>
    <sheet name="VON - Vedlejší a ostatní ..." sheetId="7" r:id="rId18"/>
  </sheets>
  <definedNames>
    <definedName name="_xlnm._FilterDatabase" localSheetId="1" hidden="1">'JC-A - SO 01 - Objekt A'!$C$142:$K$560</definedName>
    <definedName name="_xlnm._FilterDatabase" localSheetId="7" hidden="1">'JC-B - SO 02 - Objekt B'!$C$142:$K$524</definedName>
    <definedName name="_xlnm._FilterDatabase" localSheetId="13" hidden="1">'JC-C - SO 03 - Zpevněné p...'!$C$120:$K$170</definedName>
    <definedName name="_xlnm._FilterDatabase" localSheetId="14" hidden="1">'JC-D - Venkovní objekty'!$C$120:$K$144</definedName>
    <definedName name="_xlnm._FilterDatabase" localSheetId="16" hidden="1">'JC-E - Sadové úpravy'!$C$117:$K$164</definedName>
    <definedName name="_xlnm._FilterDatabase" localSheetId="9" hidden="1">'Objekt  B - a - Vytápění'!$C$122:$K$218</definedName>
    <definedName name="_xlnm._FilterDatabase" localSheetId="3" hidden="1">'Objekt A - a - Vytápění'!$C$122:$K$220</definedName>
    <definedName name="_xlnm._FilterDatabase" localSheetId="4" hidden="1">'Objekt A - c - Vzduchotec...'!$C$118:$K$180</definedName>
    <definedName name="_xlnm._FilterDatabase" localSheetId="2" hidden="1">'Objekt A - e - Zdravotní ...'!$C$127:$K$274</definedName>
    <definedName name="_xlnm._FilterDatabase" localSheetId="15" hidden="1">'Objekt A,B - Vodovodní př...'!$C$118:$K$161</definedName>
    <definedName name="_xlnm._FilterDatabase" localSheetId="10" hidden="1">'Objekt B - c - Vzduchotec...'!$C$118:$K$180</definedName>
    <definedName name="_xlnm._FilterDatabase" localSheetId="8" hidden="1">'Objekt B - e - Zdravotní ...'!$C$127:$K$269</definedName>
    <definedName name="_xlnm._FilterDatabase" localSheetId="17" hidden="1">'VON - Vedlejší a ostatní ...'!$C$122:$K$155</definedName>
    <definedName name="_xlnm.Print_Titles" localSheetId="1">'JC-A - SO 01 - Objekt A'!$142:$142</definedName>
    <definedName name="_xlnm.Print_Titles" localSheetId="7">'JC-B - SO 02 - Objekt B'!$142:$142</definedName>
    <definedName name="_xlnm.Print_Titles" localSheetId="13">'JC-C - SO 03 - Zpevněné p...'!$120:$120</definedName>
    <definedName name="_xlnm.Print_Titles" localSheetId="14">'JC-D - Venkovní objekty'!$120:$120</definedName>
    <definedName name="_xlnm.Print_Titles" localSheetId="16">'JC-E - Sadové úpravy'!$117:$117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'EL-A'!$A$1:$H$519</definedName>
    <definedName name="_xlnm.Print_Area" localSheetId="12">'EL-B'!$A$1:$H$541</definedName>
    <definedName name="_xlnm.Print_Area" localSheetId="1">'JC-A - SO 01 - Objekt A'!$C$4:$J$76,'JC-A - SO 01 - Objekt A'!$C$82:$J$124,'JC-A - SO 01 - Objekt A'!$C$130:$K$560</definedName>
    <definedName name="_xlnm.Print_Area" localSheetId="7">'JC-B - SO 02 - Objekt B'!$C$4:$J$76,'JC-B - SO 02 - Objekt B'!$C$82:$J$124,'JC-B - SO 02 - Objekt B'!$C$130:$K$524</definedName>
    <definedName name="_xlnm.Print_Area" localSheetId="13">'JC-C - SO 03 - Zpevněné p...'!$C$4:$J$76,'JC-C - SO 03 - Zpevněné p...'!$C$82:$J$102,'JC-C - SO 03 - Zpevněné p...'!$C$108:$K$170</definedName>
    <definedName name="_xlnm.Print_Area" localSheetId="14">'JC-D - Venkovní objekty'!$C$4:$J$76,'JC-D - Venkovní objekty'!$C$82:$J$102,'JC-D - Venkovní objekty'!$C$108:$K$144</definedName>
    <definedName name="_xlnm.Print_Area" localSheetId="16">'JC-E - Sadové úpravy'!$C$4:$J$76,'JC-E - Sadové úpravy'!$C$82:$J$99,'JC-E - Sadové úpravy'!$C$105:$K$164</definedName>
    <definedName name="_xlnm.Print_Area" localSheetId="9">'Objekt  B - a - Vytápění'!$C$4:$J$76,'Objekt  B - a - Vytápění'!$C$82:$J$104,'Objekt  B - a - Vytápění'!$C$110:$K$218</definedName>
    <definedName name="_xlnm.Print_Area" localSheetId="3">'Objekt A - a - Vytápění'!$C$4:$J$76,'Objekt A - a - Vytápění'!$C$82:$J$104,'Objekt A - a - Vytápění'!$C$110:$K$220</definedName>
    <definedName name="_xlnm.Print_Area" localSheetId="4">'Objekt A - c - Vzduchotec...'!$C$4:$J$76,'Objekt A - c - Vzduchotec...'!$C$82:$J$100,'Objekt A - c - Vzduchotec...'!$C$106:$K$180</definedName>
    <definedName name="_xlnm.Print_Area" localSheetId="2">'Objekt A - e - Zdravotní ...'!$C$4:$J$76,'Objekt A - e - Zdravotní ...'!$C$82:$J$109,'Objekt A - e - Zdravotní ...'!$C$115:$K$274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Vzduchotec...'!$C$106:$K$180</definedName>
    <definedName name="_xlnm.Print_Area" localSheetId="8">'Objekt B - e - Zdravotní ...'!$C$4:$J$76,'Objekt B - e - Zdravotní ...'!$C$82:$J$109,'Objekt B - e - Zdravotní ...'!$C$115:$K$269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...'!$C$110:$K$155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'EL-A'!$B$426:$F$426</definedName>
    <definedName name="Rozpočet1_117" localSheetId="12">'EL-B'!$B$425:$F$425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'EL-A'!$B$445:$F$445</definedName>
    <definedName name="Rozpočet1_127" localSheetId="12">'EL-B'!$B$444:$F$444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'EL-A'!$B$488:$F$488</definedName>
    <definedName name="Rozpočet1_42" localSheetId="12">'EL-B'!$B$510:$F$510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'EL-A'!$B$464:$F$464</definedName>
    <definedName name="Rozpočet1_78" localSheetId="12">'EL-B'!$B$463:$F$463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8" l="1"/>
  <c r="J35" i="18"/>
  <c r="J36" i="18"/>
  <c r="J37" i="18"/>
  <c r="E85" i="18"/>
  <c r="E87" i="18"/>
  <c r="F89" i="18"/>
  <c r="J89" i="18"/>
  <c r="F91" i="18"/>
  <c r="J91" i="18"/>
  <c r="F92" i="18"/>
  <c r="J92" i="18"/>
  <c r="E109" i="18"/>
  <c r="E111" i="18"/>
  <c r="F113" i="18"/>
  <c r="J113" i="18"/>
  <c r="F115" i="18"/>
  <c r="J115" i="18"/>
  <c r="F116" i="18"/>
  <c r="J116" i="18"/>
  <c r="J121" i="18"/>
  <c r="P121" i="18"/>
  <c r="R121" i="18"/>
  <c r="T121" i="18"/>
  <c r="BE121" i="18"/>
  <c r="BF121" i="18"/>
  <c r="BG121" i="18"/>
  <c r="F35" i="18" s="1"/>
  <c r="BH121" i="18"/>
  <c r="F36" i="18" s="1"/>
  <c r="BI121" i="18"/>
  <c r="BK121" i="18"/>
  <c r="J123" i="18"/>
  <c r="BE123" i="18" s="1"/>
  <c r="P123" i="18"/>
  <c r="R123" i="18"/>
  <c r="T123" i="18"/>
  <c r="BF123" i="18"/>
  <c r="F34" i="18" s="1"/>
  <c r="BG123" i="18"/>
  <c r="BH123" i="18"/>
  <c r="BI123" i="18"/>
  <c r="BK123" i="18"/>
  <c r="J126" i="18"/>
  <c r="P126" i="18"/>
  <c r="R126" i="18"/>
  <c r="T126" i="18"/>
  <c r="BE126" i="18"/>
  <c r="BF126" i="18"/>
  <c r="BG126" i="18"/>
  <c r="BH126" i="18"/>
  <c r="BI126" i="18"/>
  <c r="F37" i="18" s="1"/>
  <c r="BK126" i="18"/>
  <c r="J128" i="18"/>
  <c r="P128" i="18"/>
  <c r="R128" i="18"/>
  <c r="T128" i="18"/>
  <c r="BE128" i="18"/>
  <c r="BF128" i="18"/>
  <c r="BG128" i="18"/>
  <c r="BH128" i="18"/>
  <c r="BI128" i="18"/>
  <c r="BK128" i="18"/>
  <c r="J133" i="18"/>
  <c r="BE133" i="18" s="1"/>
  <c r="P133" i="18"/>
  <c r="R133" i="18"/>
  <c r="T133" i="18"/>
  <c r="BF133" i="18"/>
  <c r="BG133" i="18"/>
  <c r="BH133" i="18"/>
  <c r="BI133" i="18"/>
  <c r="BK133" i="18"/>
  <c r="J135" i="18"/>
  <c r="P135" i="18"/>
  <c r="R135" i="18"/>
  <c r="T135" i="18"/>
  <c r="BE135" i="18"/>
  <c r="BF135" i="18"/>
  <c r="BG135" i="18"/>
  <c r="BH135" i="18"/>
  <c r="BI135" i="18"/>
  <c r="BK135" i="18"/>
  <c r="J137" i="18"/>
  <c r="P137" i="18"/>
  <c r="R137" i="18"/>
  <c r="T137" i="18"/>
  <c r="BE137" i="18"/>
  <c r="BF137" i="18"/>
  <c r="BG137" i="18"/>
  <c r="BH137" i="18"/>
  <c r="BI137" i="18"/>
  <c r="BK137" i="18"/>
  <c r="J142" i="18"/>
  <c r="BE142" i="18" s="1"/>
  <c r="P142" i="18"/>
  <c r="R142" i="18"/>
  <c r="T142" i="18"/>
  <c r="BF142" i="18"/>
  <c r="BG142" i="18"/>
  <c r="BH142" i="18"/>
  <c r="BI142" i="18"/>
  <c r="BK142" i="18"/>
  <c r="R143" i="18"/>
  <c r="J144" i="18"/>
  <c r="P144" i="18"/>
  <c r="R144" i="18"/>
  <c r="T144" i="18"/>
  <c r="T143" i="18" s="1"/>
  <c r="BE144" i="18"/>
  <c r="BF144" i="18"/>
  <c r="BG144" i="18"/>
  <c r="BH144" i="18"/>
  <c r="BI144" i="18"/>
  <c r="BK144" i="18"/>
  <c r="BK143" i="18" s="1"/>
  <c r="J143" i="18" s="1"/>
  <c r="J98" i="18" s="1"/>
  <c r="J146" i="18"/>
  <c r="P146" i="18"/>
  <c r="R146" i="18"/>
  <c r="T146" i="18"/>
  <c r="BE146" i="18"/>
  <c r="BF146" i="18"/>
  <c r="BG146" i="18"/>
  <c r="BH146" i="18"/>
  <c r="BI146" i="18"/>
  <c r="BK146" i="18"/>
  <c r="J147" i="18"/>
  <c r="BE147" i="18" s="1"/>
  <c r="P147" i="18"/>
  <c r="P143" i="18" s="1"/>
  <c r="R147" i="18"/>
  <c r="T147" i="18"/>
  <c r="BF147" i="18"/>
  <c r="BG147" i="18"/>
  <c r="BH147" i="18"/>
  <c r="BI147" i="18"/>
  <c r="BK147" i="18"/>
  <c r="T148" i="18"/>
  <c r="T120" i="18" s="1"/>
  <c r="T119" i="18" s="1"/>
  <c r="J149" i="18"/>
  <c r="P149" i="18"/>
  <c r="P148" i="18" s="1"/>
  <c r="R149" i="18"/>
  <c r="T149" i="18"/>
  <c r="BE149" i="18"/>
  <c r="BF149" i="18"/>
  <c r="BG149" i="18"/>
  <c r="BH149" i="18"/>
  <c r="BI149" i="18"/>
  <c r="BK149" i="18"/>
  <c r="BK148" i="18" s="1"/>
  <c r="J148" i="18" s="1"/>
  <c r="J99" i="18" s="1"/>
  <c r="J150" i="18"/>
  <c r="BE150" i="18" s="1"/>
  <c r="P150" i="18"/>
  <c r="R150" i="18"/>
  <c r="T150" i="18"/>
  <c r="BF150" i="18"/>
  <c r="BG150" i="18"/>
  <c r="BH150" i="18"/>
  <c r="BI150" i="18"/>
  <c r="BK150" i="18"/>
  <c r="J152" i="18"/>
  <c r="P152" i="18"/>
  <c r="R152" i="18"/>
  <c r="R148" i="18" s="1"/>
  <c r="R120" i="18" s="1"/>
  <c r="R119" i="18" s="1"/>
  <c r="T152" i="18"/>
  <c r="BE152" i="18"/>
  <c r="BF152" i="18"/>
  <c r="BG152" i="18"/>
  <c r="BH152" i="18"/>
  <c r="BI152" i="18"/>
  <c r="BK152" i="18"/>
  <c r="J153" i="18"/>
  <c r="P153" i="18"/>
  <c r="R153" i="18"/>
  <c r="T153" i="18"/>
  <c r="BE153" i="18"/>
  <c r="BF153" i="18"/>
  <c r="BG153" i="18"/>
  <c r="BH153" i="18"/>
  <c r="BI153" i="18"/>
  <c r="BK153" i="18"/>
  <c r="J154" i="18"/>
  <c r="BE154" i="18" s="1"/>
  <c r="P154" i="18"/>
  <c r="R154" i="18"/>
  <c r="T154" i="18"/>
  <c r="BF154" i="18"/>
  <c r="BG154" i="18"/>
  <c r="BH154" i="18"/>
  <c r="BI154" i="18"/>
  <c r="BK154" i="18"/>
  <c r="J155" i="18"/>
  <c r="P155" i="18"/>
  <c r="R155" i="18"/>
  <c r="T155" i="18"/>
  <c r="BE155" i="18"/>
  <c r="BF155" i="18"/>
  <c r="BG155" i="18"/>
  <c r="BH155" i="18"/>
  <c r="BI155" i="18"/>
  <c r="BK155" i="18"/>
  <c r="J156" i="18"/>
  <c r="P156" i="18"/>
  <c r="R156" i="18"/>
  <c r="T156" i="18"/>
  <c r="BE156" i="18"/>
  <c r="BF156" i="18"/>
  <c r="BG156" i="18"/>
  <c r="BH156" i="18"/>
  <c r="BI156" i="18"/>
  <c r="BK156" i="18"/>
  <c r="J157" i="18"/>
  <c r="BE157" i="18" s="1"/>
  <c r="P157" i="18"/>
  <c r="R157" i="18"/>
  <c r="T157" i="18"/>
  <c r="BF157" i="18"/>
  <c r="BG157" i="18"/>
  <c r="BH157" i="18"/>
  <c r="BI157" i="18"/>
  <c r="BK157" i="18"/>
  <c r="J158" i="18"/>
  <c r="P158" i="18"/>
  <c r="R158" i="18"/>
  <c r="T158" i="18"/>
  <c r="BE158" i="18"/>
  <c r="BF158" i="18"/>
  <c r="BG158" i="18"/>
  <c r="BH158" i="18"/>
  <c r="BI158" i="18"/>
  <c r="BK158" i="18"/>
  <c r="J159" i="18"/>
  <c r="P159" i="18"/>
  <c r="R159" i="18"/>
  <c r="T159" i="18"/>
  <c r="BE159" i="18"/>
  <c r="BF159" i="18"/>
  <c r="BG159" i="18"/>
  <c r="BH159" i="18"/>
  <c r="BI159" i="18"/>
  <c r="BK159" i="18"/>
  <c r="J160" i="18"/>
  <c r="BE160" i="18" s="1"/>
  <c r="P160" i="18"/>
  <c r="R160" i="18"/>
  <c r="T160" i="18"/>
  <c r="BF160" i="18"/>
  <c r="BG160" i="18"/>
  <c r="BH160" i="18"/>
  <c r="BI160" i="18"/>
  <c r="BK160" i="18"/>
  <c r="J161" i="18"/>
  <c r="P161" i="18"/>
  <c r="R161" i="18"/>
  <c r="T161" i="18"/>
  <c r="BE161" i="18"/>
  <c r="BF161" i="18"/>
  <c r="BG161" i="18"/>
  <c r="BH161" i="18"/>
  <c r="BI161" i="18"/>
  <c r="BK161" i="18"/>
  <c r="F3" i="17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F4" i="17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H18" i="17"/>
  <c r="F19" i="17"/>
  <c r="H19" i="17"/>
  <c r="F20" i="17"/>
  <c r="F71" i="17" s="1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H98" i="17" s="1"/>
  <c r="F82" i="17"/>
  <c r="F98" i="17" s="1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F132" i="17" s="1"/>
  <c r="H107" i="17"/>
  <c r="H132" i="17" s="1"/>
  <c r="H134" i="17" s="1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F130" i="17"/>
  <c r="H130" i="17"/>
  <c r="F131" i="17"/>
  <c r="H131" i="17"/>
  <c r="F141" i="17"/>
  <c r="F154" i="17" s="1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H175" i="17" s="1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H171" i="17"/>
  <c r="F172" i="17"/>
  <c r="H172" i="17"/>
  <c r="F173" i="17"/>
  <c r="H173" i="17"/>
  <c r="F174" i="17"/>
  <c r="H174" i="17"/>
  <c r="F175" i="17"/>
  <c r="F184" i="17"/>
  <c r="F197" i="17" s="1"/>
  <c r="H184" i="17"/>
  <c r="H197" i="17" s="1"/>
  <c r="F185" i="17"/>
  <c r="H185" i="17"/>
  <c r="F186" i="17"/>
  <c r="H186" i="17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H199" i="17"/>
  <c r="F206" i="17"/>
  <c r="F219" i="17" s="1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H239" i="17"/>
  <c r="H241" i="17" s="1"/>
  <c r="H242" i="17" s="1"/>
  <c r="G518" i="17" s="1"/>
  <c r="F248" i="17"/>
  <c r="H248" i="17"/>
  <c r="F249" i="17"/>
  <c r="H249" i="17"/>
  <c r="F250" i="17"/>
  <c r="H250" i="17"/>
  <c r="F251" i="17"/>
  <c r="H251" i="17"/>
  <c r="F252" i="17"/>
  <c r="H252" i="17"/>
  <c r="F253" i="17"/>
  <c r="H253" i="17"/>
  <c r="H265" i="17" s="1"/>
  <c r="F254" i="17"/>
  <c r="H254" i="17"/>
  <c r="F255" i="17"/>
  <c r="H255" i="17"/>
  <c r="F256" i="17"/>
  <c r="H256" i="17"/>
  <c r="F257" i="17"/>
  <c r="H257" i="17"/>
  <c r="F258" i="17"/>
  <c r="H258" i="17"/>
  <c r="F259" i="17"/>
  <c r="H259" i="17"/>
  <c r="F260" i="17"/>
  <c r="H260" i="17"/>
  <c r="F261" i="17"/>
  <c r="H261" i="17"/>
  <c r="F262" i="17"/>
  <c r="H262" i="17"/>
  <c r="F263" i="17"/>
  <c r="H263" i="17"/>
  <c r="F264" i="17"/>
  <c r="H264" i="17"/>
  <c r="F265" i="17"/>
  <c r="F266" i="17" s="1"/>
  <c r="F268" i="17"/>
  <c r="E519" i="17" s="1"/>
  <c r="F274" i="17"/>
  <c r="H274" i="17"/>
  <c r="F275" i="17"/>
  <c r="F295" i="17" s="1"/>
  <c r="H275" i="17"/>
  <c r="F276" i="17"/>
  <c r="H276" i="17"/>
  <c r="F277" i="17"/>
  <c r="H277" i="17"/>
  <c r="F278" i="17"/>
  <c r="H278" i="17"/>
  <c r="F279" i="17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H295" i="17"/>
  <c r="F304" i="17"/>
  <c r="H304" i="17"/>
  <c r="F305" i="17"/>
  <c r="F360" i="17" s="1"/>
  <c r="H305" i="17"/>
  <c r="F306" i="17"/>
  <c r="H306" i="17"/>
  <c r="F307" i="17"/>
  <c r="H307" i="17"/>
  <c r="F308" i="17"/>
  <c r="H308" i="17"/>
  <c r="F309" i="17"/>
  <c r="H309" i="17"/>
  <c r="F310" i="17"/>
  <c r="H310" i="17"/>
  <c r="F311" i="17"/>
  <c r="H311" i="17"/>
  <c r="F312" i="17"/>
  <c r="H312" i="17"/>
  <c r="H360" i="17" s="1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9" i="17"/>
  <c r="H369" i="17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H394" i="17" s="1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394" i="17"/>
  <c r="F395" i="17" s="1"/>
  <c r="F397" i="17"/>
  <c r="F403" i="17"/>
  <c r="F417" i="17" s="1"/>
  <c r="H403" i="17"/>
  <c r="H417" i="17" s="1"/>
  <c r="F404" i="17"/>
  <c r="H404" i="17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26" i="17"/>
  <c r="H426" i="17"/>
  <c r="F427" i="17"/>
  <c r="H427" i="17"/>
  <c r="F428" i="17"/>
  <c r="H428" i="17"/>
  <c r="F429" i="17"/>
  <c r="H429" i="17"/>
  <c r="F430" i="17"/>
  <c r="H430" i="17"/>
  <c r="H436" i="17" s="1"/>
  <c r="F431" i="17"/>
  <c r="H431" i="17"/>
  <c r="F432" i="17"/>
  <c r="H432" i="17"/>
  <c r="F433" i="17"/>
  <c r="H433" i="17"/>
  <c r="F434" i="17"/>
  <c r="H434" i="17"/>
  <c r="F435" i="17"/>
  <c r="H435" i="17"/>
  <c r="F436" i="17"/>
  <c r="F437" i="17" s="1"/>
  <c r="F439" i="17" s="1"/>
  <c r="E524" i="17" s="1"/>
  <c r="F445" i="17"/>
  <c r="H445" i="17"/>
  <c r="F446" i="17"/>
  <c r="F455" i="17" s="1"/>
  <c r="H446" i="17"/>
  <c r="F447" i="17"/>
  <c r="H447" i="17"/>
  <c r="F448" i="17"/>
  <c r="H448" i="17"/>
  <c r="F449" i="17"/>
  <c r="H449" i="17"/>
  <c r="F450" i="17"/>
  <c r="H450" i="17"/>
  <c r="F451" i="17"/>
  <c r="H451" i="17"/>
  <c r="F452" i="17"/>
  <c r="H452" i="17"/>
  <c r="F453" i="17"/>
  <c r="H453" i="17"/>
  <c r="F454" i="17"/>
  <c r="H454" i="17"/>
  <c r="H455" i="17"/>
  <c r="H457" i="17" s="1"/>
  <c r="F464" i="17"/>
  <c r="H464" i="17"/>
  <c r="H469" i="17" s="1"/>
  <c r="F465" i="17"/>
  <c r="H465" i="17"/>
  <c r="F466" i="17"/>
  <c r="H466" i="17"/>
  <c r="F467" i="17"/>
  <c r="H467" i="17"/>
  <c r="F468" i="17"/>
  <c r="H468" i="17"/>
  <c r="F469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E522" i="17"/>
  <c r="B523" i="17"/>
  <c r="B524" i="17"/>
  <c r="B525" i="17"/>
  <c r="B526" i="17"/>
  <c r="E535" i="17"/>
  <c r="G535" i="17"/>
  <c r="B535" i="17" s="1"/>
  <c r="J35" i="15"/>
  <c r="J36" i="15"/>
  <c r="J37" i="15"/>
  <c r="E85" i="15"/>
  <c r="E87" i="15"/>
  <c r="F89" i="15"/>
  <c r="J89" i="15"/>
  <c r="F91" i="15"/>
  <c r="J91" i="15"/>
  <c r="F92" i="15"/>
  <c r="J92" i="15"/>
  <c r="E109" i="15"/>
  <c r="E111" i="15"/>
  <c r="F113" i="15"/>
  <c r="J113" i="15"/>
  <c r="F115" i="15"/>
  <c r="J115" i="15"/>
  <c r="F116" i="15"/>
  <c r="J116" i="15"/>
  <c r="J122" i="15"/>
  <c r="P122" i="15"/>
  <c r="R122" i="15"/>
  <c r="R121" i="15" s="1"/>
  <c r="R120" i="15" s="1"/>
  <c r="R119" i="15" s="1"/>
  <c r="T122" i="15"/>
  <c r="BE122" i="15"/>
  <c r="F33" i="15" s="1"/>
  <c r="BF122" i="15"/>
  <c r="BG122" i="15"/>
  <c r="F35" i="15" s="1"/>
  <c r="BH122" i="15"/>
  <c r="F36" i="15" s="1"/>
  <c r="BI122" i="15"/>
  <c r="F37" i="15" s="1"/>
  <c r="BK122" i="15"/>
  <c r="J123" i="15"/>
  <c r="P123" i="15"/>
  <c r="P121" i="15" s="1"/>
  <c r="P120" i="15" s="1"/>
  <c r="P119" i="15" s="1"/>
  <c r="R123" i="15"/>
  <c r="T123" i="15"/>
  <c r="BE123" i="15"/>
  <c r="BF123" i="15"/>
  <c r="BG123" i="15"/>
  <c r="BH123" i="15"/>
  <c r="BI123" i="15"/>
  <c r="BK123" i="15"/>
  <c r="J124" i="15"/>
  <c r="BF124" i="15" s="1"/>
  <c r="P124" i="15"/>
  <c r="R124" i="15"/>
  <c r="T124" i="15"/>
  <c r="T121" i="15" s="1"/>
  <c r="T120" i="15" s="1"/>
  <c r="T119" i="15" s="1"/>
  <c r="BE124" i="15"/>
  <c r="BG124" i="15"/>
  <c r="BH124" i="15"/>
  <c r="BI124" i="15"/>
  <c r="BK124" i="15"/>
  <c r="BK121" i="15" s="1"/>
  <c r="J125" i="15"/>
  <c r="P125" i="15"/>
  <c r="R125" i="15"/>
  <c r="T125" i="15"/>
  <c r="BE125" i="15"/>
  <c r="BF125" i="15"/>
  <c r="BG125" i="15"/>
  <c r="BH125" i="15"/>
  <c r="BI125" i="15"/>
  <c r="BK125" i="15"/>
  <c r="J126" i="15"/>
  <c r="P126" i="15"/>
  <c r="R126" i="15"/>
  <c r="T126" i="15"/>
  <c r="BE126" i="15"/>
  <c r="BF126" i="15"/>
  <c r="BG126" i="15"/>
  <c r="BH126" i="15"/>
  <c r="BI126" i="15"/>
  <c r="BK126" i="15"/>
  <c r="J127" i="15"/>
  <c r="BF127" i="15" s="1"/>
  <c r="P127" i="15"/>
  <c r="R127" i="15"/>
  <c r="T127" i="15"/>
  <c r="BE127" i="15"/>
  <c r="BG127" i="15"/>
  <c r="BH127" i="15"/>
  <c r="BI127" i="15"/>
  <c r="BK127" i="15"/>
  <c r="J128" i="15"/>
  <c r="P128" i="15"/>
  <c r="R128" i="15"/>
  <c r="T128" i="15"/>
  <c r="BE128" i="15"/>
  <c r="BF128" i="15"/>
  <c r="BG128" i="15"/>
  <c r="BH128" i="15"/>
  <c r="BI128" i="15"/>
  <c r="BK128" i="15"/>
  <c r="J129" i="15"/>
  <c r="P129" i="15"/>
  <c r="R129" i="15"/>
  <c r="T129" i="15"/>
  <c r="BE129" i="15"/>
  <c r="BF129" i="15"/>
  <c r="BG129" i="15"/>
  <c r="BH129" i="15"/>
  <c r="BI129" i="15"/>
  <c r="BK129" i="15"/>
  <c r="J130" i="15"/>
  <c r="BF130" i="15" s="1"/>
  <c r="P130" i="15"/>
  <c r="R130" i="15"/>
  <c r="T130" i="15"/>
  <c r="BE130" i="15"/>
  <c r="BG130" i="15"/>
  <c r="BH130" i="15"/>
  <c r="BI130" i="15"/>
  <c r="BK130" i="15"/>
  <c r="J131" i="15"/>
  <c r="P131" i="15"/>
  <c r="R131" i="15"/>
  <c r="T131" i="15"/>
  <c r="BE131" i="15"/>
  <c r="BF131" i="15"/>
  <c r="BG131" i="15"/>
  <c r="BH131" i="15"/>
  <c r="BI131" i="15"/>
  <c r="BK131" i="15"/>
  <c r="J132" i="15"/>
  <c r="P132" i="15"/>
  <c r="R132" i="15"/>
  <c r="T132" i="15"/>
  <c r="BE132" i="15"/>
  <c r="BF132" i="15"/>
  <c r="BG132" i="15"/>
  <c r="BH132" i="15"/>
  <c r="BI132" i="15"/>
  <c r="BK132" i="15"/>
  <c r="J133" i="15"/>
  <c r="BF133" i="15" s="1"/>
  <c r="P133" i="15"/>
  <c r="R133" i="15"/>
  <c r="T133" i="15"/>
  <c r="BE133" i="15"/>
  <c r="BG133" i="15"/>
  <c r="BH133" i="15"/>
  <c r="BI133" i="15"/>
  <c r="BK133" i="15"/>
  <c r="J134" i="15"/>
  <c r="P134" i="15"/>
  <c r="R134" i="15"/>
  <c r="T134" i="15"/>
  <c r="BE134" i="15"/>
  <c r="BF134" i="15"/>
  <c r="BG134" i="15"/>
  <c r="BH134" i="15"/>
  <c r="BI134" i="15"/>
  <c r="BK134" i="15"/>
  <c r="J135" i="15"/>
  <c r="P135" i="15"/>
  <c r="R135" i="15"/>
  <c r="T135" i="15"/>
  <c r="BE135" i="15"/>
  <c r="BF135" i="15"/>
  <c r="BG135" i="15"/>
  <c r="BH135" i="15"/>
  <c r="BI135" i="15"/>
  <c r="BK135" i="15"/>
  <c r="J136" i="15"/>
  <c r="BF136" i="15" s="1"/>
  <c r="P136" i="15"/>
  <c r="R136" i="15"/>
  <c r="T136" i="15"/>
  <c r="BE136" i="15"/>
  <c r="BG136" i="15"/>
  <c r="BH136" i="15"/>
  <c r="BI136" i="15"/>
  <c r="BK136" i="15"/>
  <c r="J137" i="15"/>
  <c r="P137" i="15"/>
  <c r="R137" i="15"/>
  <c r="T137" i="15"/>
  <c r="BE137" i="15"/>
  <c r="BF137" i="15"/>
  <c r="BG137" i="15"/>
  <c r="BH137" i="15"/>
  <c r="BI137" i="15"/>
  <c r="BK137" i="15"/>
  <c r="J138" i="15"/>
  <c r="P138" i="15"/>
  <c r="R138" i="15"/>
  <c r="T138" i="15"/>
  <c r="BE138" i="15"/>
  <c r="BF138" i="15"/>
  <c r="BG138" i="15"/>
  <c r="BH138" i="15"/>
  <c r="BI138" i="15"/>
  <c r="BK138" i="15"/>
  <c r="J139" i="15"/>
  <c r="BF139" i="15" s="1"/>
  <c r="P139" i="15"/>
  <c r="R139" i="15"/>
  <c r="T139" i="15"/>
  <c r="BE139" i="15"/>
  <c r="BG139" i="15"/>
  <c r="BH139" i="15"/>
  <c r="BI139" i="15"/>
  <c r="BK139" i="15"/>
  <c r="J140" i="15"/>
  <c r="P140" i="15"/>
  <c r="R140" i="15"/>
  <c r="T140" i="15"/>
  <c r="BE140" i="15"/>
  <c r="BF140" i="15"/>
  <c r="BG140" i="15"/>
  <c r="BH140" i="15"/>
  <c r="BI140" i="15"/>
  <c r="BK140" i="15"/>
  <c r="J141" i="15"/>
  <c r="P141" i="15"/>
  <c r="R141" i="15"/>
  <c r="T141" i="15"/>
  <c r="BE141" i="15"/>
  <c r="BF141" i="15"/>
  <c r="BG141" i="15"/>
  <c r="BH141" i="15"/>
  <c r="BI141" i="15"/>
  <c r="BK141" i="15"/>
  <c r="J142" i="15"/>
  <c r="BF142" i="15" s="1"/>
  <c r="P142" i="15"/>
  <c r="R142" i="15"/>
  <c r="T142" i="15"/>
  <c r="BE142" i="15"/>
  <c r="BG142" i="15"/>
  <c r="BH142" i="15"/>
  <c r="BI142" i="15"/>
  <c r="BK142" i="15"/>
  <c r="J143" i="15"/>
  <c r="P143" i="15"/>
  <c r="R143" i="15"/>
  <c r="T143" i="15"/>
  <c r="BE143" i="15"/>
  <c r="BF143" i="15"/>
  <c r="BG143" i="15"/>
  <c r="BH143" i="15"/>
  <c r="BI143" i="15"/>
  <c r="BK143" i="15"/>
  <c r="J144" i="15"/>
  <c r="P144" i="15"/>
  <c r="R144" i="15"/>
  <c r="T144" i="15"/>
  <c r="BE144" i="15"/>
  <c r="BF144" i="15"/>
  <c r="BG144" i="15"/>
  <c r="BH144" i="15"/>
  <c r="BI144" i="15"/>
  <c r="BK144" i="15"/>
  <c r="J145" i="15"/>
  <c r="BF145" i="15" s="1"/>
  <c r="P145" i="15"/>
  <c r="R145" i="15"/>
  <c r="T145" i="15"/>
  <c r="BE145" i="15"/>
  <c r="BG145" i="15"/>
  <c r="BH145" i="15"/>
  <c r="BI145" i="15"/>
  <c r="BK145" i="15"/>
  <c r="J146" i="15"/>
  <c r="P146" i="15"/>
  <c r="R146" i="15"/>
  <c r="T146" i="15"/>
  <c r="BE146" i="15"/>
  <c r="BF146" i="15"/>
  <c r="BG146" i="15"/>
  <c r="BH146" i="15"/>
  <c r="BI146" i="15"/>
  <c r="BK146" i="15"/>
  <c r="J147" i="15"/>
  <c r="P147" i="15"/>
  <c r="R147" i="15"/>
  <c r="T147" i="15"/>
  <c r="BE147" i="15"/>
  <c r="BF147" i="15"/>
  <c r="BG147" i="15"/>
  <c r="BH147" i="15"/>
  <c r="BI147" i="15"/>
  <c r="BK147" i="15"/>
  <c r="J148" i="15"/>
  <c r="BF148" i="15" s="1"/>
  <c r="P148" i="15"/>
  <c r="R148" i="15"/>
  <c r="T148" i="15"/>
  <c r="BE148" i="15"/>
  <c r="BG148" i="15"/>
  <c r="BH148" i="15"/>
  <c r="BI148" i="15"/>
  <c r="BK148" i="15"/>
  <c r="J150" i="15"/>
  <c r="P150" i="15"/>
  <c r="R150" i="15"/>
  <c r="T150" i="15"/>
  <c r="BE150" i="15"/>
  <c r="BF150" i="15"/>
  <c r="BG150" i="15"/>
  <c r="BH150" i="15"/>
  <c r="BI150" i="15"/>
  <c r="BK150" i="15"/>
  <c r="J151" i="15"/>
  <c r="P151" i="15"/>
  <c r="R151" i="15"/>
  <c r="T151" i="15"/>
  <c r="BE151" i="15"/>
  <c r="BF151" i="15"/>
  <c r="BG151" i="15"/>
  <c r="BH151" i="15"/>
  <c r="BI151" i="15"/>
  <c r="BK151" i="15"/>
  <c r="J152" i="15"/>
  <c r="BF152" i="15" s="1"/>
  <c r="P152" i="15"/>
  <c r="R152" i="15"/>
  <c r="T152" i="15"/>
  <c r="BE152" i="15"/>
  <c r="BG152" i="15"/>
  <c r="BH152" i="15"/>
  <c r="BI152" i="15"/>
  <c r="BK152" i="15"/>
  <c r="J153" i="15"/>
  <c r="P153" i="15"/>
  <c r="R153" i="15"/>
  <c r="T153" i="15"/>
  <c r="BE153" i="15"/>
  <c r="BF153" i="15"/>
  <c r="BG153" i="15"/>
  <c r="BH153" i="15"/>
  <c r="BI153" i="15"/>
  <c r="BK153" i="15"/>
  <c r="J154" i="15"/>
  <c r="P154" i="15"/>
  <c r="R154" i="15"/>
  <c r="T154" i="15"/>
  <c r="BE154" i="15"/>
  <c r="BF154" i="15"/>
  <c r="BG154" i="15"/>
  <c r="BH154" i="15"/>
  <c r="BI154" i="15"/>
  <c r="BK154" i="15"/>
  <c r="J155" i="15"/>
  <c r="BF155" i="15" s="1"/>
  <c r="P155" i="15"/>
  <c r="R155" i="15"/>
  <c r="T155" i="15"/>
  <c r="BE155" i="15"/>
  <c r="BG155" i="15"/>
  <c r="BH155" i="15"/>
  <c r="BI155" i="15"/>
  <c r="BK155" i="15"/>
  <c r="J156" i="15"/>
  <c r="P156" i="15"/>
  <c r="R156" i="15"/>
  <c r="T156" i="15"/>
  <c r="BE156" i="15"/>
  <c r="BF156" i="15"/>
  <c r="BG156" i="15"/>
  <c r="BH156" i="15"/>
  <c r="BI156" i="15"/>
  <c r="BK156" i="15"/>
  <c r="J157" i="15"/>
  <c r="P157" i="15"/>
  <c r="R157" i="15"/>
  <c r="T157" i="15"/>
  <c r="BE157" i="15"/>
  <c r="BF157" i="15"/>
  <c r="BG157" i="15"/>
  <c r="BH157" i="15"/>
  <c r="BI157" i="15"/>
  <c r="BK157" i="15"/>
  <c r="J158" i="15"/>
  <c r="BF158" i="15" s="1"/>
  <c r="P158" i="15"/>
  <c r="R158" i="15"/>
  <c r="T158" i="15"/>
  <c r="BE158" i="15"/>
  <c r="BG158" i="15"/>
  <c r="BH158" i="15"/>
  <c r="BI158" i="15"/>
  <c r="BK158" i="15"/>
  <c r="J159" i="15"/>
  <c r="P159" i="15"/>
  <c r="R159" i="15"/>
  <c r="T159" i="15"/>
  <c r="BE159" i="15"/>
  <c r="BF159" i="15"/>
  <c r="BG159" i="15"/>
  <c r="BH159" i="15"/>
  <c r="BI159" i="15"/>
  <c r="BK159" i="15"/>
  <c r="J160" i="15"/>
  <c r="P160" i="15"/>
  <c r="R160" i="15"/>
  <c r="T160" i="15"/>
  <c r="BE160" i="15"/>
  <c r="BF160" i="15"/>
  <c r="BG160" i="15"/>
  <c r="BH160" i="15"/>
  <c r="BI160" i="15"/>
  <c r="BK160" i="15"/>
  <c r="J161" i="15"/>
  <c r="BF161" i="15" s="1"/>
  <c r="P161" i="15"/>
  <c r="R161" i="15"/>
  <c r="T161" i="15"/>
  <c r="BE161" i="15"/>
  <c r="BG161" i="15"/>
  <c r="BH161" i="15"/>
  <c r="BI161" i="15"/>
  <c r="BK161" i="15"/>
  <c r="J162" i="15"/>
  <c r="P162" i="15"/>
  <c r="R162" i="15"/>
  <c r="T162" i="15"/>
  <c r="BE162" i="15"/>
  <c r="BF162" i="15"/>
  <c r="BG162" i="15"/>
  <c r="BH162" i="15"/>
  <c r="BI162" i="15"/>
  <c r="BK162" i="15"/>
  <c r="J163" i="15"/>
  <c r="P163" i="15"/>
  <c r="R163" i="15"/>
  <c r="T163" i="15"/>
  <c r="BE163" i="15"/>
  <c r="BF163" i="15"/>
  <c r="BG163" i="15"/>
  <c r="BH163" i="15"/>
  <c r="BI163" i="15"/>
  <c r="BK163" i="15"/>
  <c r="J164" i="15"/>
  <c r="BF164" i="15" s="1"/>
  <c r="P164" i="15"/>
  <c r="R164" i="15"/>
  <c r="T164" i="15"/>
  <c r="BE164" i="15"/>
  <c r="BG164" i="15"/>
  <c r="BH164" i="15"/>
  <c r="BI164" i="15"/>
  <c r="BK164" i="15"/>
  <c r="J165" i="15"/>
  <c r="P165" i="15"/>
  <c r="R165" i="15"/>
  <c r="T165" i="15"/>
  <c r="BE165" i="15"/>
  <c r="BF165" i="15"/>
  <c r="BG165" i="15"/>
  <c r="BH165" i="15"/>
  <c r="BI165" i="15"/>
  <c r="BK165" i="15"/>
  <c r="J166" i="15"/>
  <c r="P166" i="15"/>
  <c r="R166" i="15"/>
  <c r="T166" i="15"/>
  <c r="BE166" i="15"/>
  <c r="BF166" i="15"/>
  <c r="BG166" i="15"/>
  <c r="BH166" i="15"/>
  <c r="BI166" i="15"/>
  <c r="BK166" i="15"/>
  <c r="J168" i="15"/>
  <c r="BF168" i="15" s="1"/>
  <c r="P168" i="15"/>
  <c r="R168" i="15"/>
  <c r="T168" i="15"/>
  <c r="BE168" i="15"/>
  <c r="BG168" i="15"/>
  <c r="BH168" i="15"/>
  <c r="BI168" i="15"/>
  <c r="BK168" i="15"/>
  <c r="J169" i="15"/>
  <c r="P169" i="15"/>
  <c r="R169" i="15"/>
  <c r="T169" i="15"/>
  <c r="BE169" i="15"/>
  <c r="BF169" i="15"/>
  <c r="BG169" i="15"/>
  <c r="BH169" i="15"/>
  <c r="BI169" i="15"/>
  <c r="BK169" i="15"/>
  <c r="J170" i="15"/>
  <c r="P170" i="15"/>
  <c r="R170" i="15"/>
  <c r="T170" i="15"/>
  <c r="BE170" i="15"/>
  <c r="BF170" i="15"/>
  <c r="BG170" i="15"/>
  <c r="BH170" i="15"/>
  <c r="BI170" i="15"/>
  <c r="BK170" i="15"/>
  <c r="J171" i="15"/>
  <c r="BF171" i="15" s="1"/>
  <c r="P171" i="15"/>
  <c r="R171" i="15"/>
  <c r="T171" i="15"/>
  <c r="BE171" i="15"/>
  <c r="BG171" i="15"/>
  <c r="BH171" i="15"/>
  <c r="BI171" i="15"/>
  <c r="BK171" i="15"/>
  <c r="J172" i="15"/>
  <c r="P172" i="15"/>
  <c r="R172" i="15"/>
  <c r="T172" i="15"/>
  <c r="BE172" i="15"/>
  <c r="BF172" i="15"/>
  <c r="BG172" i="15"/>
  <c r="BH172" i="15"/>
  <c r="BI172" i="15"/>
  <c r="BK172" i="15"/>
  <c r="J173" i="15"/>
  <c r="P173" i="15"/>
  <c r="R173" i="15"/>
  <c r="T173" i="15"/>
  <c r="BE173" i="15"/>
  <c r="BF173" i="15"/>
  <c r="BG173" i="15"/>
  <c r="BH173" i="15"/>
  <c r="BI173" i="15"/>
  <c r="BK173" i="15"/>
  <c r="J174" i="15"/>
  <c r="BF174" i="15" s="1"/>
  <c r="P174" i="15"/>
  <c r="R174" i="15"/>
  <c r="T174" i="15"/>
  <c r="BE174" i="15"/>
  <c r="BG174" i="15"/>
  <c r="BH174" i="15"/>
  <c r="BI174" i="15"/>
  <c r="BK174" i="15"/>
  <c r="J175" i="15"/>
  <c r="P175" i="15"/>
  <c r="R175" i="15"/>
  <c r="T175" i="15"/>
  <c r="BE175" i="15"/>
  <c r="BF175" i="15"/>
  <c r="BG175" i="15"/>
  <c r="BH175" i="15"/>
  <c r="BI175" i="15"/>
  <c r="BK175" i="15"/>
  <c r="J176" i="15"/>
  <c r="P176" i="15"/>
  <c r="R176" i="15"/>
  <c r="T176" i="15"/>
  <c r="BE176" i="15"/>
  <c r="BF176" i="15"/>
  <c r="BG176" i="15"/>
  <c r="BH176" i="15"/>
  <c r="BI176" i="15"/>
  <c r="BK176" i="15"/>
  <c r="J177" i="15"/>
  <c r="BF177" i="15" s="1"/>
  <c r="P177" i="15"/>
  <c r="R177" i="15"/>
  <c r="T177" i="15"/>
  <c r="BE177" i="15"/>
  <c r="BG177" i="15"/>
  <c r="BH177" i="15"/>
  <c r="BI177" i="15"/>
  <c r="BK177" i="15"/>
  <c r="J178" i="15"/>
  <c r="P178" i="15"/>
  <c r="R178" i="15"/>
  <c r="T178" i="15"/>
  <c r="BE178" i="15"/>
  <c r="BF178" i="15"/>
  <c r="BG178" i="15"/>
  <c r="BH178" i="15"/>
  <c r="BI178" i="15"/>
  <c r="BK178" i="15"/>
  <c r="J179" i="15"/>
  <c r="J99" i="15" s="1"/>
  <c r="P179" i="15"/>
  <c r="T179" i="15"/>
  <c r="BK179" i="15"/>
  <c r="J180" i="15"/>
  <c r="BF180" i="15" s="1"/>
  <c r="P180" i="15"/>
  <c r="R180" i="15"/>
  <c r="R179" i="15" s="1"/>
  <c r="T180" i="15"/>
  <c r="BE180" i="15"/>
  <c r="BG180" i="15"/>
  <c r="BH180" i="15"/>
  <c r="BI180" i="15"/>
  <c r="BK180" i="15"/>
  <c r="J35" i="14"/>
  <c r="J36" i="14"/>
  <c r="J37" i="14"/>
  <c r="E85" i="14"/>
  <c r="E87" i="14"/>
  <c r="F89" i="14"/>
  <c r="J89" i="14"/>
  <c r="F91" i="14"/>
  <c r="J91" i="14"/>
  <c r="F92" i="14"/>
  <c r="J92" i="14"/>
  <c r="E113" i="14"/>
  <c r="E115" i="14"/>
  <c r="F117" i="14"/>
  <c r="J117" i="14"/>
  <c r="F119" i="14"/>
  <c r="J119" i="14"/>
  <c r="F120" i="14"/>
  <c r="J120" i="14"/>
  <c r="J126" i="14"/>
  <c r="BE126" i="14" s="1"/>
  <c r="P126" i="14"/>
  <c r="P125" i="14" s="1"/>
  <c r="R126" i="14"/>
  <c r="T126" i="14"/>
  <c r="BF126" i="14"/>
  <c r="BG126" i="14"/>
  <c r="F35" i="14" s="1"/>
  <c r="BH126" i="14"/>
  <c r="F36" i="14" s="1"/>
  <c r="BI126" i="14"/>
  <c r="BK126" i="14"/>
  <c r="J127" i="14"/>
  <c r="BE127" i="14" s="1"/>
  <c r="P127" i="14"/>
  <c r="R127" i="14"/>
  <c r="R125" i="14" s="1"/>
  <c r="T127" i="14"/>
  <c r="T125" i="14" s="1"/>
  <c r="BF127" i="14"/>
  <c r="BG127" i="14"/>
  <c r="BH127" i="14"/>
  <c r="BI127" i="14"/>
  <c r="F37" i="14" s="1"/>
  <c r="BK127" i="14"/>
  <c r="BK125" i="14" s="1"/>
  <c r="J129" i="14"/>
  <c r="BE129" i="14" s="1"/>
  <c r="P129" i="14"/>
  <c r="R129" i="14"/>
  <c r="T129" i="14"/>
  <c r="BF129" i="14"/>
  <c r="F34" i="14" s="1"/>
  <c r="BG129" i="14"/>
  <c r="BH129" i="14"/>
  <c r="BI129" i="14"/>
  <c r="BK129" i="14"/>
  <c r="J130" i="14"/>
  <c r="BE130" i="14" s="1"/>
  <c r="P130" i="14"/>
  <c r="P128" i="14" s="1"/>
  <c r="R130" i="14"/>
  <c r="R128" i="14" s="1"/>
  <c r="T130" i="14"/>
  <c r="BF130" i="14"/>
  <c r="BG130" i="14"/>
  <c r="BH130" i="14"/>
  <c r="BI130" i="14"/>
  <c r="BK130" i="14"/>
  <c r="J131" i="14"/>
  <c r="P131" i="14"/>
  <c r="R131" i="14"/>
  <c r="T131" i="14"/>
  <c r="T128" i="14" s="1"/>
  <c r="BE131" i="14"/>
  <c r="BF131" i="14"/>
  <c r="BG131" i="14"/>
  <c r="BH131" i="14"/>
  <c r="BI131" i="14"/>
  <c r="BK131" i="14"/>
  <c r="BK128" i="14" s="1"/>
  <c r="J128" i="14" s="1"/>
  <c r="J99" i="14" s="1"/>
  <c r="J132" i="14"/>
  <c r="BE132" i="14" s="1"/>
  <c r="P132" i="14"/>
  <c r="R132" i="14"/>
  <c r="T132" i="14"/>
  <c r="BF132" i="14"/>
  <c r="BG132" i="14"/>
  <c r="BH132" i="14"/>
  <c r="BI132" i="14"/>
  <c r="BK132" i="14"/>
  <c r="J133" i="14"/>
  <c r="BE133" i="14" s="1"/>
  <c r="P133" i="14"/>
  <c r="R133" i="14"/>
  <c r="T133" i="14"/>
  <c r="BF133" i="14"/>
  <c r="BG133" i="14"/>
  <c r="BH133" i="14"/>
  <c r="BI133" i="14"/>
  <c r="BK133" i="14"/>
  <c r="J134" i="14"/>
  <c r="P134" i="14"/>
  <c r="R134" i="14"/>
  <c r="T134" i="14"/>
  <c r="BE134" i="14"/>
  <c r="BF134" i="14"/>
  <c r="BG134" i="14"/>
  <c r="BH134" i="14"/>
  <c r="BI134" i="14"/>
  <c r="BK134" i="14"/>
  <c r="J135" i="14"/>
  <c r="BE135" i="14" s="1"/>
  <c r="P135" i="14"/>
  <c r="R135" i="14"/>
  <c r="T135" i="14"/>
  <c r="BF135" i="14"/>
  <c r="BG135" i="14"/>
  <c r="BH135" i="14"/>
  <c r="BI135" i="14"/>
  <c r="BK135" i="14"/>
  <c r="J136" i="14"/>
  <c r="BE136" i="14" s="1"/>
  <c r="P136" i="14"/>
  <c r="R136" i="14"/>
  <c r="T136" i="14"/>
  <c r="BF136" i="14"/>
  <c r="BG136" i="14"/>
  <c r="BH136" i="14"/>
  <c r="BI136" i="14"/>
  <c r="BK136" i="14"/>
  <c r="J137" i="14"/>
  <c r="P137" i="14"/>
  <c r="R137" i="14"/>
  <c r="T137" i="14"/>
  <c r="BE137" i="14"/>
  <c r="BF137" i="14"/>
  <c r="BG137" i="14"/>
  <c r="BH137" i="14"/>
  <c r="BI137" i="14"/>
  <c r="BK137" i="14"/>
  <c r="J138" i="14"/>
  <c r="BE138" i="14" s="1"/>
  <c r="P138" i="14"/>
  <c r="R138" i="14"/>
  <c r="T138" i="14"/>
  <c r="BF138" i="14"/>
  <c r="BG138" i="14"/>
  <c r="BH138" i="14"/>
  <c r="BI138" i="14"/>
  <c r="BK138" i="14"/>
  <c r="J139" i="14"/>
  <c r="BE139" i="14" s="1"/>
  <c r="P139" i="14"/>
  <c r="R139" i="14"/>
  <c r="T139" i="14"/>
  <c r="BF139" i="14"/>
  <c r="BG139" i="14"/>
  <c r="BH139" i="14"/>
  <c r="BI139" i="14"/>
  <c r="BK139" i="14"/>
  <c r="J140" i="14"/>
  <c r="P140" i="14"/>
  <c r="R140" i="14"/>
  <c r="T140" i="14"/>
  <c r="BE140" i="14"/>
  <c r="BF140" i="14"/>
  <c r="BG140" i="14"/>
  <c r="BH140" i="14"/>
  <c r="BI140" i="14"/>
  <c r="BK140" i="14"/>
  <c r="J141" i="14"/>
  <c r="BE141" i="14" s="1"/>
  <c r="P141" i="14"/>
  <c r="R141" i="14"/>
  <c r="T141" i="14"/>
  <c r="BF141" i="14"/>
  <c r="BG141" i="14"/>
  <c r="BH141" i="14"/>
  <c r="BI141" i="14"/>
  <c r="BK141" i="14"/>
  <c r="J142" i="14"/>
  <c r="BE142" i="14" s="1"/>
  <c r="P142" i="14"/>
  <c r="R142" i="14"/>
  <c r="T142" i="14"/>
  <c r="BF142" i="14"/>
  <c r="BG142" i="14"/>
  <c r="BH142" i="14"/>
  <c r="BI142" i="14"/>
  <c r="BK142" i="14"/>
  <c r="J143" i="14"/>
  <c r="P143" i="14"/>
  <c r="R143" i="14"/>
  <c r="T143" i="14"/>
  <c r="BE143" i="14"/>
  <c r="BF143" i="14"/>
  <c r="BG143" i="14"/>
  <c r="BH143" i="14"/>
  <c r="BI143" i="14"/>
  <c r="BK143" i="14"/>
  <c r="J144" i="14"/>
  <c r="BE144" i="14" s="1"/>
  <c r="P144" i="14"/>
  <c r="R144" i="14"/>
  <c r="T144" i="14"/>
  <c r="BF144" i="14"/>
  <c r="BG144" i="14"/>
  <c r="BH144" i="14"/>
  <c r="BI144" i="14"/>
  <c r="BK144" i="14"/>
  <c r="J145" i="14"/>
  <c r="BE145" i="14" s="1"/>
  <c r="P145" i="14"/>
  <c r="R145" i="14"/>
  <c r="T145" i="14"/>
  <c r="BF145" i="14"/>
  <c r="BG145" i="14"/>
  <c r="BH145" i="14"/>
  <c r="BI145" i="14"/>
  <c r="BK145" i="14"/>
  <c r="J146" i="14"/>
  <c r="P146" i="14"/>
  <c r="R146" i="14"/>
  <c r="T146" i="14"/>
  <c r="BE146" i="14"/>
  <c r="BF146" i="14"/>
  <c r="BG146" i="14"/>
  <c r="BH146" i="14"/>
  <c r="BI146" i="14"/>
  <c r="BK146" i="14"/>
  <c r="J147" i="14"/>
  <c r="BE147" i="14" s="1"/>
  <c r="P147" i="14"/>
  <c r="R147" i="14"/>
  <c r="T147" i="14"/>
  <c r="BF147" i="14"/>
  <c r="BG147" i="14"/>
  <c r="BH147" i="14"/>
  <c r="BI147" i="14"/>
  <c r="BK147" i="14"/>
  <c r="R148" i="14"/>
  <c r="J149" i="14"/>
  <c r="BE149" i="14" s="1"/>
  <c r="P149" i="14"/>
  <c r="R149" i="14"/>
  <c r="T149" i="14"/>
  <c r="T148" i="14" s="1"/>
  <c r="BF149" i="14"/>
  <c r="BG149" i="14"/>
  <c r="BH149" i="14"/>
  <c r="BI149" i="14"/>
  <c r="BK149" i="14"/>
  <c r="BK148" i="14" s="1"/>
  <c r="J148" i="14" s="1"/>
  <c r="J100" i="14" s="1"/>
  <c r="J150" i="14"/>
  <c r="P150" i="14"/>
  <c r="R150" i="14"/>
  <c r="T150" i="14"/>
  <c r="BE150" i="14"/>
  <c r="BF150" i="14"/>
  <c r="J34" i="14" s="1"/>
  <c r="BG150" i="14"/>
  <c r="BH150" i="14"/>
  <c r="BI150" i="14"/>
  <c r="BK150" i="14"/>
  <c r="J151" i="14"/>
  <c r="BE151" i="14" s="1"/>
  <c r="P151" i="14"/>
  <c r="P148" i="14" s="1"/>
  <c r="R151" i="14"/>
  <c r="T151" i="14"/>
  <c r="BF151" i="14"/>
  <c r="BG151" i="14"/>
  <c r="BH151" i="14"/>
  <c r="BI151" i="14"/>
  <c r="BK151" i="14"/>
  <c r="J152" i="14"/>
  <c r="BE152" i="14" s="1"/>
  <c r="P152" i="14"/>
  <c r="R152" i="14"/>
  <c r="T152" i="14"/>
  <c r="BF152" i="14"/>
  <c r="BG152" i="14"/>
  <c r="BH152" i="14"/>
  <c r="BI152" i="14"/>
  <c r="BK152" i="14"/>
  <c r="J153" i="14"/>
  <c r="P153" i="14"/>
  <c r="R153" i="14"/>
  <c r="T153" i="14"/>
  <c r="BE153" i="14"/>
  <c r="BF153" i="14"/>
  <c r="BG153" i="14"/>
  <c r="BH153" i="14"/>
  <c r="BI153" i="14"/>
  <c r="BK153" i="14"/>
  <c r="J154" i="14"/>
  <c r="BE154" i="14" s="1"/>
  <c r="P154" i="14"/>
  <c r="R154" i="14"/>
  <c r="T154" i="14"/>
  <c r="BF154" i="14"/>
  <c r="BG154" i="14"/>
  <c r="BH154" i="14"/>
  <c r="BI154" i="14"/>
  <c r="BK154" i="14"/>
  <c r="J155" i="14"/>
  <c r="BE155" i="14" s="1"/>
  <c r="P155" i="14"/>
  <c r="R155" i="14"/>
  <c r="T155" i="14"/>
  <c r="BF155" i="14"/>
  <c r="BG155" i="14"/>
  <c r="BH155" i="14"/>
  <c r="BI155" i="14"/>
  <c r="BK155" i="14"/>
  <c r="J156" i="14"/>
  <c r="P156" i="14"/>
  <c r="R156" i="14"/>
  <c r="T156" i="14"/>
  <c r="BE156" i="14"/>
  <c r="BF156" i="14"/>
  <c r="BG156" i="14"/>
  <c r="BH156" i="14"/>
  <c r="BI156" i="14"/>
  <c r="BK156" i="14"/>
  <c r="J157" i="14"/>
  <c r="BE157" i="14" s="1"/>
  <c r="P157" i="14"/>
  <c r="R157" i="14"/>
  <c r="T157" i="14"/>
  <c r="BF157" i="14"/>
  <c r="BG157" i="14"/>
  <c r="BH157" i="14"/>
  <c r="BI157" i="14"/>
  <c r="BK157" i="14"/>
  <c r="J158" i="14"/>
  <c r="BE158" i="14" s="1"/>
  <c r="P158" i="14"/>
  <c r="R158" i="14"/>
  <c r="T158" i="14"/>
  <c r="BF158" i="14"/>
  <c r="BG158" i="14"/>
  <c r="BH158" i="14"/>
  <c r="BI158" i="14"/>
  <c r="BK158" i="14"/>
  <c r="J159" i="14"/>
  <c r="P159" i="14"/>
  <c r="R159" i="14"/>
  <c r="T159" i="14"/>
  <c r="BE159" i="14"/>
  <c r="BF159" i="14"/>
  <c r="BG159" i="14"/>
  <c r="BH159" i="14"/>
  <c r="BI159" i="14"/>
  <c r="BK159" i="14"/>
  <c r="J160" i="14"/>
  <c r="BE160" i="14" s="1"/>
  <c r="P160" i="14"/>
  <c r="R160" i="14"/>
  <c r="T160" i="14"/>
  <c r="BF160" i="14"/>
  <c r="BG160" i="14"/>
  <c r="BH160" i="14"/>
  <c r="BI160" i="14"/>
  <c r="BK160" i="14"/>
  <c r="J161" i="14"/>
  <c r="BE161" i="14" s="1"/>
  <c r="P161" i="14"/>
  <c r="R161" i="14"/>
  <c r="T161" i="14"/>
  <c r="BF161" i="14"/>
  <c r="BG161" i="14"/>
  <c r="BH161" i="14"/>
  <c r="BI161" i="14"/>
  <c r="BK161" i="14"/>
  <c r="J162" i="14"/>
  <c r="P162" i="14"/>
  <c r="R162" i="14"/>
  <c r="T162" i="14"/>
  <c r="BE162" i="14"/>
  <c r="BF162" i="14"/>
  <c r="BG162" i="14"/>
  <c r="BH162" i="14"/>
  <c r="BI162" i="14"/>
  <c r="BK162" i="14"/>
  <c r="J163" i="14"/>
  <c r="BE163" i="14" s="1"/>
  <c r="P163" i="14"/>
  <c r="R163" i="14"/>
  <c r="T163" i="14"/>
  <c r="BF163" i="14"/>
  <c r="BG163" i="14"/>
  <c r="BH163" i="14"/>
  <c r="BI163" i="14"/>
  <c r="BK163" i="14"/>
  <c r="J164" i="14"/>
  <c r="BE164" i="14" s="1"/>
  <c r="P164" i="14"/>
  <c r="R164" i="14"/>
  <c r="T164" i="14"/>
  <c r="BF164" i="14"/>
  <c r="BG164" i="14"/>
  <c r="BH164" i="14"/>
  <c r="BI164" i="14"/>
  <c r="BK164" i="14"/>
  <c r="J166" i="14"/>
  <c r="BE166" i="14" s="1"/>
  <c r="P166" i="14"/>
  <c r="R166" i="14"/>
  <c r="R165" i="14" s="1"/>
  <c r="T166" i="14"/>
  <c r="BF166" i="14"/>
  <c r="BG166" i="14"/>
  <c r="BH166" i="14"/>
  <c r="BI166" i="14"/>
  <c r="BK166" i="14"/>
  <c r="J167" i="14"/>
  <c r="BE167" i="14" s="1"/>
  <c r="P167" i="14"/>
  <c r="P165" i="14" s="1"/>
  <c r="R167" i="14"/>
  <c r="T167" i="14"/>
  <c r="BF167" i="14"/>
  <c r="BG167" i="14"/>
  <c r="BH167" i="14"/>
  <c r="BI167" i="14"/>
  <c r="BK167" i="14"/>
  <c r="J168" i="14"/>
  <c r="P168" i="14"/>
  <c r="R168" i="14"/>
  <c r="T168" i="14"/>
  <c r="T165" i="14" s="1"/>
  <c r="BE168" i="14"/>
  <c r="BF168" i="14"/>
  <c r="BG168" i="14"/>
  <c r="BH168" i="14"/>
  <c r="BI168" i="14"/>
  <c r="BK168" i="14"/>
  <c r="BK165" i="14" s="1"/>
  <c r="J165" i="14" s="1"/>
  <c r="J101" i="14" s="1"/>
  <c r="J169" i="14"/>
  <c r="BE169" i="14" s="1"/>
  <c r="P169" i="14"/>
  <c r="R169" i="14"/>
  <c r="T169" i="14"/>
  <c r="BF169" i="14"/>
  <c r="BG169" i="14"/>
  <c r="BH169" i="14"/>
  <c r="BI169" i="14"/>
  <c r="BK169" i="14"/>
  <c r="J170" i="14"/>
  <c r="BE170" i="14" s="1"/>
  <c r="P170" i="14"/>
  <c r="R170" i="14"/>
  <c r="T170" i="14"/>
  <c r="BF170" i="14"/>
  <c r="BG170" i="14"/>
  <c r="BH170" i="14"/>
  <c r="BI170" i="14"/>
  <c r="BK170" i="14"/>
  <c r="J171" i="14"/>
  <c r="P171" i="14"/>
  <c r="R171" i="14"/>
  <c r="T171" i="14"/>
  <c r="BE171" i="14"/>
  <c r="BF171" i="14"/>
  <c r="BG171" i="14"/>
  <c r="BH171" i="14"/>
  <c r="BI171" i="14"/>
  <c r="BK171" i="14"/>
  <c r="J172" i="14"/>
  <c r="BE172" i="14" s="1"/>
  <c r="P172" i="14"/>
  <c r="R172" i="14"/>
  <c r="T172" i="14"/>
  <c r="BF172" i="14"/>
  <c r="BG172" i="14"/>
  <c r="BH172" i="14"/>
  <c r="BI172" i="14"/>
  <c r="BK172" i="14"/>
  <c r="J173" i="14"/>
  <c r="BE173" i="14" s="1"/>
  <c r="P173" i="14"/>
  <c r="R173" i="14"/>
  <c r="T173" i="14"/>
  <c r="BF173" i="14"/>
  <c r="BG173" i="14"/>
  <c r="BH173" i="14"/>
  <c r="BI173" i="14"/>
  <c r="BK173" i="14"/>
  <c r="J174" i="14"/>
  <c r="P174" i="14"/>
  <c r="R174" i="14"/>
  <c r="T174" i="14"/>
  <c r="BE174" i="14"/>
  <c r="BF174" i="14"/>
  <c r="BG174" i="14"/>
  <c r="BH174" i="14"/>
  <c r="BI174" i="14"/>
  <c r="BK174" i="14"/>
  <c r="J175" i="14"/>
  <c r="BE175" i="14" s="1"/>
  <c r="P175" i="14"/>
  <c r="R175" i="14"/>
  <c r="T175" i="14"/>
  <c r="BF175" i="14"/>
  <c r="BG175" i="14"/>
  <c r="BH175" i="14"/>
  <c r="BI175" i="14"/>
  <c r="BK175" i="14"/>
  <c r="J176" i="14"/>
  <c r="BE176" i="14" s="1"/>
  <c r="P176" i="14"/>
  <c r="R176" i="14"/>
  <c r="T176" i="14"/>
  <c r="BF176" i="14"/>
  <c r="BG176" i="14"/>
  <c r="BH176" i="14"/>
  <c r="BI176" i="14"/>
  <c r="BK176" i="14"/>
  <c r="J177" i="14"/>
  <c r="P177" i="14"/>
  <c r="R177" i="14"/>
  <c r="T177" i="14"/>
  <c r="BE177" i="14"/>
  <c r="BF177" i="14"/>
  <c r="BG177" i="14"/>
  <c r="BH177" i="14"/>
  <c r="BI177" i="14"/>
  <c r="BK177" i="14"/>
  <c r="J178" i="14"/>
  <c r="BE178" i="14" s="1"/>
  <c r="P178" i="14"/>
  <c r="R178" i="14"/>
  <c r="T178" i="14"/>
  <c r="BF178" i="14"/>
  <c r="BG178" i="14"/>
  <c r="BH178" i="14"/>
  <c r="BI178" i="14"/>
  <c r="BK178" i="14"/>
  <c r="J179" i="14"/>
  <c r="BE179" i="14" s="1"/>
  <c r="P179" i="14"/>
  <c r="R179" i="14"/>
  <c r="T179" i="14"/>
  <c r="BF179" i="14"/>
  <c r="BG179" i="14"/>
  <c r="BH179" i="14"/>
  <c r="BI179" i="14"/>
  <c r="BK179" i="14"/>
  <c r="J180" i="14"/>
  <c r="P180" i="14"/>
  <c r="R180" i="14"/>
  <c r="T180" i="14"/>
  <c r="BE180" i="14"/>
  <c r="BF180" i="14"/>
  <c r="BG180" i="14"/>
  <c r="BH180" i="14"/>
  <c r="BI180" i="14"/>
  <c r="BK180" i="14"/>
  <c r="J181" i="14"/>
  <c r="BE181" i="14" s="1"/>
  <c r="P181" i="14"/>
  <c r="R181" i="14"/>
  <c r="T181" i="14"/>
  <c r="BF181" i="14"/>
  <c r="BG181" i="14"/>
  <c r="BH181" i="14"/>
  <c r="BI181" i="14"/>
  <c r="BK181" i="14"/>
  <c r="J182" i="14"/>
  <c r="BE182" i="14" s="1"/>
  <c r="P182" i="14"/>
  <c r="R182" i="14"/>
  <c r="T182" i="14"/>
  <c r="BF182" i="14"/>
  <c r="BG182" i="14"/>
  <c r="BH182" i="14"/>
  <c r="BI182" i="14"/>
  <c r="BK182" i="14"/>
  <c r="J183" i="14"/>
  <c r="P183" i="14"/>
  <c r="R183" i="14"/>
  <c r="T183" i="14"/>
  <c r="BE183" i="14"/>
  <c r="BF183" i="14"/>
  <c r="BG183" i="14"/>
  <c r="BH183" i="14"/>
  <c r="BI183" i="14"/>
  <c r="BK183" i="14"/>
  <c r="J184" i="14"/>
  <c r="BE184" i="14" s="1"/>
  <c r="P184" i="14"/>
  <c r="R184" i="14"/>
  <c r="T184" i="14"/>
  <c r="BF184" i="14"/>
  <c r="BG184" i="14"/>
  <c r="BH184" i="14"/>
  <c r="BI184" i="14"/>
  <c r="BK184" i="14"/>
  <c r="J185" i="14"/>
  <c r="BE185" i="14" s="1"/>
  <c r="P185" i="14"/>
  <c r="R185" i="14"/>
  <c r="T185" i="14"/>
  <c r="BF185" i="14"/>
  <c r="BG185" i="14"/>
  <c r="BH185" i="14"/>
  <c r="BI185" i="14"/>
  <c r="BK185" i="14"/>
  <c r="J186" i="14"/>
  <c r="P186" i="14"/>
  <c r="R186" i="14"/>
  <c r="T186" i="14"/>
  <c r="BE186" i="14"/>
  <c r="BF186" i="14"/>
  <c r="BG186" i="14"/>
  <c r="BH186" i="14"/>
  <c r="BI186" i="14"/>
  <c r="BK186" i="14"/>
  <c r="J187" i="14"/>
  <c r="BE187" i="14" s="1"/>
  <c r="P187" i="14"/>
  <c r="R187" i="14"/>
  <c r="T187" i="14"/>
  <c r="BF187" i="14"/>
  <c r="BG187" i="14"/>
  <c r="BH187" i="14"/>
  <c r="BI187" i="14"/>
  <c r="BK187" i="14"/>
  <c r="R188" i="14"/>
  <c r="J189" i="14"/>
  <c r="BE189" i="14" s="1"/>
  <c r="P189" i="14"/>
  <c r="R189" i="14"/>
  <c r="T189" i="14"/>
  <c r="T188" i="14" s="1"/>
  <c r="BF189" i="14"/>
  <c r="BG189" i="14"/>
  <c r="BH189" i="14"/>
  <c r="BI189" i="14"/>
  <c r="BK189" i="14"/>
  <c r="BK188" i="14" s="1"/>
  <c r="J188" i="14" s="1"/>
  <c r="J102" i="14" s="1"/>
  <c r="J190" i="14"/>
  <c r="P190" i="14"/>
  <c r="R190" i="14"/>
  <c r="T190" i="14"/>
  <c r="BE190" i="14"/>
  <c r="BF190" i="14"/>
  <c r="BG190" i="14"/>
  <c r="BH190" i="14"/>
  <c r="BI190" i="14"/>
  <c r="BK190" i="14"/>
  <c r="J191" i="14"/>
  <c r="BE191" i="14" s="1"/>
  <c r="P191" i="14"/>
  <c r="P188" i="14" s="1"/>
  <c r="R191" i="14"/>
  <c r="T191" i="14"/>
  <c r="BF191" i="14"/>
  <c r="BG191" i="14"/>
  <c r="BH191" i="14"/>
  <c r="BI191" i="14"/>
  <c r="BK191" i="14"/>
  <c r="J192" i="14"/>
  <c r="BE192" i="14" s="1"/>
  <c r="P192" i="14"/>
  <c r="R192" i="14"/>
  <c r="T192" i="14"/>
  <c r="BF192" i="14"/>
  <c r="BG192" i="14"/>
  <c r="BH192" i="14"/>
  <c r="BI192" i="14"/>
  <c r="BK192" i="14"/>
  <c r="J193" i="14"/>
  <c r="P193" i="14"/>
  <c r="R193" i="14"/>
  <c r="T193" i="14"/>
  <c r="BE193" i="14"/>
  <c r="BF193" i="14"/>
  <c r="BG193" i="14"/>
  <c r="BH193" i="14"/>
  <c r="BI193" i="14"/>
  <c r="BK193" i="14"/>
  <c r="J194" i="14"/>
  <c r="BE194" i="14" s="1"/>
  <c r="P194" i="14"/>
  <c r="R194" i="14"/>
  <c r="T194" i="14"/>
  <c r="BF194" i="14"/>
  <c r="BG194" i="14"/>
  <c r="BH194" i="14"/>
  <c r="BI194" i="14"/>
  <c r="BK194" i="14"/>
  <c r="J198" i="14"/>
  <c r="BE198" i="14" s="1"/>
  <c r="P198" i="14"/>
  <c r="R198" i="14"/>
  <c r="T198" i="14"/>
  <c r="BF198" i="14"/>
  <c r="BG198" i="14"/>
  <c r="BH198" i="14"/>
  <c r="BI198" i="14"/>
  <c r="BK198" i="14"/>
  <c r="J202" i="14"/>
  <c r="P202" i="14"/>
  <c r="R202" i="14"/>
  <c r="T202" i="14"/>
  <c r="BE202" i="14"/>
  <c r="BF202" i="14"/>
  <c r="BG202" i="14"/>
  <c r="BH202" i="14"/>
  <c r="BI202" i="14"/>
  <c r="BK202" i="14"/>
  <c r="J205" i="14"/>
  <c r="BE205" i="14" s="1"/>
  <c r="P205" i="14"/>
  <c r="R205" i="14"/>
  <c r="T205" i="14"/>
  <c r="BF205" i="14"/>
  <c r="BG205" i="14"/>
  <c r="BH205" i="14"/>
  <c r="BI205" i="14"/>
  <c r="BK205" i="14"/>
  <c r="J206" i="14"/>
  <c r="BE206" i="14" s="1"/>
  <c r="P206" i="14"/>
  <c r="R206" i="14"/>
  <c r="T206" i="14"/>
  <c r="BF206" i="14"/>
  <c r="BG206" i="14"/>
  <c r="BH206" i="14"/>
  <c r="BI206" i="14"/>
  <c r="BK206" i="14"/>
  <c r="J207" i="14"/>
  <c r="P207" i="14"/>
  <c r="R207" i="14"/>
  <c r="T207" i="14"/>
  <c r="BE207" i="14"/>
  <c r="BF207" i="14"/>
  <c r="BG207" i="14"/>
  <c r="BH207" i="14"/>
  <c r="BI207" i="14"/>
  <c r="BK207" i="14"/>
  <c r="J208" i="14"/>
  <c r="BE208" i="14" s="1"/>
  <c r="P208" i="14"/>
  <c r="R208" i="14"/>
  <c r="T208" i="14"/>
  <c r="BF208" i="14"/>
  <c r="BG208" i="14"/>
  <c r="BH208" i="14"/>
  <c r="BI208" i="14"/>
  <c r="BK208" i="14"/>
  <c r="J209" i="14"/>
  <c r="BE209" i="14" s="1"/>
  <c r="P209" i="14"/>
  <c r="R209" i="14"/>
  <c r="T209" i="14"/>
  <c r="BF209" i="14"/>
  <c r="BG209" i="14"/>
  <c r="BH209" i="14"/>
  <c r="BI209" i="14"/>
  <c r="BK209" i="14"/>
  <c r="J210" i="14"/>
  <c r="P210" i="14"/>
  <c r="R210" i="14"/>
  <c r="T210" i="14"/>
  <c r="BE210" i="14"/>
  <c r="BF210" i="14"/>
  <c r="BG210" i="14"/>
  <c r="BH210" i="14"/>
  <c r="BI210" i="14"/>
  <c r="BK210" i="14"/>
  <c r="J211" i="14"/>
  <c r="BE211" i="14" s="1"/>
  <c r="P211" i="14"/>
  <c r="R211" i="14"/>
  <c r="T211" i="14"/>
  <c r="BF211" i="14"/>
  <c r="BG211" i="14"/>
  <c r="BH211" i="14"/>
  <c r="BI211" i="14"/>
  <c r="BK211" i="14"/>
  <c r="J212" i="14"/>
  <c r="BE212" i="14" s="1"/>
  <c r="P212" i="14"/>
  <c r="R212" i="14"/>
  <c r="T212" i="14"/>
  <c r="BF212" i="14"/>
  <c r="BG212" i="14"/>
  <c r="BH212" i="14"/>
  <c r="BI212" i="14"/>
  <c r="BK212" i="14"/>
  <c r="J213" i="14"/>
  <c r="P213" i="14"/>
  <c r="R213" i="14"/>
  <c r="T213" i="14"/>
  <c r="BE213" i="14"/>
  <c r="BF213" i="14"/>
  <c r="BG213" i="14"/>
  <c r="BH213" i="14"/>
  <c r="BI213" i="14"/>
  <c r="BK213" i="14"/>
  <c r="J214" i="14"/>
  <c r="BE214" i="14" s="1"/>
  <c r="P214" i="14"/>
  <c r="R214" i="14"/>
  <c r="T214" i="14"/>
  <c r="BF214" i="14"/>
  <c r="BG214" i="14"/>
  <c r="BH214" i="14"/>
  <c r="BI214" i="14"/>
  <c r="BK214" i="14"/>
  <c r="J215" i="14"/>
  <c r="BE215" i="14" s="1"/>
  <c r="P215" i="14"/>
  <c r="R215" i="14"/>
  <c r="T215" i="14"/>
  <c r="BF215" i="14"/>
  <c r="BG215" i="14"/>
  <c r="BH215" i="14"/>
  <c r="BI215" i="14"/>
  <c r="BK215" i="14"/>
  <c r="J216" i="14"/>
  <c r="P216" i="14"/>
  <c r="R216" i="14"/>
  <c r="T216" i="14"/>
  <c r="BE216" i="14"/>
  <c r="BF216" i="14"/>
  <c r="BG216" i="14"/>
  <c r="BH216" i="14"/>
  <c r="BI216" i="14"/>
  <c r="BK216" i="14"/>
  <c r="J217" i="14"/>
  <c r="J103" i="14" s="1"/>
  <c r="P217" i="14"/>
  <c r="T217" i="14"/>
  <c r="BK217" i="14"/>
  <c r="J218" i="14"/>
  <c r="BE218" i="14" s="1"/>
  <c r="P218" i="14"/>
  <c r="R218" i="14"/>
  <c r="R217" i="14" s="1"/>
  <c r="T218" i="14"/>
  <c r="BF218" i="14"/>
  <c r="BG218" i="14"/>
  <c r="BH218" i="14"/>
  <c r="BI218" i="14"/>
  <c r="BK218" i="14"/>
  <c r="J35" i="13"/>
  <c r="J36" i="13"/>
  <c r="J37" i="13"/>
  <c r="E85" i="13"/>
  <c r="E87" i="13"/>
  <c r="F89" i="13"/>
  <c r="J89" i="13"/>
  <c r="F91" i="13"/>
  <c r="J91" i="13"/>
  <c r="F92" i="13"/>
  <c r="J92" i="13"/>
  <c r="E118" i="13"/>
  <c r="E120" i="13"/>
  <c r="F122" i="13"/>
  <c r="J122" i="13"/>
  <c r="F124" i="13"/>
  <c r="J124" i="13"/>
  <c r="F125" i="13"/>
  <c r="J125" i="13"/>
  <c r="J130" i="13"/>
  <c r="BF130" i="13" s="1"/>
  <c r="P130" i="13"/>
  <c r="R130" i="13"/>
  <c r="T130" i="13"/>
  <c r="BE130" i="13"/>
  <c r="F33" i="13" s="1"/>
  <c r="BG130" i="13"/>
  <c r="F35" i="13" s="1"/>
  <c r="BH130" i="13"/>
  <c r="F36" i="13" s="1"/>
  <c r="BI130" i="13"/>
  <c r="BK130" i="13"/>
  <c r="J134" i="13"/>
  <c r="P134" i="13"/>
  <c r="R134" i="13"/>
  <c r="T134" i="13"/>
  <c r="BE134" i="13"/>
  <c r="BF134" i="13"/>
  <c r="BG134" i="13"/>
  <c r="BH134" i="13"/>
  <c r="BI134" i="13"/>
  <c r="F37" i="13" s="1"/>
  <c r="BK134" i="13"/>
  <c r="J137" i="13"/>
  <c r="P137" i="13"/>
  <c r="R137" i="13"/>
  <c r="T137" i="13"/>
  <c r="BE137" i="13"/>
  <c r="BF137" i="13"/>
  <c r="BG137" i="13"/>
  <c r="BH137" i="13"/>
  <c r="BI137" i="13"/>
  <c r="BK137" i="13"/>
  <c r="J139" i="13"/>
  <c r="BF139" i="13" s="1"/>
  <c r="P139" i="13"/>
  <c r="R139" i="13"/>
  <c r="T139" i="13"/>
  <c r="BE139" i="13"/>
  <c r="BG139" i="13"/>
  <c r="BH139" i="13"/>
  <c r="BI139" i="13"/>
  <c r="BK139" i="13"/>
  <c r="J144" i="13"/>
  <c r="P144" i="13"/>
  <c r="R144" i="13"/>
  <c r="T144" i="13"/>
  <c r="BE144" i="13"/>
  <c r="BF144" i="13"/>
  <c r="BG144" i="13"/>
  <c r="BH144" i="13"/>
  <c r="BI144" i="13"/>
  <c r="BK144" i="13"/>
  <c r="J146" i="13"/>
  <c r="P146" i="13"/>
  <c r="R146" i="13"/>
  <c r="T146" i="13"/>
  <c r="BE146" i="13"/>
  <c r="BF146" i="13"/>
  <c r="BG146" i="13"/>
  <c r="BH146" i="13"/>
  <c r="BI146" i="13"/>
  <c r="BK146" i="13"/>
  <c r="J148" i="13"/>
  <c r="BF148" i="13" s="1"/>
  <c r="P148" i="13"/>
  <c r="R148" i="13"/>
  <c r="T148" i="13"/>
  <c r="BE148" i="13"/>
  <c r="BG148" i="13"/>
  <c r="BH148" i="13"/>
  <c r="BI148" i="13"/>
  <c r="BK148" i="13"/>
  <c r="R153" i="13"/>
  <c r="T153" i="13"/>
  <c r="J154" i="13"/>
  <c r="P154" i="13"/>
  <c r="P153" i="13" s="1"/>
  <c r="R154" i="13"/>
  <c r="T154" i="13"/>
  <c r="BE154" i="13"/>
  <c r="BF154" i="13"/>
  <c r="BG154" i="13"/>
  <c r="BH154" i="13"/>
  <c r="BI154" i="13"/>
  <c r="BK154" i="13"/>
  <c r="BK153" i="13" s="1"/>
  <c r="J153" i="13" s="1"/>
  <c r="J98" i="13" s="1"/>
  <c r="J156" i="13"/>
  <c r="BF156" i="13" s="1"/>
  <c r="P156" i="13"/>
  <c r="R156" i="13"/>
  <c r="T156" i="13"/>
  <c r="BE156" i="13"/>
  <c r="BG156" i="13"/>
  <c r="BH156" i="13"/>
  <c r="BI156" i="13"/>
  <c r="BK156" i="13"/>
  <c r="P157" i="13"/>
  <c r="R157" i="13"/>
  <c r="R129" i="13" s="1"/>
  <c r="J158" i="13"/>
  <c r="P158" i="13"/>
  <c r="R158" i="13"/>
  <c r="T158" i="13"/>
  <c r="T157" i="13" s="1"/>
  <c r="BE158" i="13"/>
  <c r="BF158" i="13"/>
  <c r="BG158" i="13"/>
  <c r="BH158" i="13"/>
  <c r="BI158" i="13"/>
  <c r="BK158" i="13"/>
  <c r="BK157" i="13" s="1"/>
  <c r="J157" i="13" s="1"/>
  <c r="J99" i="13" s="1"/>
  <c r="J160" i="13"/>
  <c r="BF160" i="13" s="1"/>
  <c r="P160" i="13"/>
  <c r="P159" i="13" s="1"/>
  <c r="R160" i="13"/>
  <c r="R159" i="13" s="1"/>
  <c r="T160" i="13"/>
  <c r="T159" i="13" s="1"/>
  <c r="BE160" i="13"/>
  <c r="BG160" i="13"/>
  <c r="BH160" i="13"/>
  <c r="BI160" i="13"/>
  <c r="BK160" i="13"/>
  <c r="J161" i="13"/>
  <c r="P161" i="13"/>
  <c r="R161" i="13"/>
  <c r="T161" i="13"/>
  <c r="BE161" i="13"/>
  <c r="BF161" i="13"/>
  <c r="BG161" i="13"/>
  <c r="BH161" i="13"/>
  <c r="BI161" i="13"/>
  <c r="BK161" i="13"/>
  <c r="J162" i="13"/>
  <c r="P162" i="13"/>
  <c r="R162" i="13"/>
  <c r="T162" i="13"/>
  <c r="BE162" i="13"/>
  <c r="BF162" i="13"/>
  <c r="BG162" i="13"/>
  <c r="BH162" i="13"/>
  <c r="BI162" i="13"/>
  <c r="BK162" i="13"/>
  <c r="BK159" i="13" s="1"/>
  <c r="J159" i="13" s="1"/>
  <c r="J100" i="13" s="1"/>
  <c r="J163" i="13"/>
  <c r="BF163" i="13" s="1"/>
  <c r="P163" i="13"/>
  <c r="R163" i="13"/>
  <c r="T163" i="13"/>
  <c r="BE163" i="13"/>
  <c r="BG163" i="13"/>
  <c r="BH163" i="13"/>
  <c r="BI163" i="13"/>
  <c r="BK163" i="13"/>
  <c r="J164" i="13"/>
  <c r="P164" i="13"/>
  <c r="R164" i="13"/>
  <c r="T164" i="13"/>
  <c r="BE164" i="13"/>
  <c r="BF164" i="13"/>
  <c r="BG164" i="13"/>
  <c r="BH164" i="13"/>
  <c r="BI164" i="13"/>
  <c r="BK164" i="13"/>
  <c r="J165" i="13"/>
  <c r="P165" i="13"/>
  <c r="R165" i="13"/>
  <c r="T165" i="13"/>
  <c r="BE165" i="13"/>
  <c r="BF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7" i="13"/>
  <c r="P167" i="13"/>
  <c r="R167" i="13"/>
  <c r="T167" i="13"/>
  <c r="BE167" i="13"/>
  <c r="BF167" i="13"/>
  <c r="BG167" i="13"/>
  <c r="BH167" i="13"/>
  <c r="BI167" i="13"/>
  <c r="BK167" i="13"/>
  <c r="J168" i="13"/>
  <c r="P168" i="13"/>
  <c r="R168" i="13"/>
  <c r="T168" i="13"/>
  <c r="BE168" i="13"/>
  <c r="BF168" i="13"/>
  <c r="BG168" i="13"/>
  <c r="BH168" i="13"/>
  <c r="BI168" i="13"/>
  <c r="BK168" i="13"/>
  <c r="J169" i="13"/>
  <c r="BF169" i="13" s="1"/>
  <c r="P169" i="13"/>
  <c r="R169" i="13"/>
  <c r="T169" i="13"/>
  <c r="BE169" i="13"/>
  <c r="BG169" i="13"/>
  <c r="BH169" i="13"/>
  <c r="BI169" i="13"/>
  <c r="BK169" i="13"/>
  <c r="T171" i="13"/>
  <c r="J172" i="13"/>
  <c r="P172" i="13"/>
  <c r="P171" i="13" s="1"/>
  <c r="R172" i="13"/>
  <c r="T172" i="13"/>
  <c r="BE172" i="13"/>
  <c r="BF172" i="13"/>
  <c r="BG172" i="13"/>
  <c r="BH172" i="13"/>
  <c r="BI172" i="13"/>
  <c r="BK172" i="13"/>
  <c r="BK171" i="13" s="1"/>
  <c r="J173" i="13"/>
  <c r="BF173" i="13" s="1"/>
  <c r="P173" i="13"/>
  <c r="R173" i="13"/>
  <c r="T173" i="13"/>
  <c r="BE173" i="13"/>
  <c r="BG173" i="13"/>
  <c r="BH173" i="13"/>
  <c r="BI173" i="13"/>
  <c r="BK173" i="13"/>
  <c r="J174" i="13"/>
  <c r="P174" i="13"/>
  <c r="R174" i="13"/>
  <c r="R171" i="13" s="1"/>
  <c r="T174" i="13"/>
  <c r="BE174" i="13"/>
  <c r="BF174" i="13"/>
  <c r="BG174" i="13"/>
  <c r="BH174" i="13"/>
  <c r="BI174" i="13"/>
  <c r="BK174" i="13"/>
  <c r="J175" i="13"/>
  <c r="P175" i="13"/>
  <c r="R175" i="13"/>
  <c r="T175" i="13"/>
  <c r="BE175" i="13"/>
  <c r="BF175" i="13"/>
  <c r="BG175" i="13"/>
  <c r="BH175" i="13"/>
  <c r="BI175" i="13"/>
  <c r="BK175" i="13"/>
  <c r="J176" i="13"/>
  <c r="BF176" i="13" s="1"/>
  <c r="P176" i="13"/>
  <c r="R176" i="13"/>
  <c r="T176" i="13"/>
  <c r="BE176" i="13"/>
  <c r="BG176" i="13"/>
  <c r="BH176" i="13"/>
  <c r="BI176" i="13"/>
  <c r="BK176" i="13"/>
  <c r="J177" i="13"/>
  <c r="P177" i="13"/>
  <c r="R177" i="13"/>
  <c r="T177" i="13"/>
  <c r="BE177" i="13"/>
  <c r="BF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J179" i="13"/>
  <c r="BF179" i="13" s="1"/>
  <c r="P179" i="13"/>
  <c r="R179" i="13"/>
  <c r="T179" i="13"/>
  <c r="BE179" i="13"/>
  <c r="BG179" i="13"/>
  <c r="BH179" i="13"/>
  <c r="BI179" i="13"/>
  <c r="BK179" i="13"/>
  <c r="J180" i="13"/>
  <c r="P180" i="13"/>
  <c r="R180" i="13"/>
  <c r="T180" i="13"/>
  <c r="BE180" i="13"/>
  <c r="BF180" i="13"/>
  <c r="BG180" i="13"/>
  <c r="BH180" i="13"/>
  <c r="BI180" i="13"/>
  <c r="BK180" i="13"/>
  <c r="J181" i="13"/>
  <c r="P181" i="13"/>
  <c r="R181" i="13"/>
  <c r="T181" i="13"/>
  <c r="BE181" i="13"/>
  <c r="BF181" i="13"/>
  <c r="BG181" i="13"/>
  <c r="BH181" i="13"/>
  <c r="BI181" i="13"/>
  <c r="BK181" i="13"/>
  <c r="J182" i="13"/>
  <c r="BF182" i="13" s="1"/>
  <c r="P182" i="13"/>
  <c r="R182" i="13"/>
  <c r="T182" i="13"/>
  <c r="BE182" i="13"/>
  <c r="BG182" i="13"/>
  <c r="BH182" i="13"/>
  <c r="BI182" i="13"/>
  <c r="BK182" i="13"/>
  <c r="J183" i="13"/>
  <c r="P183" i="13"/>
  <c r="R183" i="13"/>
  <c r="T183" i="13"/>
  <c r="BE183" i="13"/>
  <c r="BF183" i="13"/>
  <c r="BG183" i="13"/>
  <c r="BH183" i="13"/>
  <c r="BI183" i="13"/>
  <c r="BK183" i="13"/>
  <c r="J184" i="13"/>
  <c r="P184" i="13"/>
  <c r="R184" i="13"/>
  <c r="T184" i="13"/>
  <c r="BE184" i="13"/>
  <c r="BF184" i="13"/>
  <c r="BG184" i="13"/>
  <c r="BH184" i="13"/>
  <c r="BI184" i="13"/>
  <c r="BK184" i="13"/>
  <c r="J185" i="13"/>
  <c r="BF185" i="13" s="1"/>
  <c r="P185" i="13"/>
  <c r="R185" i="13"/>
  <c r="T185" i="13"/>
  <c r="BE185" i="13"/>
  <c r="BG185" i="13"/>
  <c r="BH185" i="13"/>
  <c r="BI185" i="13"/>
  <c r="BK185" i="13"/>
  <c r="J186" i="13"/>
  <c r="P186" i="13"/>
  <c r="R186" i="13"/>
  <c r="T186" i="13"/>
  <c r="BE186" i="13"/>
  <c r="BF186" i="13"/>
  <c r="BG186" i="13"/>
  <c r="BH186" i="13"/>
  <c r="BI186" i="13"/>
  <c r="BK186" i="13"/>
  <c r="J187" i="13"/>
  <c r="P187" i="13"/>
  <c r="R187" i="13"/>
  <c r="T187" i="13"/>
  <c r="BE187" i="13"/>
  <c r="BF187" i="13"/>
  <c r="BG187" i="13"/>
  <c r="BH187" i="13"/>
  <c r="BI187" i="13"/>
  <c r="BK187" i="13"/>
  <c r="J188" i="13"/>
  <c r="BF188" i="13" s="1"/>
  <c r="P188" i="13"/>
  <c r="R188" i="13"/>
  <c r="T188" i="13"/>
  <c r="BE188" i="13"/>
  <c r="BG188" i="13"/>
  <c r="BH188" i="13"/>
  <c r="BI188" i="13"/>
  <c r="BK188" i="13"/>
  <c r="J189" i="13"/>
  <c r="P189" i="13"/>
  <c r="R189" i="13"/>
  <c r="T189" i="13"/>
  <c r="BE189" i="13"/>
  <c r="BF189" i="13"/>
  <c r="BG189" i="13"/>
  <c r="BH189" i="13"/>
  <c r="BI189" i="13"/>
  <c r="BK189" i="13"/>
  <c r="J190" i="13"/>
  <c r="P190" i="13"/>
  <c r="R190" i="13"/>
  <c r="T190" i="13"/>
  <c r="BE190" i="13"/>
  <c r="BF190" i="13"/>
  <c r="BG190" i="13"/>
  <c r="BH190" i="13"/>
  <c r="BI190" i="13"/>
  <c r="BK190" i="13"/>
  <c r="J191" i="13"/>
  <c r="BF191" i="13" s="1"/>
  <c r="P191" i="13"/>
  <c r="R191" i="13"/>
  <c r="T191" i="13"/>
  <c r="BE191" i="13"/>
  <c r="BG191" i="13"/>
  <c r="BH191" i="13"/>
  <c r="BI191" i="13"/>
  <c r="BK191" i="13"/>
  <c r="J192" i="13"/>
  <c r="P192" i="13"/>
  <c r="R192" i="13"/>
  <c r="T192" i="13"/>
  <c r="BE192" i="13"/>
  <c r="BF192" i="13"/>
  <c r="BG192" i="13"/>
  <c r="BH192" i="13"/>
  <c r="BI192" i="13"/>
  <c r="BK192" i="13"/>
  <c r="J193" i="13"/>
  <c r="P193" i="13"/>
  <c r="R193" i="13"/>
  <c r="T193" i="13"/>
  <c r="BE193" i="13"/>
  <c r="BF193" i="13"/>
  <c r="BG193" i="13"/>
  <c r="BH193" i="13"/>
  <c r="BI193" i="13"/>
  <c r="BK193" i="13"/>
  <c r="J194" i="13"/>
  <c r="BF194" i="13" s="1"/>
  <c r="P194" i="13"/>
  <c r="R194" i="13"/>
  <c r="T194" i="13"/>
  <c r="BE194" i="13"/>
  <c r="BG194" i="13"/>
  <c r="BH194" i="13"/>
  <c r="BI194" i="13"/>
  <c r="BK194" i="13"/>
  <c r="J195" i="13"/>
  <c r="P195" i="13"/>
  <c r="R195" i="13"/>
  <c r="T195" i="13"/>
  <c r="BE195" i="13"/>
  <c r="BF195" i="13"/>
  <c r="BG195" i="13"/>
  <c r="BH195" i="13"/>
  <c r="BI195" i="13"/>
  <c r="BK195" i="13"/>
  <c r="J196" i="13"/>
  <c r="P196" i="13"/>
  <c r="R196" i="13"/>
  <c r="T196" i="13"/>
  <c r="BE196" i="13"/>
  <c r="BF196" i="13"/>
  <c r="BG196" i="13"/>
  <c r="BH196" i="13"/>
  <c r="BI196" i="13"/>
  <c r="BK196" i="13"/>
  <c r="J197" i="13"/>
  <c r="BF197" i="13" s="1"/>
  <c r="P197" i="13"/>
  <c r="R197" i="13"/>
  <c r="T197" i="13"/>
  <c r="BE197" i="13"/>
  <c r="BG197" i="13"/>
  <c r="BH197" i="13"/>
  <c r="BI197" i="13"/>
  <c r="BK197" i="13"/>
  <c r="R198" i="13"/>
  <c r="J199" i="13"/>
  <c r="P199" i="13"/>
  <c r="R199" i="13"/>
  <c r="T199" i="13"/>
  <c r="T198" i="13" s="1"/>
  <c r="BE199" i="13"/>
  <c r="BF199" i="13"/>
  <c r="BG199" i="13"/>
  <c r="BH199" i="13"/>
  <c r="BI199" i="13"/>
  <c r="BK199" i="13"/>
  <c r="BK198" i="13" s="1"/>
  <c r="J198" i="13" s="1"/>
  <c r="J103" i="13" s="1"/>
  <c r="J200" i="13"/>
  <c r="P200" i="13"/>
  <c r="R200" i="13"/>
  <c r="T200" i="13"/>
  <c r="BE200" i="13"/>
  <c r="BF200" i="13"/>
  <c r="BG200" i="13"/>
  <c r="BH200" i="13"/>
  <c r="BI200" i="13"/>
  <c r="BK200" i="13"/>
  <c r="J201" i="13"/>
  <c r="BF201" i="13" s="1"/>
  <c r="P201" i="13"/>
  <c r="P198" i="13" s="1"/>
  <c r="R201" i="13"/>
  <c r="T201" i="13"/>
  <c r="BE201" i="13"/>
  <c r="BG201" i="13"/>
  <c r="BH201" i="13"/>
  <c r="BI201" i="13"/>
  <c r="BK201" i="13"/>
  <c r="J202" i="13"/>
  <c r="P202" i="13"/>
  <c r="R202" i="13"/>
  <c r="T202" i="13"/>
  <c r="BE202" i="13"/>
  <c r="BF202" i="13"/>
  <c r="BG202" i="13"/>
  <c r="BH202" i="13"/>
  <c r="BI202" i="13"/>
  <c r="BK202" i="13"/>
  <c r="J203" i="13"/>
  <c r="P203" i="13"/>
  <c r="R203" i="13"/>
  <c r="T203" i="13"/>
  <c r="BE203" i="13"/>
  <c r="BF203" i="13"/>
  <c r="BG203" i="13"/>
  <c r="BH203" i="13"/>
  <c r="BI203" i="13"/>
  <c r="BK203" i="13"/>
  <c r="J204" i="13"/>
  <c r="BF204" i="13" s="1"/>
  <c r="P204" i="13"/>
  <c r="R204" i="13"/>
  <c r="T204" i="13"/>
  <c r="BE204" i="13"/>
  <c r="BG204" i="13"/>
  <c r="BH204" i="13"/>
  <c r="BI204" i="13"/>
  <c r="BK204" i="13"/>
  <c r="J205" i="13"/>
  <c r="P205" i="13"/>
  <c r="R205" i="13"/>
  <c r="T205" i="13"/>
  <c r="BE205" i="13"/>
  <c r="BF205" i="13"/>
  <c r="BG205" i="13"/>
  <c r="BH205" i="13"/>
  <c r="BI205" i="13"/>
  <c r="BK205" i="13"/>
  <c r="J206" i="13"/>
  <c r="P206" i="13"/>
  <c r="R206" i="13"/>
  <c r="T206" i="13"/>
  <c r="BE206" i="13"/>
  <c r="BF206" i="13"/>
  <c r="BG206" i="13"/>
  <c r="BH206" i="13"/>
  <c r="BI206" i="13"/>
  <c r="BK206" i="13"/>
  <c r="J207" i="13"/>
  <c r="BF207" i="13" s="1"/>
  <c r="P207" i="13"/>
  <c r="R207" i="13"/>
  <c r="T207" i="13"/>
  <c r="BE207" i="13"/>
  <c r="BG207" i="13"/>
  <c r="BH207" i="13"/>
  <c r="BI207" i="13"/>
  <c r="BK207" i="13"/>
  <c r="J208" i="13"/>
  <c r="P208" i="13"/>
  <c r="R208" i="13"/>
  <c r="T208" i="13"/>
  <c r="BE208" i="13"/>
  <c r="BF208" i="13"/>
  <c r="BG208" i="13"/>
  <c r="BH208" i="13"/>
  <c r="BI208" i="13"/>
  <c r="BK208" i="13"/>
  <c r="J209" i="13"/>
  <c r="P209" i="13"/>
  <c r="R209" i="13"/>
  <c r="T209" i="13"/>
  <c r="BE209" i="13"/>
  <c r="BF209" i="13"/>
  <c r="BG209" i="13"/>
  <c r="BH209" i="13"/>
  <c r="BI209" i="13"/>
  <c r="BK209" i="13"/>
  <c r="J210" i="13"/>
  <c r="BF210" i="13" s="1"/>
  <c r="P210" i="13"/>
  <c r="R210" i="13"/>
  <c r="T210" i="13"/>
  <c r="BE210" i="13"/>
  <c r="BG210" i="13"/>
  <c r="BH210" i="13"/>
  <c r="BI210" i="13"/>
  <c r="BK210" i="13"/>
  <c r="J211" i="13"/>
  <c r="P211" i="13"/>
  <c r="R211" i="13"/>
  <c r="T211" i="13"/>
  <c r="BE211" i="13"/>
  <c r="BF211" i="13"/>
  <c r="BG211" i="13"/>
  <c r="BH211" i="13"/>
  <c r="BI211" i="13"/>
  <c r="BK211" i="13"/>
  <c r="J212" i="13"/>
  <c r="P212" i="13"/>
  <c r="R212" i="13"/>
  <c r="T212" i="13"/>
  <c r="BE212" i="13"/>
  <c r="BF212" i="13"/>
  <c r="BG212" i="13"/>
  <c r="BH212" i="13"/>
  <c r="BI212" i="13"/>
  <c r="BK212" i="13"/>
  <c r="J213" i="13"/>
  <c r="BF213" i="13" s="1"/>
  <c r="P213" i="13"/>
  <c r="R213" i="13"/>
  <c r="T213" i="13"/>
  <c r="BE213" i="13"/>
  <c r="BG213" i="13"/>
  <c r="BH213" i="13"/>
  <c r="BI213" i="13"/>
  <c r="BK213" i="13"/>
  <c r="J214" i="13"/>
  <c r="P214" i="13"/>
  <c r="R214" i="13"/>
  <c r="T214" i="13"/>
  <c r="BE214" i="13"/>
  <c r="BF214" i="13"/>
  <c r="BG214" i="13"/>
  <c r="BH214" i="13"/>
  <c r="BI214" i="13"/>
  <c r="BK214" i="13"/>
  <c r="J215" i="13"/>
  <c r="P215" i="13"/>
  <c r="R215" i="13"/>
  <c r="T215" i="13"/>
  <c r="BE215" i="13"/>
  <c r="BF215" i="13"/>
  <c r="BG215" i="13"/>
  <c r="BH215" i="13"/>
  <c r="BI215" i="13"/>
  <c r="BK215" i="13"/>
  <c r="J216" i="13"/>
  <c r="BF216" i="13" s="1"/>
  <c r="P216" i="13"/>
  <c r="R216" i="13"/>
  <c r="T216" i="13"/>
  <c r="BE216" i="13"/>
  <c r="BG216" i="13"/>
  <c r="BH216" i="13"/>
  <c r="BI216" i="13"/>
  <c r="BK216" i="13"/>
  <c r="J217" i="13"/>
  <c r="P217" i="13"/>
  <c r="R217" i="13"/>
  <c r="T217" i="13"/>
  <c r="BE217" i="13"/>
  <c r="BF217" i="13"/>
  <c r="BG217" i="13"/>
  <c r="BH217" i="13"/>
  <c r="BI217" i="13"/>
  <c r="BK217" i="13"/>
  <c r="J218" i="13"/>
  <c r="P218" i="13"/>
  <c r="R218" i="13"/>
  <c r="T218" i="13"/>
  <c r="BE218" i="13"/>
  <c r="BF218" i="13"/>
  <c r="BG218" i="13"/>
  <c r="BH218" i="13"/>
  <c r="BI218" i="13"/>
  <c r="BK218" i="13"/>
  <c r="J219" i="13"/>
  <c r="BF219" i="13" s="1"/>
  <c r="P219" i="13"/>
  <c r="R219" i="13"/>
  <c r="T219" i="13"/>
  <c r="BE219" i="13"/>
  <c r="BG219" i="13"/>
  <c r="BH219" i="13"/>
  <c r="BI219" i="13"/>
  <c r="BK219" i="13"/>
  <c r="J220" i="13"/>
  <c r="P220" i="13"/>
  <c r="R220" i="13"/>
  <c r="T220" i="13"/>
  <c r="BE220" i="13"/>
  <c r="BF220" i="13"/>
  <c r="BG220" i="13"/>
  <c r="BH220" i="13"/>
  <c r="BI220" i="13"/>
  <c r="BK220" i="13"/>
  <c r="J221" i="13"/>
  <c r="P221" i="13"/>
  <c r="R221" i="13"/>
  <c r="T221" i="13"/>
  <c r="BE221" i="13"/>
  <c r="BF221" i="13"/>
  <c r="BG221" i="13"/>
  <c r="BH221" i="13"/>
  <c r="BI221" i="13"/>
  <c r="BK221" i="13"/>
  <c r="J222" i="13"/>
  <c r="BF222" i="13" s="1"/>
  <c r="P222" i="13"/>
  <c r="R222" i="13"/>
  <c r="T222" i="13"/>
  <c r="BE222" i="13"/>
  <c r="BG222" i="13"/>
  <c r="BH222" i="13"/>
  <c r="BI222" i="13"/>
  <c r="BK222" i="13"/>
  <c r="J223" i="13"/>
  <c r="BF223" i="13" s="1"/>
  <c r="P223" i="13"/>
  <c r="R223" i="13"/>
  <c r="T223" i="13"/>
  <c r="BE223" i="13"/>
  <c r="BG223" i="13"/>
  <c r="BH223" i="13"/>
  <c r="BI223" i="13"/>
  <c r="BK223" i="13"/>
  <c r="J224" i="13"/>
  <c r="P224" i="13"/>
  <c r="R224" i="13"/>
  <c r="T224" i="13"/>
  <c r="BE224" i="13"/>
  <c r="BF224" i="13"/>
  <c r="BG224" i="13"/>
  <c r="BH224" i="13"/>
  <c r="BI224" i="13"/>
  <c r="BK224" i="13"/>
  <c r="P225" i="13"/>
  <c r="J226" i="13"/>
  <c r="P226" i="13"/>
  <c r="R226" i="13"/>
  <c r="R225" i="13" s="1"/>
  <c r="T226" i="13"/>
  <c r="T225" i="13" s="1"/>
  <c r="BE226" i="13"/>
  <c r="BF226" i="13"/>
  <c r="BG226" i="13"/>
  <c r="BH226" i="13"/>
  <c r="BI226" i="13"/>
  <c r="BK226" i="13"/>
  <c r="BK225" i="13" s="1"/>
  <c r="J225" i="13" s="1"/>
  <c r="J104" i="13" s="1"/>
  <c r="J227" i="13"/>
  <c r="P227" i="13"/>
  <c r="R227" i="13"/>
  <c r="T227" i="13"/>
  <c r="BE227" i="13"/>
  <c r="BF227" i="13"/>
  <c r="BG227" i="13"/>
  <c r="BH227" i="13"/>
  <c r="BI227" i="13"/>
  <c r="BK227" i="13"/>
  <c r="J228" i="13"/>
  <c r="BF228" i="13" s="1"/>
  <c r="P228" i="13"/>
  <c r="R228" i="13"/>
  <c r="T228" i="13"/>
  <c r="BE228" i="13"/>
  <c r="BG228" i="13"/>
  <c r="BH228" i="13"/>
  <c r="BI228" i="13"/>
  <c r="BK228" i="13"/>
  <c r="J229" i="13"/>
  <c r="P229" i="13"/>
  <c r="R229" i="13"/>
  <c r="T229" i="13"/>
  <c r="BE229" i="13"/>
  <c r="BF229" i="13"/>
  <c r="BG229" i="13"/>
  <c r="BH229" i="13"/>
  <c r="BI229" i="13"/>
  <c r="BK229" i="13"/>
  <c r="J230" i="13"/>
  <c r="P230" i="13"/>
  <c r="R230" i="13"/>
  <c r="T230" i="13"/>
  <c r="BE230" i="13"/>
  <c r="BF230" i="13"/>
  <c r="BG230" i="13"/>
  <c r="BH230" i="13"/>
  <c r="BI230" i="13"/>
  <c r="BK230" i="13"/>
  <c r="J231" i="13"/>
  <c r="BF231" i="13" s="1"/>
  <c r="P231" i="13"/>
  <c r="R231" i="13"/>
  <c r="T231" i="13"/>
  <c r="BE231" i="13"/>
  <c r="BG231" i="13"/>
  <c r="BH231" i="13"/>
  <c r="BI231" i="13"/>
  <c r="BK231" i="13"/>
  <c r="J232" i="13"/>
  <c r="P232" i="13"/>
  <c r="R232" i="13"/>
  <c r="T232" i="13"/>
  <c r="BE232" i="13"/>
  <c r="BF232" i="13"/>
  <c r="BG232" i="13"/>
  <c r="BH232" i="13"/>
  <c r="BI232" i="13"/>
  <c r="BK232" i="13"/>
  <c r="J233" i="13"/>
  <c r="P233" i="13"/>
  <c r="R233" i="13"/>
  <c r="T233" i="13"/>
  <c r="BE233" i="13"/>
  <c r="BF233" i="13"/>
  <c r="BG233" i="13"/>
  <c r="BH233" i="13"/>
  <c r="BI233" i="13"/>
  <c r="BK233" i="13"/>
  <c r="J234" i="13"/>
  <c r="BF234" i="13" s="1"/>
  <c r="P234" i="13"/>
  <c r="R234" i="13"/>
  <c r="T234" i="13"/>
  <c r="BE234" i="13"/>
  <c r="BG234" i="13"/>
  <c r="BH234" i="13"/>
  <c r="BI234" i="13"/>
  <c r="BK234" i="13"/>
  <c r="J235" i="13"/>
  <c r="P235" i="13"/>
  <c r="R235" i="13"/>
  <c r="T235" i="13"/>
  <c r="BE235" i="13"/>
  <c r="BF235" i="13"/>
  <c r="BG235" i="13"/>
  <c r="BH235" i="13"/>
  <c r="BI235" i="13"/>
  <c r="BK235" i="13"/>
  <c r="J236" i="13"/>
  <c r="P236" i="13"/>
  <c r="R236" i="13"/>
  <c r="T236" i="13"/>
  <c r="BE236" i="13"/>
  <c r="BF236" i="13"/>
  <c r="BG236" i="13"/>
  <c r="BH236" i="13"/>
  <c r="BI236" i="13"/>
  <c r="BK236" i="13"/>
  <c r="J237" i="13"/>
  <c r="BF237" i="13" s="1"/>
  <c r="P237" i="13"/>
  <c r="R237" i="13"/>
  <c r="T237" i="13"/>
  <c r="BE237" i="13"/>
  <c r="BG237" i="13"/>
  <c r="BH237" i="13"/>
  <c r="BI237" i="13"/>
  <c r="BK237" i="13"/>
  <c r="J238" i="13"/>
  <c r="P238" i="13"/>
  <c r="R238" i="13"/>
  <c r="T238" i="13"/>
  <c r="BE238" i="13"/>
  <c r="BF238" i="13"/>
  <c r="BG238" i="13"/>
  <c r="BH238" i="13"/>
  <c r="BI238" i="13"/>
  <c r="BK238" i="13"/>
  <c r="J239" i="13"/>
  <c r="P239" i="13"/>
  <c r="R239" i="13"/>
  <c r="T239" i="13"/>
  <c r="BE239" i="13"/>
  <c r="BF239" i="13"/>
  <c r="BG239" i="13"/>
  <c r="BH239" i="13"/>
  <c r="BI239" i="13"/>
  <c r="BK239" i="13"/>
  <c r="J240" i="13"/>
  <c r="BF240" i="13" s="1"/>
  <c r="P240" i="13"/>
  <c r="R240" i="13"/>
  <c r="T240" i="13"/>
  <c r="BE240" i="13"/>
  <c r="BG240" i="13"/>
  <c r="BH240" i="13"/>
  <c r="BI240" i="13"/>
  <c r="BK240" i="13"/>
  <c r="J241" i="13"/>
  <c r="P241" i="13"/>
  <c r="R241" i="13"/>
  <c r="T241" i="13"/>
  <c r="BE241" i="13"/>
  <c r="BF241" i="13"/>
  <c r="BG241" i="13"/>
  <c r="BH241" i="13"/>
  <c r="BI241" i="13"/>
  <c r="BK241" i="13"/>
  <c r="J242" i="13"/>
  <c r="P242" i="13"/>
  <c r="R242" i="13"/>
  <c r="T242" i="13"/>
  <c r="BE242" i="13"/>
  <c r="BF242" i="13"/>
  <c r="BG242" i="13"/>
  <c r="BH242" i="13"/>
  <c r="BI242" i="13"/>
  <c r="BK242" i="13"/>
  <c r="J243" i="13"/>
  <c r="BF243" i="13" s="1"/>
  <c r="P243" i="13"/>
  <c r="R243" i="13"/>
  <c r="T243" i="13"/>
  <c r="BE243" i="13"/>
  <c r="BG243" i="13"/>
  <c r="BH243" i="13"/>
  <c r="BI243" i="13"/>
  <c r="BK243" i="13"/>
  <c r="J244" i="13"/>
  <c r="P244" i="13"/>
  <c r="R244" i="13"/>
  <c r="T244" i="13"/>
  <c r="BE244" i="13"/>
  <c r="BF244" i="13"/>
  <c r="BG244" i="13"/>
  <c r="BH244" i="13"/>
  <c r="BI244" i="13"/>
  <c r="BK244" i="13"/>
  <c r="J245" i="13"/>
  <c r="P245" i="13"/>
  <c r="R245" i="13"/>
  <c r="T245" i="13"/>
  <c r="BE245" i="13"/>
  <c r="BF245" i="13"/>
  <c r="BG245" i="13"/>
  <c r="BH245" i="13"/>
  <c r="BI245" i="13"/>
  <c r="BK245" i="13"/>
  <c r="J246" i="13"/>
  <c r="BF246" i="13" s="1"/>
  <c r="P246" i="13"/>
  <c r="R246" i="13"/>
  <c r="T246" i="13"/>
  <c r="BE246" i="13"/>
  <c r="BG246" i="13"/>
  <c r="BH246" i="13"/>
  <c r="BI246" i="13"/>
  <c r="BK246" i="13"/>
  <c r="J247" i="13"/>
  <c r="P247" i="13"/>
  <c r="R247" i="13"/>
  <c r="T247" i="13"/>
  <c r="BE247" i="13"/>
  <c r="BF247" i="13"/>
  <c r="BG247" i="13"/>
  <c r="BH247" i="13"/>
  <c r="BI247" i="13"/>
  <c r="BK247" i="13"/>
  <c r="J248" i="13"/>
  <c r="P248" i="13"/>
  <c r="R248" i="13"/>
  <c r="T248" i="13"/>
  <c r="BE248" i="13"/>
  <c r="BF248" i="13"/>
  <c r="BG248" i="13"/>
  <c r="BH248" i="13"/>
  <c r="BI248" i="13"/>
  <c r="BK248" i="13"/>
  <c r="J249" i="13"/>
  <c r="BF249" i="13" s="1"/>
  <c r="P249" i="13"/>
  <c r="R249" i="13"/>
  <c r="T249" i="13"/>
  <c r="BE249" i="13"/>
  <c r="BG249" i="13"/>
  <c r="BH249" i="13"/>
  <c r="BI249" i="13"/>
  <c r="BK249" i="13"/>
  <c r="J250" i="13"/>
  <c r="BF250" i="13" s="1"/>
  <c r="P250" i="13"/>
  <c r="R250" i="13"/>
  <c r="T250" i="13"/>
  <c r="BE250" i="13"/>
  <c r="BG250" i="13"/>
  <c r="BH250" i="13"/>
  <c r="BI250" i="13"/>
  <c r="BK250" i="13"/>
  <c r="J252" i="13"/>
  <c r="P252" i="13"/>
  <c r="P251" i="13" s="1"/>
  <c r="R252" i="13"/>
  <c r="T252" i="13"/>
  <c r="BE252" i="13"/>
  <c r="BF252" i="13"/>
  <c r="BG252" i="13"/>
  <c r="BH252" i="13"/>
  <c r="BI252" i="13"/>
  <c r="BK252" i="13"/>
  <c r="J253" i="13"/>
  <c r="BF253" i="13" s="1"/>
  <c r="P253" i="13"/>
  <c r="R253" i="13"/>
  <c r="T253" i="13"/>
  <c r="BE253" i="13"/>
  <c r="BG253" i="13"/>
  <c r="BH253" i="13"/>
  <c r="BI253" i="13"/>
  <c r="BK253" i="13"/>
  <c r="J254" i="13"/>
  <c r="P254" i="13"/>
  <c r="R254" i="13"/>
  <c r="R251" i="13" s="1"/>
  <c r="T254" i="13"/>
  <c r="T251" i="13" s="1"/>
  <c r="BE254" i="13"/>
  <c r="BF254" i="13"/>
  <c r="BG254" i="13"/>
  <c r="BH254" i="13"/>
  <c r="BI254" i="13"/>
  <c r="BK254" i="13"/>
  <c r="BK251" i="13" s="1"/>
  <c r="J251" i="13" s="1"/>
  <c r="J105" i="13" s="1"/>
  <c r="J255" i="13"/>
  <c r="P255" i="13"/>
  <c r="R255" i="13"/>
  <c r="T255" i="13"/>
  <c r="BE255" i="13"/>
  <c r="BF255" i="13"/>
  <c r="BG255" i="13"/>
  <c r="BH255" i="13"/>
  <c r="BI255" i="13"/>
  <c r="BK255" i="13"/>
  <c r="P256" i="13"/>
  <c r="J257" i="13"/>
  <c r="BF257" i="13" s="1"/>
  <c r="P257" i="13"/>
  <c r="R257" i="13"/>
  <c r="R256" i="13" s="1"/>
  <c r="T257" i="13"/>
  <c r="T256" i="13" s="1"/>
  <c r="BE257" i="13"/>
  <c r="BG257" i="13"/>
  <c r="BH257" i="13"/>
  <c r="BI257" i="13"/>
  <c r="BK257" i="13"/>
  <c r="BK256" i="13" s="1"/>
  <c r="J256" i="13" s="1"/>
  <c r="J106" i="13" s="1"/>
  <c r="J258" i="13"/>
  <c r="P258" i="13"/>
  <c r="R258" i="13"/>
  <c r="T258" i="13"/>
  <c r="BE258" i="13"/>
  <c r="BF258" i="13"/>
  <c r="BG258" i="13"/>
  <c r="BH258" i="13"/>
  <c r="BI258" i="13"/>
  <c r="BK258" i="13"/>
  <c r="J259" i="13"/>
  <c r="BF259" i="13" s="1"/>
  <c r="P259" i="13"/>
  <c r="R259" i="13"/>
  <c r="T259" i="13"/>
  <c r="BE259" i="13"/>
  <c r="BG259" i="13"/>
  <c r="BH259" i="13"/>
  <c r="BI259" i="13"/>
  <c r="BK259" i="13"/>
  <c r="J260" i="13"/>
  <c r="BF260" i="13" s="1"/>
  <c r="P260" i="13"/>
  <c r="R260" i="13"/>
  <c r="T260" i="13"/>
  <c r="BE260" i="13"/>
  <c r="BG260" i="13"/>
  <c r="BH260" i="13"/>
  <c r="BI260" i="13"/>
  <c r="BK260" i="13"/>
  <c r="J262" i="13"/>
  <c r="P262" i="13"/>
  <c r="P261" i="13" s="1"/>
  <c r="R262" i="13"/>
  <c r="T262" i="13"/>
  <c r="BE262" i="13"/>
  <c r="BF262" i="13"/>
  <c r="BG262" i="13"/>
  <c r="BH262" i="13"/>
  <c r="BI262" i="13"/>
  <c r="BK262" i="13"/>
  <c r="J263" i="13"/>
  <c r="BF263" i="13" s="1"/>
  <c r="P263" i="13"/>
  <c r="R263" i="13"/>
  <c r="R261" i="13" s="1"/>
  <c r="T263" i="13"/>
  <c r="BE263" i="13"/>
  <c r="BG263" i="13"/>
  <c r="BH263" i="13"/>
  <c r="BI263" i="13"/>
  <c r="BK263" i="13"/>
  <c r="J264" i="13"/>
  <c r="P264" i="13"/>
  <c r="R264" i="13"/>
  <c r="T264" i="13"/>
  <c r="T261" i="13" s="1"/>
  <c r="BE264" i="13"/>
  <c r="BF264" i="13"/>
  <c r="BG264" i="13"/>
  <c r="BH264" i="13"/>
  <c r="BI264" i="13"/>
  <c r="BK264" i="13"/>
  <c r="BK261" i="13" s="1"/>
  <c r="J261" i="13" s="1"/>
  <c r="J107" i="13" s="1"/>
  <c r="J265" i="13"/>
  <c r="P265" i="13"/>
  <c r="R265" i="13"/>
  <c r="T265" i="13"/>
  <c r="BE265" i="13"/>
  <c r="BF265" i="13"/>
  <c r="BG265" i="13"/>
  <c r="BH265" i="13"/>
  <c r="BI265" i="13"/>
  <c r="BK265" i="13"/>
  <c r="J266" i="13"/>
  <c r="BF266" i="13" s="1"/>
  <c r="P266" i="13"/>
  <c r="R266" i="13"/>
  <c r="T266" i="13"/>
  <c r="BE266" i="13"/>
  <c r="BG266" i="13"/>
  <c r="BH266" i="13"/>
  <c r="BI266" i="13"/>
  <c r="BK266" i="13"/>
  <c r="J267" i="13"/>
  <c r="P267" i="13"/>
  <c r="R267" i="13"/>
  <c r="T267" i="13"/>
  <c r="BE267" i="13"/>
  <c r="BF267" i="13"/>
  <c r="BG267" i="13"/>
  <c r="BH267" i="13"/>
  <c r="BI267" i="13"/>
  <c r="BK267" i="13"/>
  <c r="BK268" i="13"/>
  <c r="J268" i="13" s="1"/>
  <c r="J108" i="13" s="1"/>
  <c r="J269" i="13"/>
  <c r="BF269" i="13" s="1"/>
  <c r="P269" i="13"/>
  <c r="P268" i="13" s="1"/>
  <c r="R269" i="13"/>
  <c r="R268" i="13" s="1"/>
  <c r="T269" i="13"/>
  <c r="T268" i="13" s="1"/>
  <c r="BE269" i="13"/>
  <c r="BG269" i="13"/>
  <c r="BH269" i="13"/>
  <c r="BI269" i="13"/>
  <c r="BK269" i="13"/>
  <c r="F3" i="12"/>
  <c r="H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F4" i="12"/>
  <c r="F74" i="12" s="1"/>
  <c r="H4" i="12"/>
  <c r="H74" i="12" s="1"/>
  <c r="F5" i="12"/>
  <c r="H5" i="12"/>
  <c r="F6" i="12"/>
  <c r="H6" i="12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18" i="12"/>
  <c r="H18" i="12"/>
  <c r="F19" i="12"/>
  <c r="H19" i="12"/>
  <c r="F20" i="12"/>
  <c r="H20" i="12"/>
  <c r="F21" i="12"/>
  <c r="H21" i="12"/>
  <c r="F22" i="12"/>
  <c r="H22" i="12"/>
  <c r="F23" i="12"/>
  <c r="H23" i="12"/>
  <c r="F24" i="12"/>
  <c r="H24" i="12"/>
  <c r="F25" i="12"/>
  <c r="H25" i="12"/>
  <c r="F26" i="12"/>
  <c r="H26" i="12"/>
  <c r="F27" i="12"/>
  <c r="H27" i="12"/>
  <c r="F28" i="12"/>
  <c r="H28" i="12"/>
  <c r="F29" i="12"/>
  <c r="H29" i="12"/>
  <c r="F30" i="12"/>
  <c r="H30" i="12"/>
  <c r="F31" i="12"/>
  <c r="H31" i="12"/>
  <c r="F32" i="12"/>
  <c r="H32" i="12"/>
  <c r="F33" i="12"/>
  <c r="H33" i="12"/>
  <c r="F34" i="12"/>
  <c r="H34" i="12"/>
  <c r="F35" i="12"/>
  <c r="H35" i="12"/>
  <c r="F36" i="12"/>
  <c r="H36" i="12"/>
  <c r="F37" i="12"/>
  <c r="H37" i="12"/>
  <c r="F38" i="12"/>
  <c r="H38" i="12"/>
  <c r="F39" i="12"/>
  <c r="H39" i="12"/>
  <c r="F40" i="12"/>
  <c r="H40" i="12"/>
  <c r="F41" i="12"/>
  <c r="H41" i="12"/>
  <c r="F42" i="12"/>
  <c r="H42" i="12"/>
  <c r="F43" i="12"/>
  <c r="H43" i="12"/>
  <c r="F44" i="12"/>
  <c r="H44" i="12"/>
  <c r="F45" i="12"/>
  <c r="H45" i="12"/>
  <c r="F46" i="12"/>
  <c r="H46" i="12"/>
  <c r="F47" i="12"/>
  <c r="H47" i="12"/>
  <c r="F48" i="12"/>
  <c r="H48" i="12"/>
  <c r="F49" i="12"/>
  <c r="H49" i="12"/>
  <c r="F50" i="12"/>
  <c r="H50" i="12"/>
  <c r="F51" i="12"/>
  <c r="H51" i="12"/>
  <c r="F52" i="12"/>
  <c r="H52" i="12"/>
  <c r="F53" i="12"/>
  <c r="H53" i="12"/>
  <c r="F54" i="12"/>
  <c r="H54" i="12"/>
  <c r="F55" i="12"/>
  <c r="H55" i="12"/>
  <c r="F56" i="12"/>
  <c r="H56" i="12"/>
  <c r="F57" i="12"/>
  <c r="H57" i="12"/>
  <c r="F58" i="12"/>
  <c r="H58" i="12"/>
  <c r="F59" i="12"/>
  <c r="H59" i="12"/>
  <c r="F60" i="12"/>
  <c r="H60" i="12"/>
  <c r="F61" i="12"/>
  <c r="H61" i="12"/>
  <c r="F62" i="12"/>
  <c r="H62" i="12"/>
  <c r="F63" i="12"/>
  <c r="H63" i="12"/>
  <c r="F64" i="12"/>
  <c r="H64" i="12"/>
  <c r="F65" i="12"/>
  <c r="H65" i="12"/>
  <c r="F66" i="12"/>
  <c r="H66" i="12"/>
  <c r="F67" i="12"/>
  <c r="H67" i="12"/>
  <c r="F68" i="12"/>
  <c r="H68" i="12"/>
  <c r="F69" i="12"/>
  <c r="H69" i="12"/>
  <c r="F70" i="12"/>
  <c r="H70" i="12"/>
  <c r="F71" i="12"/>
  <c r="H71" i="12"/>
  <c r="F72" i="12"/>
  <c r="H72" i="12"/>
  <c r="F73" i="12"/>
  <c r="H73" i="12"/>
  <c r="F83" i="12"/>
  <c r="H83" i="12"/>
  <c r="F84" i="12"/>
  <c r="H84" i="12"/>
  <c r="F85" i="12"/>
  <c r="H85" i="12"/>
  <c r="F86" i="12"/>
  <c r="H86" i="12"/>
  <c r="F87" i="12"/>
  <c r="H87" i="12"/>
  <c r="F88" i="12"/>
  <c r="H88" i="12"/>
  <c r="F89" i="12"/>
  <c r="H89" i="12"/>
  <c r="F90" i="12"/>
  <c r="H90" i="12"/>
  <c r="F91" i="12"/>
  <c r="H91" i="12"/>
  <c r="F92" i="12"/>
  <c r="H92" i="12"/>
  <c r="F93" i="12"/>
  <c r="H93" i="12"/>
  <c r="F94" i="12"/>
  <c r="H94" i="12"/>
  <c r="F95" i="12"/>
  <c r="H95" i="12"/>
  <c r="F96" i="12"/>
  <c r="H96" i="12"/>
  <c r="F97" i="12"/>
  <c r="H97" i="12"/>
  <c r="F98" i="12"/>
  <c r="H98" i="12"/>
  <c r="H99" i="12"/>
  <c r="H101" i="12" s="1"/>
  <c r="H102" i="12"/>
  <c r="G490" i="12" s="1"/>
  <c r="F108" i="12"/>
  <c r="H108" i="12"/>
  <c r="F109" i="12"/>
  <c r="H109" i="12"/>
  <c r="F110" i="12"/>
  <c r="H110" i="12"/>
  <c r="F111" i="12"/>
  <c r="H111" i="12"/>
  <c r="F112" i="12"/>
  <c r="H112" i="12"/>
  <c r="F113" i="12"/>
  <c r="H113" i="12"/>
  <c r="F114" i="12"/>
  <c r="H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F132" i="12" s="1"/>
  <c r="F134" i="12" s="1"/>
  <c r="E491" i="12" s="1"/>
  <c r="H131" i="12"/>
  <c r="H133" i="12" s="1"/>
  <c r="F140" i="12"/>
  <c r="H140" i="12"/>
  <c r="F141" i="12"/>
  <c r="H141" i="12"/>
  <c r="F142" i="12"/>
  <c r="H142" i="12"/>
  <c r="F143" i="12"/>
  <c r="H143" i="12"/>
  <c r="F144" i="12"/>
  <c r="H144" i="12"/>
  <c r="F145" i="12"/>
  <c r="H145" i="12"/>
  <c r="F146" i="12"/>
  <c r="H146" i="12"/>
  <c r="F147" i="12"/>
  <c r="H147" i="12"/>
  <c r="F148" i="12"/>
  <c r="H148" i="12"/>
  <c r="F149" i="12"/>
  <c r="H149" i="12"/>
  <c r="F150" i="12"/>
  <c r="H150" i="12"/>
  <c r="F151" i="12"/>
  <c r="H151" i="12"/>
  <c r="F152" i="12"/>
  <c r="H152" i="12"/>
  <c r="F153" i="12"/>
  <c r="H153" i="12"/>
  <c r="F163" i="12"/>
  <c r="H163" i="12"/>
  <c r="F164" i="12"/>
  <c r="H164" i="12"/>
  <c r="F165" i="12"/>
  <c r="H165" i="12"/>
  <c r="F166" i="12"/>
  <c r="H166" i="12"/>
  <c r="F167" i="12"/>
  <c r="H167" i="12"/>
  <c r="F168" i="12"/>
  <c r="H168" i="12"/>
  <c r="F169" i="12"/>
  <c r="H169" i="12"/>
  <c r="F170" i="12"/>
  <c r="H170" i="12"/>
  <c r="F171" i="12"/>
  <c r="H171" i="12"/>
  <c r="F172" i="12"/>
  <c r="H172" i="12"/>
  <c r="F173" i="12"/>
  <c r="F175" i="12" s="1"/>
  <c r="H173" i="12"/>
  <c r="F174" i="12"/>
  <c r="H174" i="12"/>
  <c r="H175" i="12" s="1"/>
  <c r="H177" i="12"/>
  <c r="F184" i="12"/>
  <c r="H184" i="12"/>
  <c r="F185" i="12"/>
  <c r="H185" i="12"/>
  <c r="F186" i="12"/>
  <c r="H186" i="12"/>
  <c r="F187" i="12"/>
  <c r="H187" i="12"/>
  <c r="F188" i="12"/>
  <c r="H188" i="12"/>
  <c r="F189" i="12"/>
  <c r="H189" i="12"/>
  <c r="F190" i="12"/>
  <c r="H190" i="12"/>
  <c r="F191" i="12"/>
  <c r="H191" i="12"/>
  <c r="F192" i="12"/>
  <c r="H192" i="12"/>
  <c r="F193" i="12"/>
  <c r="H193" i="12"/>
  <c r="F194" i="12"/>
  <c r="H194" i="12"/>
  <c r="F195" i="12"/>
  <c r="H195" i="12"/>
  <c r="F196" i="12"/>
  <c r="H196" i="12"/>
  <c r="F197" i="12"/>
  <c r="F206" i="12"/>
  <c r="H206" i="12"/>
  <c r="F207" i="12"/>
  <c r="H207" i="12"/>
  <c r="F208" i="12"/>
  <c r="H208" i="12"/>
  <c r="F209" i="12"/>
  <c r="H209" i="12"/>
  <c r="F210" i="12"/>
  <c r="H210" i="12"/>
  <c r="F211" i="12"/>
  <c r="H211" i="12"/>
  <c r="F212" i="12"/>
  <c r="H212" i="12"/>
  <c r="F213" i="12"/>
  <c r="H213" i="12"/>
  <c r="F214" i="12"/>
  <c r="H214" i="12"/>
  <c r="F215" i="12"/>
  <c r="H215" i="12"/>
  <c r="F216" i="12"/>
  <c r="H216" i="12"/>
  <c r="F217" i="12"/>
  <c r="H217" i="12"/>
  <c r="F218" i="12"/>
  <c r="H218" i="12"/>
  <c r="F228" i="12"/>
  <c r="H228" i="12"/>
  <c r="F229" i="12"/>
  <c r="H229" i="12"/>
  <c r="F230" i="12"/>
  <c r="H230" i="12"/>
  <c r="F231" i="12"/>
  <c r="H231" i="12"/>
  <c r="F232" i="12"/>
  <c r="H232" i="12"/>
  <c r="F233" i="12"/>
  <c r="H233" i="12"/>
  <c r="F234" i="12"/>
  <c r="H234" i="12"/>
  <c r="H239" i="12" s="1"/>
  <c r="H241" i="12" s="1"/>
  <c r="F235" i="12"/>
  <c r="H235" i="12"/>
  <c r="F236" i="12"/>
  <c r="H236" i="12"/>
  <c r="F237" i="12"/>
  <c r="H237" i="12"/>
  <c r="F238" i="12"/>
  <c r="H238" i="12"/>
  <c r="H242" i="12"/>
  <c r="G496" i="12" s="1"/>
  <c r="F248" i="12"/>
  <c r="H248" i="12"/>
  <c r="F249" i="12"/>
  <c r="H249" i="12"/>
  <c r="F250" i="12"/>
  <c r="H250" i="12"/>
  <c r="F251" i="12"/>
  <c r="H251" i="12"/>
  <c r="F252" i="12"/>
  <c r="H252" i="12"/>
  <c r="F253" i="12"/>
  <c r="H253" i="12"/>
  <c r="F254" i="12"/>
  <c r="H254" i="12"/>
  <c r="F255" i="12"/>
  <c r="H255" i="12"/>
  <c r="F256" i="12"/>
  <c r="H256" i="12"/>
  <c r="F257" i="12"/>
  <c r="H257" i="12"/>
  <c r="F258" i="12"/>
  <c r="H258" i="12"/>
  <c r="F259" i="12"/>
  <c r="H259" i="12"/>
  <c r="F260" i="12"/>
  <c r="H260" i="12"/>
  <c r="F261" i="12"/>
  <c r="H261" i="12"/>
  <c r="F262" i="12"/>
  <c r="H262" i="12"/>
  <c r="F263" i="12"/>
  <c r="H263" i="12"/>
  <c r="F264" i="12"/>
  <c r="H264" i="12"/>
  <c r="F265" i="12"/>
  <c r="H265" i="12"/>
  <c r="F266" i="12"/>
  <c r="H266" i="12"/>
  <c r="F267" i="12"/>
  <c r="F268" i="12" s="1"/>
  <c r="H267" i="12"/>
  <c r="F277" i="12"/>
  <c r="H277" i="12"/>
  <c r="F278" i="12"/>
  <c r="H278" i="12"/>
  <c r="F279" i="12"/>
  <c r="H279" i="12"/>
  <c r="F280" i="12"/>
  <c r="H280" i="12"/>
  <c r="F281" i="12"/>
  <c r="H281" i="12"/>
  <c r="F282" i="12"/>
  <c r="H282" i="12"/>
  <c r="F283" i="12"/>
  <c r="H283" i="12"/>
  <c r="F284" i="12"/>
  <c r="H284" i="12"/>
  <c r="F285" i="12"/>
  <c r="H285" i="12"/>
  <c r="F286" i="12"/>
  <c r="H286" i="12"/>
  <c r="F287" i="12"/>
  <c r="H287" i="12"/>
  <c r="F288" i="12"/>
  <c r="H288" i="12"/>
  <c r="F289" i="12"/>
  <c r="H289" i="12"/>
  <c r="F290" i="12"/>
  <c r="H290" i="12"/>
  <c r="F291" i="12"/>
  <c r="H291" i="12"/>
  <c r="F292" i="12"/>
  <c r="H292" i="12"/>
  <c r="F293" i="12"/>
  <c r="H293" i="12"/>
  <c r="F294" i="12"/>
  <c r="H294" i="12"/>
  <c r="F295" i="12"/>
  <c r="H295" i="12"/>
  <c r="F296" i="12"/>
  <c r="H296" i="12"/>
  <c r="F297" i="12"/>
  <c r="H297" i="12"/>
  <c r="F307" i="12"/>
  <c r="H307" i="12"/>
  <c r="F308" i="12"/>
  <c r="H308" i="12"/>
  <c r="F309" i="12"/>
  <c r="H309" i="12"/>
  <c r="F310" i="12"/>
  <c r="H310" i="12"/>
  <c r="F311" i="12"/>
  <c r="H311" i="12"/>
  <c r="F312" i="12"/>
  <c r="H312" i="12"/>
  <c r="F313" i="12"/>
  <c r="F361" i="12" s="1"/>
  <c r="H313" i="12"/>
  <c r="F314" i="12"/>
  <c r="H314" i="12"/>
  <c r="F315" i="12"/>
  <c r="H315" i="12"/>
  <c r="F316" i="12"/>
  <c r="H316" i="12"/>
  <c r="F317" i="12"/>
  <c r="H317" i="12"/>
  <c r="F318" i="12"/>
  <c r="H318" i="12"/>
  <c r="F319" i="12"/>
  <c r="H319" i="12"/>
  <c r="F320" i="12"/>
  <c r="H320" i="12"/>
  <c r="F321" i="12"/>
  <c r="H321" i="12"/>
  <c r="F322" i="12"/>
  <c r="H322" i="12"/>
  <c r="F323" i="12"/>
  <c r="H323" i="12"/>
  <c r="F324" i="12"/>
  <c r="H324" i="12"/>
  <c r="F325" i="12"/>
  <c r="H325" i="12"/>
  <c r="F326" i="12"/>
  <c r="H326" i="12"/>
  <c r="F327" i="12"/>
  <c r="H327" i="12"/>
  <c r="F328" i="12"/>
  <c r="H328" i="12"/>
  <c r="F329" i="12"/>
  <c r="H329" i="12"/>
  <c r="F330" i="12"/>
  <c r="H330" i="12"/>
  <c r="F331" i="12"/>
  <c r="H331" i="12"/>
  <c r="F332" i="12"/>
  <c r="H332" i="12"/>
  <c r="F333" i="12"/>
  <c r="H333" i="12"/>
  <c r="F334" i="12"/>
  <c r="H334" i="12"/>
  <c r="F335" i="12"/>
  <c r="H335" i="12"/>
  <c r="F336" i="12"/>
  <c r="H336" i="12"/>
  <c r="F337" i="12"/>
  <c r="H337" i="12"/>
  <c r="F338" i="12"/>
  <c r="H338" i="12"/>
  <c r="F339" i="12"/>
  <c r="H339" i="12"/>
  <c r="F340" i="12"/>
  <c r="H340" i="12"/>
  <c r="F341" i="12"/>
  <c r="H341" i="12"/>
  <c r="F342" i="12"/>
  <c r="H342" i="12"/>
  <c r="F343" i="12"/>
  <c r="H343" i="12"/>
  <c r="F344" i="12"/>
  <c r="H344" i="12"/>
  <c r="F345" i="12"/>
  <c r="H345" i="12"/>
  <c r="F346" i="12"/>
  <c r="H346" i="12"/>
  <c r="F347" i="12"/>
  <c r="H347" i="12"/>
  <c r="F348" i="12"/>
  <c r="H348" i="12"/>
  <c r="F349" i="12"/>
  <c r="H349" i="12"/>
  <c r="F350" i="12"/>
  <c r="H350" i="12"/>
  <c r="F351" i="12"/>
  <c r="H351" i="12"/>
  <c r="F352" i="12"/>
  <c r="H352" i="12"/>
  <c r="F353" i="12"/>
  <c r="H353" i="12"/>
  <c r="F354" i="12"/>
  <c r="H354" i="12"/>
  <c r="F355" i="12"/>
  <c r="H355" i="12"/>
  <c r="F356" i="12"/>
  <c r="H356" i="12"/>
  <c r="H361" i="12" s="1"/>
  <c r="F357" i="12"/>
  <c r="H357" i="12"/>
  <c r="F358" i="12"/>
  <c r="H358" i="12"/>
  <c r="F359" i="12"/>
  <c r="H359" i="12"/>
  <c r="F360" i="12"/>
  <c r="H360" i="12"/>
  <c r="F370" i="12"/>
  <c r="H370" i="12"/>
  <c r="F371" i="12"/>
  <c r="H371" i="12"/>
  <c r="F372" i="12"/>
  <c r="H372" i="12"/>
  <c r="F373" i="12"/>
  <c r="H373" i="12"/>
  <c r="F374" i="12"/>
  <c r="H374" i="12"/>
  <c r="F375" i="12"/>
  <c r="H375" i="12"/>
  <c r="F376" i="12"/>
  <c r="H376" i="12"/>
  <c r="F377" i="12"/>
  <c r="H377" i="12"/>
  <c r="F378" i="12"/>
  <c r="H378" i="12"/>
  <c r="F379" i="12"/>
  <c r="H379" i="12"/>
  <c r="F380" i="12"/>
  <c r="H380" i="12"/>
  <c r="F381" i="12"/>
  <c r="H381" i="12"/>
  <c r="F382" i="12"/>
  <c r="H382" i="12"/>
  <c r="F383" i="12"/>
  <c r="H383" i="12"/>
  <c r="F384" i="12"/>
  <c r="H384" i="12"/>
  <c r="F385" i="12"/>
  <c r="H385" i="12"/>
  <c r="F386" i="12"/>
  <c r="H386" i="12"/>
  <c r="F387" i="12"/>
  <c r="H387" i="12"/>
  <c r="F388" i="12"/>
  <c r="H388" i="12"/>
  <c r="F389" i="12"/>
  <c r="H389" i="12"/>
  <c r="F390" i="12"/>
  <c r="H390" i="12"/>
  <c r="F391" i="12"/>
  <c r="H391" i="12"/>
  <c r="F392" i="12"/>
  <c r="H392" i="12"/>
  <c r="F393" i="12"/>
  <c r="H393" i="12"/>
  <c r="F394" i="12"/>
  <c r="H394" i="12"/>
  <c r="F404" i="12"/>
  <c r="F418" i="12" s="1"/>
  <c r="H404" i="12"/>
  <c r="H418" i="12" s="1"/>
  <c r="F405" i="12"/>
  <c r="H405" i="12"/>
  <c r="F406" i="12"/>
  <c r="H406" i="12"/>
  <c r="F407" i="12"/>
  <c r="H407" i="12"/>
  <c r="F408" i="12"/>
  <c r="H408" i="12"/>
  <c r="F409" i="12"/>
  <c r="H409" i="12"/>
  <c r="F410" i="12"/>
  <c r="H410" i="12"/>
  <c r="F411" i="12"/>
  <c r="H411" i="12"/>
  <c r="F412" i="12"/>
  <c r="H412" i="12"/>
  <c r="F413" i="12"/>
  <c r="H413" i="12"/>
  <c r="F414" i="12"/>
  <c r="H414" i="12"/>
  <c r="F415" i="12"/>
  <c r="H415" i="12"/>
  <c r="F416" i="12"/>
  <c r="H416" i="12"/>
  <c r="F417" i="12"/>
  <c r="H417" i="12"/>
  <c r="F427" i="12"/>
  <c r="H427" i="12"/>
  <c r="F428" i="12"/>
  <c r="F437" i="12" s="1"/>
  <c r="H428" i="12"/>
  <c r="H437" i="12" s="1"/>
  <c r="F429" i="12"/>
  <c r="H429" i="12"/>
  <c r="F430" i="12"/>
  <c r="H430" i="12"/>
  <c r="F431" i="12"/>
  <c r="H431" i="12"/>
  <c r="F432" i="12"/>
  <c r="H432" i="12"/>
  <c r="F433" i="12"/>
  <c r="H433" i="12"/>
  <c r="F434" i="12"/>
  <c r="H434" i="12"/>
  <c r="F435" i="12"/>
  <c r="H435" i="12"/>
  <c r="F436" i="12"/>
  <c r="H436" i="12"/>
  <c r="F446" i="12"/>
  <c r="H446" i="12"/>
  <c r="F447" i="12"/>
  <c r="H447" i="12"/>
  <c r="F448" i="12"/>
  <c r="H448" i="12"/>
  <c r="F449" i="12"/>
  <c r="H449" i="12"/>
  <c r="F450" i="12"/>
  <c r="H450" i="12"/>
  <c r="F451" i="12"/>
  <c r="H451" i="12"/>
  <c r="F452" i="12"/>
  <c r="H452" i="12"/>
  <c r="H456" i="12" s="1"/>
  <c r="F453" i="12"/>
  <c r="H453" i="12"/>
  <c r="F454" i="12"/>
  <c r="H454" i="12"/>
  <c r="F455" i="12"/>
  <c r="H455" i="12"/>
  <c r="F456" i="12"/>
  <c r="F457" i="12" s="1"/>
  <c r="F459" i="12" s="1"/>
  <c r="E503" i="12" s="1"/>
  <c r="F465" i="12"/>
  <c r="H465" i="12"/>
  <c r="H470" i="12" s="1"/>
  <c r="F466" i="12"/>
  <c r="F470" i="12" s="1"/>
  <c r="H466" i="12"/>
  <c r="F467" i="12"/>
  <c r="H467" i="12"/>
  <c r="F468" i="12"/>
  <c r="H468" i="12"/>
  <c r="F469" i="12"/>
  <c r="H469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E513" i="12"/>
  <c r="G513" i="12" s="1"/>
  <c r="B513" i="12" s="1"/>
  <c r="J35" i="10"/>
  <c r="J36" i="10"/>
  <c r="J37" i="10"/>
  <c r="E85" i="10"/>
  <c r="E87" i="10"/>
  <c r="F89" i="10"/>
  <c r="J89" i="10"/>
  <c r="F91" i="10"/>
  <c r="J91" i="10"/>
  <c r="F92" i="10"/>
  <c r="J92" i="10"/>
  <c r="E109" i="10"/>
  <c r="E111" i="10"/>
  <c r="F113" i="10"/>
  <c r="J113" i="10"/>
  <c r="F115" i="10"/>
  <c r="J115" i="10"/>
  <c r="F116" i="10"/>
  <c r="J116" i="10"/>
  <c r="J122" i="10"/>
  <c r="P122" i="10"/>
  <c r="R122" i="10"/>
  <c r="T122" i="10"/>
  <c r="BE122" i="10"/>
  <c r="F33" i="10" s="1"/>
  <c r="BF122" i="10"/>
  <c r="BG122" i="10"/>
  <c r="F35" i="10" s="1"/>
  <c r="BH122" i="10"/>
  <c r="F36" i="10" s="1"/>
  <c r="BI122" i="10"/>
  <c r="BK122" i="10"/>
  <c r="J123" i="10"/>
  <c r="BF123" i="10" s="1"/>
  <c r="P123" i="10"/>
  <c r="P121" i="10" s="1"/>
  <c r="P120" i="10" s="1"/>
  <c r="P119" i="10" s="1"/>
  <c r="R123" i="10"/>
  <c r="T123" i="10"/>
  <c r="BE123" i="10"/>
  <c r="BG123" i="10"/>
  <c r="BH123" i="10"/>
  <c r="BI123" i="10"/>
  <c r="BK123" i="10"/>
  <c r="J124" i="10"/>
  <c r="BF124" i="10" s="1"/>
  <c r="P124" i="10"/>
  <c r="R124" i="10"/>
  <c r="R121" i="10" s="1"/>
  <c r="R120" i="10" s="1"/>
  <c r="T124" i="10"/>
  <c r="T121" i="10" s="1"/>
  <c r="T120" i="10" s="1"/>
  <c r="T119" i="10" s="1"/>
  <c r="BE124" i="10"/>
  <c r="BG124" i="10"/>
  <c r="BH124" i="10"/>
  <c r="BI124" i="10"/>
  <c r="F37" i="10" s="1"/>
  <c r="BK124" i="10"/>
  <c r="BK121" i="10" s="1"/>
  <c r="J125" i="10"/>
  <c r="P125" i="10"/>
  <c r="R125" i="10"/>
  <c r="T125" i="10"/>
  <c r="BE125" i="10"/>
  <c r="BF125" i="10"/>
  <c r="BG125" i="10"/>
  <c r="BH125" i="10"/>
  <c r="BI125" i="10"/>
  <c r="BK125" i="10"/>
  <c r="J126" i="10"/>
  <c r="BF126" i="10" s="1"/>
  <c r="P126" i="10"/>
  <c r="R126" i="10"/>
  <c r="T126" i="10"/>
  <c r="BE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BF129" i="10" s="1"/>
  <c r="P129" i="10"/>
  <c r="R129" i="10"/>
  <c r="T129" i="10"/>
  <c r="BE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J132" i="10"/>
  <c r="BF132" i="10" s="1"/>
  <c r="P132" i="10"/>
  <c r="R132" i="10"/>
  <c r="T132" i="10"/>
  <c r="BE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P134" i="10"/>
  <c r="R134" i="10"/>
  <c r="T134" i="10"/>
  <c r="BE134" i="10"/>
  <c r="BF134" i="10"/>
  <c r="BG134" i="10"/>
  <c r="BH134" i="10"/>
  <c r="BI134" i="10"/>
  <c r="BK134" i="10"/>
  <c r="J135" i="10"/>
  <c r="BF135" i="10" s="1"/>
  <c r="P135" i="10"/>
  <c r="R135" i="10"/>
  <c r="T135" i="10"/>
  <c r="BE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P137" i="10"/>
  <c r="R137" i="10"/>
  <c r="T137" i="10"/>
  <c r="BE137" i="10"/>
  <c r="BF137" i="10"/>
  <c r="BG137" i="10"/>
  <c r="BH137" i="10"/>
  <c r="BI137" i="10"/>
  <c r="BK137" i="10"/>
  <c r="J138" i="10"/>
  <c r="BF138" i="10" s="1"/>
  <c r="P138" i="10"/>
  <c r="R138" i="10"/>
  <c r="T138" i="10"/>
  <c r="BE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P140" i="10"/>
  <c r="R140" i="10"/>
  <c r="T140" i="10"/>
  <c r="BE140" i="10"/>
  <c r="BF140" i="10"/>
  <c r="BG140" i="10"/>
  <c r="BH140" i="10"/>
  <c r="BI140" i="10"/>
  <c r="BK140" i="10"/>
  <c r="J141" i="10"/>
  <c r="BF141" i="10" s="1"/>
  <c r="P141" i="10"/>
  <c r="R141" i="10"/>
  <c r="T141" i="10"/>
  <c r="BE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P143" i="10"/>
  <c r="R143" i="10"/>
  <c r="T143" i="10"/>
  <c r="BE143" i="10"/>
  <c r="BF143" i="10"/>
  <c r="BG143" i="10"/>
  <c r="BH143" i="10"/>
  <c r="BI143" i="10"/>
  <c r="BK143" i="10"/>
  <c r="J144" i="10"/>
  <c r="BF144" i="10" s="1"/>
  <c r="P144" i="10"/>
  <c r="R144" i="10"/>
  <c r="T144" i="10"/>
  <c r="BE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P146" i="10"/>
  <c r="R146" i="10"/>
  <c r="T146" i="10"/>
  <c r="BE146" i="10"/>
  <c r="BF146" i="10"/>
  <c r="BG146" i="10"/>
  <c r="BH146" i="10"/>
  <c r="BI146" i="10"/>
  <c r="BK146" i="10"/>
  <c r="J147" i="10"/>
  <c r="BF147" i="10" s="1"/>
  <c r="P147" i="10"/>
  <c r="R147" i="10"/>
  <c r="T147" i="10"/>
  <c r="BE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1" i="10"/>
  <c r="BF151" i="10" s="1"/>
  <c r="P151" i="10"/>
  <c r="R151" i="10"/>
  <c r="T151" i="10"/>
  <c r="BE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BF154" i="10" s="1"/>
  <c r="P154" i="10"/>
  <c r="R154" i="10"/>
  <c r="T154" i="10"/>
  <c r="BE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P156" i="10"/>
  <c r="R156" i="10"/>
  <c r="T156" i="10"/>
  <c r="BE156" i="10"/>
  <c r="BF156" i="10"/>
  <c r="BG156" i="10"/>
  <c r="BH156" i="10"/>
  <c r="BI156" i="10"/>
  <c r="BK156" i="10"/>
  <c r="J157" i="10"/>
  <c r="BF157" i="10" s="1"/>
  <c r="P157" i="10"/>
  <c r="R157" i="10"/>
  <c r="T157" i="10"/>
  <c r="BE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P159" i="10"/>
  <c r="R159" i="10"/>
  <c r="T159" i="10"/>
  <c r="BE159" i="10"/>
  <c r="BF159" i="10"/>
  <c r="BG159" i="10"/>
  <c r="BH159" i="10"/>
  <c r="BI159" i="10"/>
  <c r="BK159" i="10"/>
  <c r="J160" i="10"/>
  <c r="BF160" i="10" s="1"/>
  <c r="P160" i="10"/>
  <c r="R160" i="10"/>
  <c r="T160" i="10"/>
  <c r="BE160" i="10"/>
  <c r="BG160" i="10"/>
  <c r="BH160" i="10"/>
  <c r="BI160" i="10"/>
  <c r="BK160" i="10"/>
  <c r="J161" i="10"/>
  <c r="P161" i="10"/>
  <c r="R161" i="10"/>
  <c r="T161" i="10"/>
  <c r="BE161" i="10"/>
  <c r="BF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BF163" i="10" s="1"/>
  <c r="P163" i="10"/>
  <c r="R163" i="10"/>
  <c r="T163" i="10"/>
  <c r="BE163" i="10"/>
  <c r="BG163" i="10"/>
  <c r="BH163" i="10"/>
  <c r="BI163" i="10"/>
  <c r="BK163" i="10"/>
  <c r="J164" i="10"/>
  <c r="P164" i="10"/>
  <c r="R164" i="10"/>
  <c r="T164" i="10"/>
  <c r="BE164" i="10"/>
  <c r="BF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BF166" i="10" s="1"/>
  <c r="P166" i="10"/>
  <c r="R166" i="10"/>
  <c r="T166" i="10"/>
  <c r="BE166" i="10"/>
  <c r="BG166" i="10"/>
  <c r="BH166" i="10"/>
  <c r="BI166" i="10"/>
  <c r="BK166" i="10"/>
  <c r="J168" i="10"/>
  <c r="P168" i="10"/>
  <c r="R168" i="10"/>
  <c r="T168" i="10"/>
  <c r="BE168" i="10"/>
  <c r="BF168" i="10"/>
  <c r="BG168" i="10"/>
  <c r="BH168" i="10"/>
  <c r="BI168" i="10"/>
  <c r="BK168" i="10"/>
  <c r="J169" i="10"/>
  <c r="P169" i="10"/>
  <c r="R169" i="10"/>
  <c r="T169" i="10"/>
  <c r="BE169" i="10"/>
  <c r="BF169" i="10"/>
  <c r="BG169" i="10"/>
  <c r="BH169" i="10"/>
  <c r="BI169" i="10"/>
  <c r="BK169" i="10"/>
  <c r="J170" i="10"/>
  <c r="BF170" i="10" s="1"/>
  <c r="P170" i="10"/>
  <c r="R170" i="10"/>
  <c r="T170" i="10"/>
  <c r="BE170" i="10"/>
  <c r="BG170" i="10"/>
  <c r="BH170" i="10"/>
  <c r="BI170" i="10"/>
  <c r="BK170" i="10"/>
  <c r="J171" i="10"/>
  <c r="P171" i="10"/>
  <c r="R171" i="10"/>
  <c r="T171" i="10"/>
  <c r="BE171" i="10"/>
  <c r="BF171" i="10"/>
  <c r="BG171" i="10"/>
  <c r="BH171" i="10"/>
  <c r="BI171" i="10"/>
  <c r="BK171" i="10"/>
  <c r="J172" i="10"/>
  <c r="P172" i="10"/>
  <c r="R172" i="10"/>
  <c r="T172" i="10"/>
  <c r="BE172" i="10"/>
  <c r="BF172" i="10"/>
  <c r="BG172" i="10"/>
  <c r="BH172" i="10"/>
  <c r="BI172" i="10"/>
  <c r="BK172" i="10"/>
  <c r="J173" i="10"/>
  <c r="BF173" i="10" s="1"/>
  <c r="P173" i="10"/>
  <c r="R173" i="10"/>
  <c r="T173" i="10"/>
  <c r="BE173" i="10"/>
  <c r="BG173" i="10"/>
  <c r="BH173" i="10"/>
  <c r="BI173" i="10"/>
  <c r="BK173" i="10"/>
  <c r="J174" i="10"/>
  <c r="P174" i="10"/>
  <c r="R174" i="10"/>
  <c r="T174" i="10"/>
  <c r="BE174" i="10"/>
  <c r="BF174" i="10"/>
  <c r="BG174" i="10"/>
  <c r="BH174" i="10"/>
  <c r="BI174" i="10"/>
  <c r="BK174" i="10"/>
  <c r="J175" i="10"/>
  <c r="P175" i="10"/>
  <c r="R175" i="10"/>
  <c r="T175" i="10"/>
  <c r="BE175" i="10"/>
  <c r="BF175" i="10"/>
  <c r="BG175" i="10"/>
  <c r="BH175" i="10"/>
  <c r="BI175" i="10"/>
  <c r="BK175" i="10"/>
  <c r="J176" i="10"/>
  <c r="BF176" i="10" s="1"/>
  <c r="P176" i="10"/>
  <c r="R176" i="10"/>
  <c r="T176" i="10"/>
  <c r="BE176" i="10"/>
  <c r="BG176" i="10"/>
  <c r="BH176" i="10"/>
  <c r="BI176" i="10"/>
  <c r="BK176" i="10"/>
  <c r="J177" i="10"/>
  <c r="P177" i="10"/>
  <c r="R177" i="10"/>
  <c r="T177" i="10"/>
  <c r="BE177" i="10"/>
  <c r="BF177" i="10"/>
  <c r="BG177" i="10"/>
  <c r="BH177" i="10"/>
  <c r="BI177" i="10"/>
  <c r="BK177" i="10"/>
  <c r="J178" i="10"/>
  <c r="P178" i="10"/>
  <c r="R178" i="10"/>
  <c r="T178" i="10"/>
  <c r="BE178" i="10"/>
  <c r="BF178" i="10"/>
  <c r="BG178" i="10"/>
  <c r="BH178" i="10"/>
  <c r="BI178" i="10"/>
  <c r="BK178" i="10"/>
  <c r="J179" i="10"/>
  <c r="J99" i="10" s="1"/>
  <c r="P179" i="10"/>
  <c r="T179" i="10"/>
  <c r="BK179" i="10"/>
  <c r="J180" i="10"/>
  <c r="BF180" i="10" s="1"/>
  <c r="P180" i="10"/>
  <c r="R180" i="10"/>
  <c r="R179" i="10" s="1"/>
  <c r="T180" i="10"/>
  <c r="BE180" i="10"/>
  <c r="BG180" i="10"/>
  <c r="BH180" i="10"/>
  <c r="BI180" i="10"/>
  <c r="BK180" i="10"/>
  <c r="J35" i="9"/>
  <c r="J36" i="9"/>
  <c r="J37" i="9"/>
  <c r="E85" i="9"/>
  <c r="E87" i="9"/>
  <c r="F89" i="9"/>
  <c r="J89" i="9"/>
  <c r="F91" i="9"/>
  <c r="J91" i="9"/>
  <c r="F92" i="9"/>
  <c r="J92" i="9"/>
  <c r="E113" i="9"/>
  <c r="E115" i="9"/>
  <c r="F117" i="9"/>
  <c r="J117" i="9"/>
  <c r="F119" i="9"/>
  <c r="J119" i="9"/>
  <c r="F120" i="9"/>
  <c r="J120" i="9"/>
  <c r="J126" i="9"/>
  <c r="BE126" i="9" s="1"/>
  <c r="P126" i="9"/>
  <c r="P125" i="9" s="1"/>
  <c r="R126" i="9"/>
  <c r="T126" i="9"/>
  <c r="T125" i="9" s="1"/>
  <c r="T124" i="9" s="1"/>
  <c r="T123" i="9" s="1"/>
  <c r="BF126" i="9"/>
  <c r="BG126" i="9"/>
  <c r="F35" i="9" s="1"/>
  <c r="BH126" i="9"/>
  <c r="F36" i="9" s="1"/>
  <c r="BI126" i="9"/>
  <c r="BK126" i="9"/>
  <c r="BK125" i="9" s="1"/>
  <c r="J127" i="9"/>
  <c r="BE127" i="9" s="1"/>
  <c r="P127" i="9"/>
  <c r="R127" i="9"/>
  <c r="R125" i="9" s="1"/>
  <c r="T127" i="9"/>
  <c r="BF127" i="9"/>
  <c r="F34" i="9" s="1"/>
  <c r="BG127" i="9"/>
  <c r="BH127" i="9"/>
  <c r="BI127" i="9"/>
  <c r="F37" i="9" s="1"/>
  <c r="BK127" i="9"/>
  <c r="J129" i="9"/>
  <c r="BE129" i="9" s="1"/>
  <c r="P129" i="9"/>
  <c r="R129" i="9"/>
  <c r="R128" i="9" s="1"/>
  <c r="T129" i="9"/>
  <c r="T128" i="9" s="1"/>
  <c r="BF129" i="9"/>
  <c r="BG129" i="9"/>
  <c r="BH129" i="9"/>
  <c r="BI129" i="9"/>
  <c r="BK129" i="9"/>
  <c r="J130" i="9"/>
  <c r="P130" i="9"/>
  <c r="P128" i="9" s="1"/>
  <c r="R130" i="9"/>
  <c r="T130" i="9"/>
  <c r="BE130" i="9"/>
  <c r="BF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BK128" i="9" s="1"/>
  <c r="J128" i="9" s="1"/>
  <c r="J99" i="9" s="1"/>
  <c r="J132" i="9"/>
  <c r="BE132" i="9" s="1"/>
  <c r="P132" i="9"/>
  <c r="R132" i="9"/>
  <c r="T132" i="9"/>
  <c r="BF132" i="9"/>
  <c r="BG132" i="9"/>
  <c r="BH132" i="9"/>
  <c r="BI132" i="9"/>
  <c r="BK132" i="9"/>
  <c r="J133" i="9"/>
  <c r="P133" i="9"/>
  <c r="R133" i="9"/>
  <c r="T133" i="9"/>
  <c r="BE133" i="9"/>
  <c r="BF133" i="9"/>
  <c r="BG133" i="9"/>
  <c r="BH133" i="9"/>
  <c r="BI133" i="9"/>
  <c r="BK133" i="9"/>
  <c r="J134" i="9"/>
  <c r="P134" i="9"/>
  <c r="R134" i="9"/>
  <c r="T134" i="9"/>
  <c r="BE134" i="9"/>
  <c r="BF134" i="9"/>
  <c r="BG134" i="9"/>
  <c r="BH134" i="9"/>
  <c r="BI134" i="9"/>
  <c r="BK134" i="9"/>
  <c r="J135" i="9"/>
  <c r="BE135" i="9" s="1"/>
  <c r="P135" i="9"/>
  <c r="R135" i="9"/>
  <c r="T135" i="9"/>
  <c r="BF135" i="9"/>
  <c r="BG135" i="9"/>
  <c r="BH135" i="9"/>
  <c r="BI135" i="9"/>
  <c r="BK135" i="9"/>
  <c r="J136" i="9"/>
  <c r="P136" i="9"/>
  <c r="R136" i="9"/>
  <c r="T136" i="9"/>
  <c r="BE136" i="9"/>
  <c r="BF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E138" i="9" s="1"/>
  <c r="P138" i="9"/>
  <c r="R138" i="9"/>
  <c r="T138" i="9"/>
  <c r="BF138" i="9"/>
  <c r="BG138" i="9"/>
  <c r="BH138" i="9"/>
  <c r="BI138" i="9"/>
  <c r="BK138" i="9"/>
  <c r="J139" i="9"/>
  <c r="P139" i="9"/>
  <c r="R139" i="9"/>
  <c r="T139" i="9"/>
  <c r="BE139" i="9"/>
  <c r="BF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BE141" i="9" s="1"/>
  <c r="P141" i="9"/>
  <c r="R141" i="9"/>
  <c r="T141" i="9"/>
  <c r="BF141" i="9"/>
  <c r="BG141" i="9"/>
  <c r="BH141" i="9"/>
  <c r="BI141" i="9"/>
  <c r="BK141" i="9"/>
  <c r="J142" i="9"/>
  <c r="P142" i="9"/>
  <c r="R142" i="9"/>
  <c r="T142" i="9"/>
  <c r="BE142" i="9"/>
  <c r="BF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E144" i="9" s="1"/>
  <c r="P144" i="9"/>
  <c r="R144" i="9"/>
  <c r="T144" i="9"/>
  <c r="BF144" i="9"/>
  <c r="BG144" i="9"/>
  <c r="BH144" i="9"/>
  <c r="BI144" i="9"/>
  <c r="BK144" i="9"/>
  <c r="J145" i="9"/>
  <c r="P145" i="9"/>
  <c r="R145" i="9"/>
  <c r="T145" i="9"/>
  <c r="BE145" i="9"/>
  <c r="BF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BE147" i="9" s="1"/>
  <c r="P147" i="9"/>
  <c r="R147" i="9"/>
  <c r="T147" i="9"/>
  <c r="BF147" i="9"/>
  <c r="BG147" i="9"/>
  <c r="BH147" i="9"/>
  <c r="BI147" i="9"/>
  <c r="BK147" i="9"/>
  <c r="R148" i="9"/>
  <c r="J149" i="9"/>
  <c r="BE149" i="9" s="1"/>
  <c r="P149" i="9"/>
  <c r="R149" i="9"/>
  <c r="T149" i="9"/>
  <c r="T148" i="9" s="1"/>
  <c r="BF149" i="9"/>
  <c r="BG149" i="9"/>
  <c r="BH149" i="9"/>
  <c r="BI149" i="9"/>
  <c r="BK149" i="9"/>
  <c r="BK148" i="9" s="1"/>
  <c r="J148" i="9" s="1"/>
  <c r="J100" i="9" s="1"/>
  <c r="J150" i="9"/>
  <c r="P150" i="9"/>
  <c r="P148" i="9" s="1"/>
  <c r="R150" i="9"/>
  <c r="T150" i="9"/>
  <c r="BE150" i="9"/>
  <c r="BF150" i="9"/>
  <c r="J34" i="9" s="1"/>
  <c r="BG150" i="9"/>
  <c r="BH150" i="9"/>
  <c r="BI150" i="9"/>
  <c r="BK150" i="9"/>
  <c r="J151" i="9"/>
  <c r="BE151" i="9" s="1"/>
  <c r="P151" i="9"/>
  <c r="R151" i="9"/>
  <c r="T151" i="9"/>
  <c r="BF151" i="9"/>
  <c r="BG151" i="9"/>
  <c r="BH151" i="9"/>
  <c r="BI151" i="9"/>
  <c r="BK151" i="9"/>
  <c r="J152" i="9"/>
  <c r="BE152" i="9" s="1"/>
  <c r="P152" i="9"/>
  <c r="R152" i="9"/>
  <c r="T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4" i="9"/>
  <c r="BE154" i="9" s="1"/>
  <c r="P154" i="9"/>
  <c r="R154" i="9"/>
  <c r="T154" i="9"/>
  <c r="BF154" i="9"/>
  <c r="BG154" i="9"/>
  <c r="BH154" i="9"/>
  <c r="BI154" i="9"/>
  <c r="BK154" i="9"/>
  <c r="J155" i="9"/>
  <c r="BE155" i="9" s="1"/>
  <c r="P155" i="9"/>
  <c r="R155" i="9"/>
  <c r="T155" i="9"/>
  <c r="BF155" i="9"/>
  <c r="BG155" i="9"/>
  <c r="BH155" i="9"/>
  <c r="BI155" i="9"/>
  <c r="BK155" i="9"/>
  <c r="J156" i="9"/>
  <c r="P156" i="9"/>
  <c r="R156" i="9"/>
  <c r="T156" i="9"/>
  <c r="BE156" i="9"/>
  <c r="BF156" i="9"/>
  <c r="BG156" i="9"/>
  <c r="BH156" i="9"/>
  <c r="BI156" i="9"/>
  <c r="BK156" i="9"/>
  <c r="J157" i="9"/>
  <c r="BE157" i="9" s="1"/>
  <c r="P157" i="9"/>
  <c r="R157" i="9"/>
  <c r="T157" i="9"/>
  <c r="BF157" i="9"/>
  <c r="BG157" i="9"/>
  <c r="BH157" i="9"/>
  <c r="BI157" i="9"/>
  <c r="BK157" i="9"/>
  <c r="J158" i="9"/>
  <c r="BE158" i="9" s="1"/>
  <c r="P158" i="9"/>
  <c r="R158" i="9"/>
  <c r="T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BE160" i="9" s="1"/>
  <c r="P160" i="9"/>
  <c r="R160" i="9"/>
  <c r="T160" i="9"/>
  <c r="BF160" i="9"/>
  <c r="BG160" i="9"/>
  <c r="BH160" i="9"/>
  <c r="BI160" i="9"/>
  <c r="BK160" i="9"/>
  <c r="J161" i="9"/>
  <c r="BE161" i="9" s="1"/>
  <c r="P161" i="9"/>
  <c r="R161" i="9"/>
  <c r="T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BE163" i="9" s="1"/>
  <c r="P163" i="9"/>
  <c r="R163" i="9"/>
  <c r="T163" i="9"/>
  <c r="BF163" i="9"/>
  <c r="BG163" i="9"/>
  <c r="BH163" i="9"/>
  <c r="BI163" i="9"/>
  <c r="BK163" i="9"/>
  <c r="J164" i="9"/>
  <c r="BE164" i="9" s="1"/>
  <c r="P164" i="9"/>
  <c r="R164" i="9"/>
  <c r="T164" i="9"/>
  <c r="BF164" i="9"/>
  <c r="BG164" i="9"/>
  <c r="BH164" i="9"/>
  <c r="BI164" i="9"/>
  <c r="BK164" i="9"/>
  <c r="J166" i="9"/>
  <c r="BE166" i="9" s="1"/>
  <c r="P166" i="9"/>
  <c r="R166" i="9"/>
  <c r="R165" i="9" s="1"/>
  <c r="T166" i="9"/>
  <c r="T165" i="9" s="1"/>
  <c r="BF166" i="9"/>
  <c r="BG166" i="9"/>
  <c r="BH166" i="9"/>
  <c r="BI166" i="9"/>
  <c r="BK166" i="9"/>
  <c r="J167" i="9"/>
  <c r="P167" i="9"/>
  <c r="P165" i="9" s="1"/>
  <c r="R167" i="9"/>
  <c r="T167" i="9"/>
  <c r="BE167" i="9"/>
  <c r="BF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BK165" i="9" s="1"/>
  <c r="J165" i="9" s="1"/>
  <c r="J101" i="9" s="1"/>
  <c r="J169" i="9"/>
  <c r="BE169" i="9" s="1"/>
  <c r="P169" i="9"/>
  <c r="R169" i="9"/>
  <c r="T169" i="9"/>
  <c r="BF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BE172" i="9" s="1"/>
  <c r="P172" i="9"/>
  <c r="R172" i="9"/>
  <c r="T172" i="9"/>
  <c r="BF172" i="9"/>
  <c r="BG172" i="9"/>
  <c r="BH172" i="9"/>
  <c r="BI172" i="9"/>
  <c r="BK172" i="9"/>
  <c r="J173" i="9"/>
  <c r="P173" i="9"/>
  <c r="R173" i="9"/>
  <c r="T173" i="9"/>
  <c r="BE173" i="9"/>
  <c r="BF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BE175" i="9" s="1"/>
  <c r="P175" i="9"/>
  <c r="R175" i="9"/>
  <c r="T175" i="9"/>
  <c r="BF175" i="9"/>
  <c r="BG175" i="9"/>
  <c r="BH175" i="9"/>
  <c r="BI175" i="9"/>
  <c r="BK175" i="9"/>
  <c r="J176" i="9"/>
  <c r="P176" i="9"/>
  <c r="R176" i="9"/>
  <c r="T176" i="9"/>
  <c r="BE176" i="9"/>
  <c r="BF176" i="9"/>
  <c r="BG176" i="9"/>
  <c r="BH176" i="9"/>
  <c r="BI176" i="9"/>
  <c r="BK176" i="9"/>
  <c r="J177" i="9"/>
  <c r="P177" i="9"/>
  <c r="R177" i="9"/>
  <c r="T177" i="9"/>
  <c r="BE177" i="9"/>
  <c r="BF177" i="9"/>
  <c r="BG177" i="9"/>
  <c r="BH177" i="9"/>
  <c r="BI177" i="9"/>
  <c r="BK177" i="9"/>
  <c r="J178" i="9"/>
  <c r="BE178" i="9" s="1"/>
  <c r="P178" i="9"/>
  <c r="R178" i="9"/>
  <c r="T178" i="9"/>
  <c r="BF178" i="9"/>
  <c r="BG178" i="9"/>
  <c r="BH178" i="9"/>
  <c r="BI178" i="9"/>
  <c r="BK178" i="9"/>
  <c r="J179" i="9"/>
  <c r="P179" i="9"/>
  <c r="R179" i="9"/>
  <c r="T179" i="9"/>
  <c r="BE179" i="9"/>
  <c r="BF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BE181" i="9" s="1"/>
  <c r="P181" i="9"/>
  <c r="R181" i="9"/>
  <c r="T181" i="9"/>
  <c r="BF181" i="9"/>
  <c r="BG181" i="9"/>
  <c r="BH181" i="9"/>
  <c r="BI181" i="9"/>
  <c r="BK181" i="9"/>
  <c r="J182" i="9"/>
  <c r="P182" i="9"/>
  <c r="R182" i="9"/>
  <c r="T182" i="9"/>
  <c r="BE182" i="9"/>
  <c r="BF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BE184" i="9" s="1"/>
  <c r="P184" i="9"/>
  <c r="R184" i="9"/>
  <c r="T184" i="9"/>
  <c r="BF184" i="9"/>
  <c r="BG184" i="9"/>
  <c r="BH184" i="9"/>
  <c r="BI184" i="9"/>
  <c r="BK184" i="9"/>
  <c r="J185" i="9"/>
  <c r="P185" i="9"/>
  <c r="R185" i="9"/>
  <c r="T185" i="9"/>
  <c r="BE185" i="9"/>
  <c r="BF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J188" i="9"/>
  <c r="BE188" i="9" s="1"/>
  <c r="P188" i="9"/>
  <c r="P187" i="9" s="1"/>
  <c r="R188" i="9"/>
  <c r="T188" i="9"/>
  <c r="T187" i="9" s="1"/>
  <c r="BF188" i="9"/>
  <c r="BG188" i="9"/>
  <c r="BH188" i="9"/>
  <c r="BI188" i="9"/>
  <c r="BK188" i="9"/>
  <c r="BK187" i="9" s="1"/>
  <c r="J187" i="9" s="1"/>
  <c r="J102" i="9" s="1"/>
  <c r="J189" i="9"/>
  <c r="BE189" i="9" s="1"/>
  <c r="P189" i="9"/>
  <c r="R189" i="9"/>
  <c r="R187" i="9" s="1"/>
  <c r="T189" i="9"/>
  <c r="BF189" i="9"/>
  <c r="BG189" i="9"/>
  <c r="BH189" i="9"/>
  <c r="BI189" i="9"/>
  <c r="BK189" i="9"/>
  <c r="J190" i="9"/>
  <c r="P190" i="9"/>
  <c r="R190" i="9"/>
  <c r="T190" i="9"/>
  <c r="BE190" i="9"/>
  <c r="BF190" i="9"/>
  <c r="BG190" i="9"/>
  <c r="BH190" i="9"/>
  <c r="BI190" i="9"/>
  <c r="BK190" i="9"/>
  <c r="J191" i="9"/>
  <c r="BE191" i="9" s="1"/>
  <c r="P191" i="9"/>
  <c r="R191" i="9"/>
  <c r="T191" i="9"/>
  <c r="BF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7" i="9"/>
  <c r="BE197" i="9" s="1"/>
  <c r="P197" i="9"/>
  <c r="R197" i="9"/>
  <c r="T197" i="9"/>
  <c r="BF197" i="9"/>
  <c r="BG197" i="9"/>
  <c r="BH197" i="9"/>
  <c r="BI197" i="9"/>
  <c r="BK197" i="9"/>
  <c r="J201" i="9"/>
  <c r="P201" i="9"/>
  <c r="R201" i="9"/>
  <c r="T201" i="9"/>
  <c r="BE201" i="9"/>
  <c r="BF201" i="9"/>
  <c r="BG201" i="9"/>
  <c r="BH201" i="9"/>
  <c r="BI201" i="9"/>
  <c r="BK201" i="9"/>
  <c r="J204" i="9"/>
  <c r="P204" i="9"/>
  <c r="R204" i="9"/>
  <c r="T204" i="9"/>
  <c r="BE204" i="9"/>
  <c r="BF204" i="9"/>
  <c r="BG204" i="9"/>
  <c r="BH204" i="9"/>
  <c r="BI204" i="9"/>
  <c r="BK204" i="9"/>
  <c r="J205" i="9"/>
  <c r="BE205" i="9" s="1"/>
  <c r="P205" i="9"/>
  <c r="R205" i="9"/>
  <c r="T205" i="9"/>
  <c r="BF205" i="9"/>
  <c r="BG205" i="9"/>
  <c r="BH205" i="9"/>
  <c r="BI205" i="9"/>
  <c r="BK205" i="9"/>
  <c r="J206" i="9"/>
  <c r="P206" i="9"/>
  <c r="R206" i="9"/>
  <c r="T206" i="9"/>
  <c r="BE206" i="9"/>
  <c r="BF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8" i="9"/>
  <c r="BE208" i="9" s="1"/>
  <c r="P208" i="9"/>
  <c r="R208" i="9"/>
  <c r="T208" i="9"/>
  <c r="BF208" i="9"/>
  <c r="BG208" i="9"/>
  <c r="BH208" i="9"/>
  <c r="BI208" i="9"/>
  <c r="BK208" i="9"/>
  <c r="J211" i="9"/>
  <c r="P211" i="9"/>
  <c r="R211" i="9"/>
  <c r="T211" i="9"/>
  <c r="BE211" i="9"/>
  <c r="BF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BE213" i="9" s="1"/>
  <c r="P213" i="9"/>
  <c r="R213" i="9"/>
  <c r="T213" i="9"/>
  <c r="BF213" i="9"/>
  <c r="BG213" i="9"/>
  <c r="BH213" i="9"/>
  <c r="BI213" i="9"/>
  <c r="BK213" i="9"/>
  <c r="J214" i="9"/>
  <c r="P214" i="9"/>
  <c r="R214" i="9"/>
  <c r="T214" i="9"/>
  <c r="BE214" i="9"/>
  <c r="BF214" i="9"/>
  <c r="BG214" i="9"/>
  <c r="BH214" i="9"/>
  <c r="BI214" i="9"/>
  <c r="BK214" i="9"/>
  <c r="J215" i="9"/>
  <c r="P215" i="9"/>
  <c r="R215" i="9"/>
  <c r="T215" i="9"/>
  <c r="BE215" i="9"/>
  <c r="BF215" i="9"/>
  <c r="BG215" i="9"/>
  <c r="BH215" i="9"/>
  <c r="BI215" i="9"/>
  <c r="BK215" i="9"/>
  <c r="J216" i="9"/>
  <c r="BE216" i="9" s="1"/>
  <c r="P216" i="9"/>
  <c r="R216" i="9"/>
  <c r="T216" i="9"/>
  <c r="BF216" i="9"/>
  <c r="BG216" i="9"/>
  <c r="BH216" i="9"/>
  <c r="BI216" i="9"/>
  <c r="BK216" i="9"/>
  <c r="J217" i="9"/>
  <c r="P217" i="9"/>
  <c r="R217" i="9"/>
  <c r="T217" i="9"/>
  <c r="BE217" i="9"/>
  <c r="BF217" i="9"/>
  <c r="BG217" i="9"/>
  <c r="BH217" i="9"/>
  <c r="BI217" i="9"/>
  <c r="BK217" i="9"/>
  <c r="J218" i="9"/>
  <c r="P218" i="9"/>
  <c r="R218" i="9"/>
  <c r="T218" i="9"/>
  <c r="BE218" i="9"/>
  <c r="BF218" i="9"/>
  <c r="BG218" i="9"/>
  <c r="BH218" i="9"/>
  <c r="BI218" i="9"/>
  <c r="BK218" i="9"/>
  <c r="P219" i="9"/>
  <c r="J220" i="9"/>
  <c r="P220" i="9"/>
  <c r="R220" i="9"/>
  <c r="R219" i="9" s="1"/>
  <c r="T220" i="9"/>
  <c r="T219" i="9" s="1"/>
  <c r="BE220" i="9"/>
  <c r="BF220" i="9"/>
  <c r="BG220" i="9"/>
  <c r="BH220" i="9"/>
  <c r="BI220" i="9"/>
  <c r="BK220" i="9"/>
  <c r="BK219" i="9" s="1"/>
  <c r="J219" i="9" s="1"/>
  <c r="J103" i="9" s="1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P130" i="8"/>
  <c r="R130" i="8"/>
  <c r="T130" i="8"/>
  <c r="BE130" i="8"/>
  <c r="F33" i="8" s="1"/>
  <c r="BF130" i="8"/>
  <c r="BG130" i="8"/>
  <c r="BH130" i="8"/>
  <c r="F36" i="8" s="1"/>
  <c r="BI130" i="8"/>
  <c r="F37" i="8" s="1"/>
  <c r="BK130" i="8"/>
  <c r="J134" i="8"/>
  <c r="BF134" i="8" s="1"/>
  <c r="P134" i="8"/>
  <c r="R134" i="8"/>
  <c r="T134" i="8"/>
  <c r="BE134" i="8"/>
  <c r="BG134" i="8"/>
  <c r="BH134" i="8"/>
  <c r="BI134" i="8"/>
  <c r="BK134" i="8"/>
  <c r="J137" i="8"/>
  <c r="BF137" i="8" s="1"/>
  <c r="P137" i="8"/>
  <c r="R137" i="8"/>
  <c r="T137" i="8"/>
  <c r="BE137" i="8"/>
  <c r="BG137" i="8"/>
  <c r="F35" i="8" s="1"/>
  <c r="BH137" i="8"/>
  <c r="BI137" i="8"/>
  <c r="BK137" i="8"/>
  <c r="J139" i="8"/>
  <c r="P139" i="8"/>
  <c r="R139" i="8"/>
  <c r="T139" i="8"/>
  <c r="BE139" i="8"/>
  <c r="BF139" i="8"/>
  <c r="BG139" i="8"/>
  <c r="BH139" i="8"/>
  <c r="BI139" i="8"/>
  <c r="BK139" i="8"/>
  <c r="J144" i="8"/>
  <c r="BF144" i="8" s="1"/>
  <c r="P144" i="8"/>
  <c r="R144" i="8"/>
  <c r="T144" i="8"/>
  <c r="BE144" i="8"/>
  <c r="BG144" i="8"/>
  <c r="BH144" i="8"/>
  <c r="BI144" i="8"/>
  <c r="BK144" i="8"/>
  <c r="J146" i="8"/>
  <c r="BF146" i="8" s="1"/>
  <c r="P146" i="8"/>
  <c r="R146" i="8"/>
  <c r="T146" i="8"/>
  <c r="BE146" i="8"/>
  <c r="BG146" i="8"/>
  <c r="BH146" i="8"/>
  <c r="BI146" i="8"/>
  <c r="BK146" i="8"/>
  <c r="J148" i="8"/>
  <c r="P148" i="8"/>
  <c r="R148" i="8"/>
  <c r="T148" i="8"/>
  <c r="BE148" i="8"/>
  <c r="BF148" i="8"/>
  <c r="BG148" i="8"/>
  <c r="BH148" i="8"/>
  <c r="BI148" i="8"/>
  <c r="BK148" i="8"/>
  <c r="T153" i="8"/>
  <c r="BK153" i="8"/>
  <c r="J153" i="8" s="1"/>
  <c r="J98" i="8" s="1"/>
  <c r="J154" i="8"/>
  <c r="P154" i="8"/>
  <c r="P153" i="8" s="1"/>
  <c r="R154" i="8"/>
  <c r="R153" i="8" s="1"/>
  <c r="T154" i="8"/>
  <c r="BE154" i="8"/>
  <c r="BF154" i="8"/>
  <c r="BG154" i="8"/>
  <c r="BH154" i="8"/>
  <c r="BI154" i="8"/>
  <c r="BK154" i="8"/>
  <c r="J156" i="8"/>
  <c r="BF156" i="8" s="1"/>
  <c r="P156" i="8"/>
  <c r="R156" i="8"/>
  <c r="T156" i="8"/>
  <c r="BE156" i="8"/>
  <c r="BG156" i="8"/>
  <c r="BH156" i="8"/>
  <c r="BI156" i="8"/>
  <c r="BK156" i="8"/>
  <c r="R157" i="8"/>
  <c r="T157" i="8"/>
  <c r="T129" i="8" s="1"/>
  <c r="J158" i="8"/>
  <c r="BF158" i="8" s="1"/>
  <c r="P158" i="8"/>
  <c r="P157" i="8" s="1"/>
  <c r="R158" i="8"/>
  <c r="T158" i="8"/>
  <c r="BE158" i="8"/>
  <c r="BG158" i="8"/>
  <c r="BH158" i="8"/>
  <c r="BI158" i="8"/>
  <c r="BK158" i="8"/>
  <c r="BK157" i="8" s="1"/>
  <c r="J160" i="8"/>
  <c r="BF160" i="8" s="1"/>
  <c r="P160" i="8"/>
  <c r="P159" i="8" s="1"/>
  <c r="R160" i="8"/>
  <c r="T160" i="8"/>
  <c r="T159" i="8" s="1"/>
  <c r="BE160" i="8"/>
  <c r="BG160" i="8"/>
  <c r="BH160" i="8"/>
  <c r="BI160" i="8"/>
  <c r="BK160" i="8"/>
  <c r="BK159" i="8" s="1"/>
  <c r="J159" i="8" s="1"/>
  <c r="J100" i="8" s="1"/>
  <c r="J161" i="8"/>
  <c r="P161" i="8"/>
  <c r="R161" i="8"/>
  <c r="R159" i="8" s="1"/>
  <c r="T161" i="8"/>
  <c r="BE161" i="8"/>
  <c r="BF161" i="8"/>
  <c r="BG161" i="8"/>
  <c r="BH161" i="8"/>
  <c r="BI161" i="8"/>
  <c r="BK161" i="8"/>
  <c r="J162" i="8"/>
  <c r="P162" i="8"/>
  <c r="R162" i="8"/>
  <c r="T162" i="8"/>
  <c r="BE162" i="8"/>
  <c r="BF162" i="8"/>
  <c r="BG162" i="8"/>
  <c r="BH162" i="8"/>
  <c r="BI162" i="8"/>
  <c r="BK162" i="8"/>
  <c r="J163" i="8"/>
  <c r="BF163" i="8" s="1"/>
  <c r="P163" i="8"/>
  <c r="R163" i="8"/>
  <c r="T163" i="8"/>
  <c r="BE163" i="8"/>
  <c r="BG163" i="8"/>
  <c r="BH163" i="8"/>
  <c r="BI163" i="8"/>
  <c r="BK163" i="8"/>
  <c r="J164" i="8"/>
  <c r="P164" i="8"/>
  <c r="R164" i="8"/>
  <c r="T164" i="8"/>
  <c r="BE164" i="8"/>
  <c r="BF164" i="8"/>
  <c r="BG164" i="8"/>
  <c r="BH164" i="8"/>
  <c r="BI164" i="8"/>
  <c r="BK164" i="8"/>
  <c r="J165" i="8"/>
  <c r="P165" i="8"/>
  <c r="R165" i="8"/>
  <c r="T165" i="8"/>
  <c r="BE165" i="8"/>
  <c r="BF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P167" i="8"/>
  <c r="R167" i="8"/>
  <c r="T167" i="8"/>
  <c r="BE167" i="8"/>
  <c r="BF167" i="8"/>
  <c r="BG167" i="8"/>
  <c r="BH167" i="8"/>
  <c r="BI167" i="8"/>
  <c r="BK167" i="8"/>
  <c r="J168" i="8"/>
  <c r="P168" i="8"/>
  <c r="R168" i="8"/>
  <c r="T168" i="8"/>
  <c r="BE168" i="8"/>
  <c r="BF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J172" i="8"/>
  <c r="P172" i="8"/>
  <c r="P171" i="8" s="1"/>
  <c r="R172" i="8"/>
  <c r="R171" i="8" s="1"/>
  <c r="T172" i="8"/>
  <c r="BE172" i="8"/>
  <c r="BF172" i="8"/>
  <c r="BG172" i="8"/>
  <c r="BH172" i="8"/>
  <c r="BI172" i="8"/>
  <c r="BK172" i="8"/>
  <c r="J173" i="8"/>
  <c r="BF173" i="8" s="1"/>
  <c r="P173" i="8"/>
  <c r="R173" i="8"/>
  <c r="T173" i="8"/>
  <c r="BE173" i="8"/>
  <c r="BG173" i="8"/>
  <c r="BH173" i="8"/>
  <c r="BI173" i="8"/>
  <c r="BK173" i="8"/>
  <c r="J174" i="8"/>
  <c r="P174" i="8"/>
  <c r="R174" i="8"/>
  <c r="T174" i="8"/>
  <c r="T171" i="8" s="1"/>
  <c r="BE174" i="8"/>
  <c r="BF174" i="8"/>
  <c r="BG174" i="8"/>
  <c r="BH174" i="8"/>
  <c r="BI174" i="8"/>
  <c r="BK174" i="8"/>
  <c r="BK171" i="8" s="1"/>
  <c r="J175" i="8"/>
  <c r="P175" i="8"/>
  <c r="R175" i="8"/>
  <c r="T175" i="8"/>
  <c r="BE175" i="8"/>
  <c r="BF175" i="8"/>
  <c r="BG175" i="8"/>
  <c r="BH175" i="8"/>
  <c r="BI175" i="8"/>
  <c r="BK175" i="8"/>
  <c r="J176" i="8"/>
  <c r="BF176" i="8" s="1"/>
  <c r="P176" i="8"/>
  <c r="R176" i="8"/>
  <c r="T176" i="8"/>
  <c r="BE176" i="8"/>
  <c r="BG176" i="8"/>
  <c r="BH176" i="8"/>
  <c r="BI176" i="8"/>
  <c r="BK176" i="8"/>
  <c r="J177" i="8"/>
  <c r="P177" i="8"/>
  <c r="R177" i="8"/>
  <c r="T177" i="8"/>
  <c r="BE177" i="8"/>
  <c r="BF177" i="8"/>
  <c r="BG177" i="8"/>
  <c r="BH177" i="8"/>
  <c r="BI177" i="8"/>
  <c r="BK177" i="8"/>
  <c r="J178" i="8"/>
  <c r="P178" i="8"/>
  <c r="R178" i="8"/>
  <c r="T178" i="8"/>
  <c r="BE178" i="8"/>
  <c r="BF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P180" i="8"/>
  <c r="R180" i="8"/>
  <c r="T180" i="8"/>
  <c r="BE180" i="8"/>
  <c r="BF180" i="8"/>
  <c r="BG180" i="8"/>
  <c r="BH180" i="8"/>
  <c r="BI180" i="8"/>
  <c r="BK180" i="8"/>
  <c r="J181" i="8"/>
  <c r="P181" i="8"/>
  <c r="R181" i="8"/>
  <c r="T181" i="8"/>
  <c r="BE181" i="8"/>
  <c r="BF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P183" i="8"/>
  <c r="R183" i="8"/>
  <c r="T183" i="8"/>
  <c r="BE183" i="8"/>
  <c r="BF183" i="8"/>
  <c r="BG183" i="8"/>
  <c r="BH183" i="8"/>
  <c r="BI183" i="8"/>
  <c r="BK183" i="8"/>
  <c r="J184" i="8"/>
  <c r="P184" i="8"/>
  <c r="R184" i="8"/>
  <c r="T184" i="8"/>
  <c r="BE184" i="8"/>
  <c r="BF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P186" i="8"/>
  <c r="R186" i="8"/>
  <c r="T186" i="8"/>
  <c r="BE186" i="8"/>
  <c r="BF186" i="8"/>
  <c r="BG186" i="8"/>
  <c r="BH186" i="8"/>
  <c r="BI186" i="8"/>
  <c r="BK186" i="8"/>
  <c r="J187" i="8"/>
  <c r="P187" i="8"/>
  <c r="R187" i="8"/>
  <c r="T187" i="8"/>
  <c r="BE187" i="8"/>
  <c r="BF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P189" i="8"/>
  <c r="R189" i="8"/>
  <c r="T189" i="8"/>
  <c r="BE189" i="8"/>
  <c r="BF189" i="8"/>
  <c r="BG189" i="8"/>
  <c r="BH189" i="8"/>
  <c r="BI189" i="8"/>
  <c r="BK189" i="8"/>
  <c r="J190" i="8"/>
  <c r="P190" i="8"/>
  <c r="R190" i="8"/>
  <c r="T190" i="8"/>
  <c r="BE190" i="8"/>
  <c r="BF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P192" i="8"/>
  <c r="R192" i="8"/>
  <c r="T192" i="8"/>
  <c r="BE192" i="8"/>
  <c r="BF192" i="8"/>
  <c r="BG192" i="8"/>
  <c r="BH192" i="8"/>
  <c r="BI192" i="8"/>
  <c r="BK192" i="8"/>
  <c r="J193" i="8"/>
  <c r="P193" i="8"/>
  <c r="R193" i="8"/>
  <c r="T193" i="8"/>
  <c r="BE193" i="8"/>
  <c r="BF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P196" i="8"/>
  <c r="R196" i="8"/>
  <c r="T196" i="8"/>
  <c r="BE196" i="8"/>
  <c r="BF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T198" i="8"/>
  <c r="J199" i="8"/>
  <c r="BF199" i="8" s="1"/>
  <c r="P199" i="8"/>
  <c r="P198" i="8" s="1"/>
  <c r="R199" i="8"/>
  <c r="T199" i="8"/>
  <c r="BE199" i="8"/>
  <c r="BG199" i="8"/>
  <c r="BH199" i="8"/>
  <c r="BI199" i="8"/>
  <c r="BK199" i="8"/>
  <c r="BK198" i="8" s="1"/>
  <c r="J198" i="8" s="1"/>
  <c r="J103" i="8" s="1"/>
  <c r="J200" i="8"/>
  <c r="BF200" i="8" s="1"/>
  <c r="P200" i="8"/>
  <c r="R200" i="8"/>
  <c r="T200" i="8"/>
  <c r="BE200" i="8"/>
  <c r="BG200" i="8"/>
  <c r="BH200" i="8"/>
  <c r="BI200" i="8"/>
  <c r="BK200" i="8"/>
  <c r="J201" i="8"/>
  <c r="P201" i="8"/>
  <c r="R201" i="8"/>
  <c r="R198" i="8" s="1"/>
  <c r="T201" i="8"/>
  <c r="BE201" i="8"/>
  <c r="BF201" i="8"/>
  <c r="BG201" i="8"/>
  <c r="BH201" i="8"/>
  <c r="BI201" i="8"/>
  <c r="BK201" i="8"/>
  <c r="J202" i="8"/>
  <c r="BF202" i="8" s="1"/>
  <c r="P202" i="8"/>
  <c r="R202" i="8"/>
  <c r="T202" i="8"/>
  <c r="BE202" i="8"/>
  <c r="BG202" i="8"/>
  <c r="BH202" i="8"/>
  <c r="BI202" i="8"/>
  <c r="BK202" i="8"/>
  <c r="J203" i="8"/>
  <c r="BF203" i="8" s="1"/>
  <c r="P203" i="8"/>
  <c r="R203" i="8"/>
  <c r="T203" i="8"/>
  <c r="BE203" i="8"/>
  <c r="BG203" i="8"/>
  <c r="BH203" i="8"/>
  <c r="BI203" i="8"/>
  <c r="BK203" i="8"/>
  <c r="J204" i="8"/>
  <c r="P204" i="8"/>
  <c r="R204" i="8"/>
  <c r="T204" i="8"/>
  <c r="BE204" i="8"/>
  <c r="BF204" i="8"/>
  <c r="BG204" i="8"/>
  <c r="BH204" i="8"/>
  <c r="BI204" i="8"/>
  <c r="BK204" i="8"/>
  <c r="J205" i="8"/>
  <c r="BF205" i="8" s="1"/>
  <c r="P205" i="8"/>
  <c r="R205" i="8"/>
  <c r="T205" i="8"/>
  <c r="BE205" i="8"/>
  <c r="BG205" i="8"/>
  <c r="BH205" i="8"/>
  <c r="BI205" i="8"/>
  <c r="BK205" i="8"/>
  <c r="J206" i="8"/>
  <c r="BF206" i="8" s="1"/>
  <c r="P206" i="8"/>
  <c r="R206" i="8"/>
  <c r="T206" i="8"/>
  <c r="BE206" i="8"/>
  <c r="BG206" i="8"/>
  <c r="BH206" i="8"/>
  <c r="BI206" i="8"/>
  <c r="BK206" i="8"/>
  <c r="J207" i="8"/>
  <c r="P207" i="8"/>
  <c r="R207" i="8"/>
  <c r="T207" i="8"/>
  <c r="BE207" i="8"/>
  <c r="BF207" i="8"/>
  <c r="BG207" i="8"/>
  <c r="BH207" i="8"/>
  <c r="BI207" i="8"/>
  <c r="BK207" i="8"/>
  <c r="J208" i="8"/>
  <c r="BF208" i="8" s="1"/>
  <c r="P208" i="8"/>
  <c r="R208" i="8"/>
  <c r="T208" i="8"/>
  <c r="BE208" i="8"/>
  <c r="BG208" i="8"/>
  <c r="BH208" i="8"/>
  <c r="BI208" i="8"/>
  <c r="BK208" i="8"/>
  <c r="J209" i="8"/>
  <c r="BF209" i="8" s="1"/>
  <c r="P209" i="8"/>
  <c r="R209" i="8"/>
  <c r="T209" i="8"/>
  <c r="BE209" i="8"/>
  <c r="BG209" i="8"/>
  <c r="BH209" i="8"/>
  <c r="BI209" i="8"/>
  <c r="BK209" i="8"/>
  <c r="J210" i="8"/>
  <c r="P210" i="8"/>
  <c r="R210" i="8"/>
  <c r="T210" i="8"/>
  <c r="BE210" i="8"/>
  <c r="BF210" i="8"/>
  <c r="BG210" i="8"/>
  <c r="BH210" i="8"/>
  <c r="BI210" i="8"/>
  <c r="BK210" i="8"/>
  <c r="J211" i="8"/>
  <c r="BF211" i="8" s="1"/>
  <c r="P211" i="8"/>
  <c r="R211" i="8"/>
  <c r="T211" i="8"/>
  <c r="BE211" i="8"/>
  <c r="BG211" i="8"/>
  <c r="BH211" i="8"/>
  <c r="BI211" i="8"/>
  <c r="BK211" i="8"/>
  <c r="J212" i="8"/>
  <c r="BF212" i="8" s="1"/>
  <c r="P212" i="8"/>
  <c r="R212" i="8"/>
  <c r="T212" i="8"/>
  <c r="BE212" i="8"/>
  <c r="BG212" i="8"/>
  <c r="BH212" i="8"/>
  <c r="BI212" i="8"/>
  <c r="BK212" i="8"/>
  <c r="J213" i="8"/>
  <c r="P213" i="8"/>
  <c r="R213" i="8"/>
  <c r="T213" i="8"/>
  <c r="BE213" i="8"/>
  <c r="BF213" i="8"/>
  <c r="BG213" i="8"/>
  <c r="BH213" i="8"/>
  <c r="BI213" i="8"/>
  <c r="BK213" i="8"/>
  <c r="J214" i="8"/>
  <c r="BF214" i="8" s="1"/>
  <c r="P214" i="8"/>
  <c r="R214" i="8"/>
  <c r="T214" i="8"/>
  <c r="BE214" i="8"/>
  <c r="BG214" i="8"/>
  <c r="BH214" i="8"/>
  <c r="BI214" i="8"/>
  <c r="BK214" i="8"/>
  <c r="J215" i="8"/>
  <c r="BF215" i="8" s="1"/>
  <c r="P215" i="8"/>
  <c r="R215" i="8"/>
  <c r="T215" i="8"/>
  <c r="BE215" i="8"/>
  <c r="BG215" i="8"/>
  <c r="BH215" i="8"/>
  <c r="BI215" i="8"/>
  <c r="BK215" i="8"/>
  <c r="J216" i="8"/>
  <c r="P216" i="8"/>
  <c r="R216" i="8"/>
  <c r="T216" i="8"/>
  <c r="BE216" i="8"/>
  <c r="BF216" i="8"/>
  <c r="BG216" i="8"/>
  <c r="BH216" i="8"/>
  <c r="BI216" i="8"/>
  <c r="BK216" i="8"/>
  <c r="J217" i="8"/>
  <c r="BF217" i="8" s="1"/>
  <c r="P217" i="8"/>
  <c r="R217" i="8"/>
  <c r="T217" i="8"/>
  <c r="BE217" i="8"/>
  <c r="BG217" i="8"/>
  <c r="BH217" i="8"/>
  <c r="BI217" i="8"/>
  <c r="BK217" i="8"/>
  <c r="J218" i="8"/>
  <c r="BF218" i="8" s="1"/>
  <c r="P218" i="8"/>
  <c r="R218" i="8"/>
  <c r="T218" i="8"/>
  <c r="BE218" i="8"/>
  <c r="BG218" i="8"/>
  <c r="BH218" i="8"/>
  <c r="BI218" i="8"/>
  <c r="BK218" i="8"/>
  <c r="J219" i="8"/>
  <c r="P219" i="8"/>
  <c r="R219" i="8"/>
  <c r="T219" i="8"/>
  <c r="BE219" i="8"/>
  <c r="BF219" i="8"/>
  <c r="BG219" i="8"/>
  <c r="BH219" i="8"/>
  <c r="BI219" i="8"/>
  <c r="BK219" i="8"/>
  <c r="J220" i="8"/>
  <c r="BF220" i="8" s="1"/>
  <c r="P220" i="8"/>
  <c r="R220" i="8"/>
  <c r="T220" i="8"/>
  <c r="BE220" i="8"/>
  <c r="BG220" i="8"/>
  <c r="BH220" i="8"/>
  <c r="BI220" i="8"/>
  <c r="BK220" i="8"/>
  <c r="J221" i="8"/>
  <c r="BF221" i="8" s="1"/>
  <c r="P221" i="8"/>
  <c r="R221" i="8"/>
  <c r="T221" i="8"/>
  <c r="BE221" i="8"/>
  <c r="BG221" i="8"/>
  <c r="BH221" i="8"/>
  <c r="BI221" i="8"/>
  <c r="BK221" i="8"/>
  <c r="J222" i="8"/>
  <c r="P222" i="8"/>
  <c r="R222" i="8"/>
  <c r="T222" i="8"/>
  <c r="BE222" i="8"/>
  <c r="BF222" i="8"/>
  <c r="BG222" i="8"/>
  <c r="BH222" i="8"/>
  <c r="BI222" i="8"/>
  <c r="BK222" i="8"/>
  <c r="J223" i="8"/>
  <c r="BF223" i="8" s="1"/>
  <c r="P223" i="8"/>
  <c r="R223" i="8"/>
  <c r="T223" i="8"/>
  <c r="BE223" i="8"/>
  <c r="BG223" i="8"/>
  <c r="BH223" i="8"/>
  <c r="BI223" i="8"/>
  <c r="BK223" i="8"/>
  <c r="J224" i="8"/>
  <c r="BF224" i="8" s="1"/>
  <c r="P224" i="8"/>
  <c r="R224" i="8"/>
  <c r="T224" i="8"/>
  <c r="BE224" i="8"/>
  <c r="BG224" i="8"/>
  <c r="BH224" i="8"/>
  <c r="BI224" i="8"/>
  <c r="BK224" i="8"/>
  <c r="R225" i="8"/>
  <c r="J226" i="8"/>
  <c r="P226" i="8"/>
  <c r="R226" i="8"/>
  <c r="T226" i="8"/>
  <c r="T225" i="8" s="1"/>
  <c r="BE226" i="8"/>
  <c r="BF226" i="8"/>
  <c r="BG226" i="8"/>
  <c r="BH226" i="8"/>
  <c r="BI226" i="8"/>
  <c r="BK226" i="8"/>
  <c r="BK225" i="8" s="1"/>
  <c r="J225" i="8" s="1"/>
  <c r="J104" i="8" s="1"/>
  <c r="J227" i="8"/>
  <c r="P227" i="8"/>
  <c r="R227" i="8"/>
  <c r="T227" i="8"/>
  <c r="BE227" i="8"/>
  <c r="BF227" i="8"/>
  <c r="BG227" i="8"/>
  <c r="BH227" i="8"/>
  <c r="BI227" i="8"/>
  <c r="BK227" i="8"/>
  <c r="J228" i="8"/>
  <c r="BF228" i="8" s="1"/>
  <c r="P228" i="8"/>
  <c r="P225" i="8" s="1"/>
  <c r="R228" i="8"/>
  <c r="T228" i="8"/>
  <c r="BE228" i="8"/>
  <c r="BG228" i="8"/>
  <c r="BH228" i="8"/>
  <c r="BI228" i="8"/>
  <c r="BK228" i="8"/>
  <c r="J229" i="8"/>
  <c r="P229" i="8"/>
  <c r="R229" i="8"/>
  <c r="T229" i="8"/>
  <c r="BE229" i="8"/>
  <c r="BF229" i="8"/>
  <c r="BG229" i="8"/>
  <c r="BH229" i="8"/>
  <c r="BI229" i="8"/>
  <c r="BK229" i="8"/>
  <c r="J230" i="8"/>
  <c r="P230" i="8"/>
  <c r="R230" i="8"/>
  <c r="T230" i="8"/>
  <c r="BE230" i="8"/>
  <c r="BF230" i="8"/>
  <c r="BG230" i="8"/>
  <c r="BH230" i="8"/>
  <c r="BI230" i="8"/>
  <c r="BK230" i="8"/>
  <c r="J231" i="8"/>
  <c r="BF231" i="8" s="1"/>
  <c r="P231" i="8"/>
  <c r="R231" i="8"/>
  <c r="T231" i="8"/>
  <c r="BE231" i="8"/>
  <c r="BG231" i="8"/>
  <c r="BH231" i="8"/>
  <c r="BI231" i="8"/>
  <c r="BK231" i="8"/>
  <c r="J232" i="8"/>
  <c r="P232" i="8"/>
  <c r="R232" i="8"/>
  <c r="T232" i="8"/>
  <c r="BE232" i="8"/>
  <c r="BF232" i="8"/>
  <c r="BG232" i="8"/>
  <c r="BH232" i="8"/>
  <c r="BI232" i="8"/>
  <c r="BK232" i="8"/>
  <c r="J233" i="8"/>
  <c r="P233" i="8"/>
  <c r="R233" i="8"/>
  <c r="T233" i="8"/>
  <c r="BE233" i="8"/>
  <c r="BF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P235" i="8"/>
  <c r="R235" i="8"/>
  <c r="T235" i="8"/>
  <c r="BE235" i="8"/>
  <c r="BF235" i="8"/>
  <c r="BG235" i="8"/>
  <c r="BH235" i="8"/>
  <c r="BI235" i="8"/>
  <c r="BK235" i="8"/>
  <c r="J236" i="8"/>
  <c r="P236" i="8"/>
  <c r="R236" i="8"/>
  <c r="T236" i="8"/>
  <c r="BE236" i="8"/>
  <c r="BF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P239" i="8"/>
  <c r="R239" i="8"/>
  <c r="T239" i="8"/>
  <c r="BE239" i="8"/>
  <c r="BF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P242" i="8"/>
  <c r="R242" i="8"/>
  <c r="T242" i="8"/>
  <c r="BE242" i="8"/>
  <c r="BF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P244" i="8"/>
  <c r="R244" i="8"/>
  <c r="T244" i="8"/>
  <c r="BE244" i="8"/>
  <c r="BF244" i="8"/>
  <c r="BG244" i="8"/>
  <c r="BH244" i="8"/>
  <c r="BI244" i="8"/>
  <c r="BK244" i="8"/>
  <c r="J245" i="8"/>
  <c r="P245" i="8"/>
  <c r="R245" i="8"/>
  <c r="T245" i="8"/>
  <c r="BE245" i="8"/>
  <c r="BF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P247" i="8"/>
  <c r="R247" i="8"/>
  <c r="T247" i="8"/>
  <c r="BE247" i="8"/>
  <c r="BF247" i="8"/>
  <c r="BG247" i="8"/>
  <c r="BH247" i="8"/>
  <c r="BI247" i="8"/>
  <c r="BK247" i="8"/>
  <c r="J248" i="8"/>
  <c r="P248" i="8"/>
  <c r="R248" i="8"/>
  <c r="T248" i="8"/>
  <c r="BE248" i="8"/>
  <c r="BF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P250" i="8"/>
  <c r="R250" i="8"/>
  <c r="T250" i="8"/>
  <c r="BE250" i="8"/>
  <c r="BF250" i="8"/>
  <c r="BG250" i="8"/>
  <c r="BH250" i="8"/>
  <c r="BI250" i="8"/>
  <c r="BK250" i="8"/>
  <c r="J251" i="8"/>
  <c r="P251" i="8"/>
  <c r="R251" i="8"/>
  <c r="T251" i="8"/>
  <c r="BE251" i="8"/>
  <c r="BF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P253" i="8"/>
  <c r="R253" i="8"/>
  <c r="T253" i="8"/>
  <c r="BE253" i="8"/>
  <c r="BF253" i="8"/>
  <c r="BG253" i="8"/>
  <c r="BH253" i="8"/>
  <c r="BI253" i="8"/>
  <c r="BK253" i="8"/>
  <c r="J254" i="8"/>
  <c r="P254" i="8"/>
  <c r="R254" i="8"/>
  <c r="T254" i="8"/>
  <c r="BE254" i="8"/>
  <c r="BF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T256" i="8"/>
  <c r="J257" i="8"/>
  <c r="BF257" i="8" s="1"/>
  <c r="P257" i="8"/>
  <c r="P256" i="8" s="1"/>
  <c r="R257" i="8"/>
  <c r="T257" i="8"/>
  <c r="BE257" i="8"/>
  <c r="BG257" i="8"/>
  <c r="BH257" i="8"/>
  <c r="BI257" i="8"/>
  <c r="BK257" i="8"/>
  <c r="BK256" i="8" s="1"/>
  <c r="J256" i="8" s="1"/>
  <c r="J105" i="8" s="1"/>
  <c r="J258" i="8"/>
  <c r="BF258" i="8" s="1"/>
  <c r="P258" i="8"/>
  <c r="R258" i="8"/>
  <c r="T258" i="8"/>
  <c r="BE258" i="8"/>
  <c r="BG258" i="8"/>
  <c r="BH258" i="8"/>
  <c r="BI258" i="8"/>
  <c r="BK258" i="8"/>
  <c r="J259" i="8"/>
  <c r="P259" i="8"/>
  <c r="R259" i="8"/>
  <c r="R256" i="8" s="1"/>
  <c r="T259" i="8"/>
  <c r="BE259" i="8"/>
  <c r="BF259" i="8"/>
  <c r="BG259" i="8"/>
  <c r="BH259" i="8"/>
  <c r="BI259" i="8"/>
  <c r="BK259" i="8"/>
  <c r="J260" i="8"/>
  <c r="BF260" i="8" s="1"/>
  <c r="P260" i="8"/>
  <c r="R260" i="8"/>
  <c r="T260" i="8"/>
  <c r="BE260" i="8"/>
  <c r="BG260" i="8"/>
  <c r="BH260" i="8"/>
  <c r="BI260" i="8"/>
  <c r="BK260" i="8"/>
  <c r="J262" i="8"/>
  <c r="BF262" i="8" s="1"/>
  <c r="P262" i="8"/>
  <c r="P261" i="8" s="1"/>
  <c r="R262" i="8"/>
  <c r="T262" i="8"/>
  <c r="T261" i="8" s="1"/>
  <c r="BE262" i="8"/>
  <c r="BG262" i="8"/>
  <c r="BH262" i="8"/>
  <c r="BI262" i="8"/>
  <c r="BK262" i="8"/>
  <c r="BK261" i="8" s="1"/>
  <c r="J261" i="8" s="1"/>
  <c r="J106" i="8" s="1"/>
  <c r="J263" i="8"/>
  <c r="P263" i="8"/>
  <c r="R263" i="8"/>
  <c r="R261" i="8" s="1"/>
  <c r="T263" i="8"/>
  <c r="BE263" i="8"/>
  <c r="BF263" i="8"/>
  <c r="BG263" i="8"/>
  <c r="BH263" i="8"/>
  <c r="BI263" i="8"/>
  <c r="BK263" i="8"/>
  <c r="J264" i="8"/>
  <c r="P264" i="8"/>
  <c r="R264" i="8"/>
  <c r="T264" i="8"/>
  <c r="BE264" i="8"/>
  <c r="BF264" i="8"/>
  <c r="BG264" i="8"/>
  <c r="BH264" i="8"/>
  <c r="BI264" i="8"/>
  <c r="BK264" i="8"/>
  <c r="J265" i="8"/>
  <c r="BF265" i="8" s="1"/>
  <c r="P265" i="8"/>
  <c r="R265" i="8"/>
  <c r="T265" i="8"/>
  <c r="BE265" i="8"/>
  <c r="BG265" i="8"/>
  <c r="BH265" i="8"/>
  <c r="BI265" i="8"/>
  <c r="BK265" i="8"/>
  <c r="T266" i="8"/>
  <c r="J267" i="8"/>
  <c r="BF267" i="8" s="1"/>
  <c r="P267" i="8"/>
  <c r="R267" i="8"/>
  <c r="T267" i="8"/>
  <c r="BE267" i="8"/>
  <c r="BG267" i="8"/>
  <c r="BH267" i="8"/>
  <c r="BI267" i="8"/>
  <c r="BK267" i="8"/>
  <c r="BK266" i="8" s="1"/>
  <c r="J266" i="8" s="1"/>
  <c r="J107" i="8" s="1"/>
  <c r="J268" i="8"/>
  <c r="BF268" i="8" s="1"/>
  <c r="P268" i="8"/>
  <c r="P266" i="8" s="1"/>
  <c r="R268" i="8"/>
  <c r="T268" i="8"/>
  <c r="BE268" i="8"/>
  <c r="BG268" i="8"/>
  <c r="BH268" i="8"/>
  <c r="BI268" i="8"/>
  <c r="BK268" i="8"/>
  <c r="J269" i="8"/>
  <c r="BF269" i="8" s="1"/>
  <c r="P269" i="8"/>
  <c r="R269" i="8"/>
  <c r="R266" i="8" s="1"/>
  <c r="T269" i="8"/>
  <c r="BE269" i="8"/>
  <c r="BG269" i="8"/>
  <c r="BH269" i="8"/>
  <c r="BI269" i="8"/>
  <c r="BK269" i="8"/>
  <c r="J270" i="8"/>
  <c r="BF270" i="8" s="1"/>
  <c r="P270" i="8"/>
  <c r="R270" i="8"/>
  <c r="T270" i="8"/>
  <c r="BE270" i="8"/>
  <c r="BG270" i="8"/>
  <c r="BH270" i="8"/>
  <c r="BI270" i="8"/>
  <c r="BK270" i="8"/>
  <c r="J271" i="8"/>
  <c r="BF271" i="8" s="1"/>
  <c r="P271" i="8"/>
  <c r="R271" i="8"/>
  <c r="T271" i="8"/>
  <c r="BE271" i="8"/>
  <c r="BG271" i="8"/>
  <c r="BH271" i="8"/>
  <c r="BI271" i="8"/>
  <c r="BK271" i="8"/>
  <c r="J272" i="8"/>
  <c r="P272" i="8"/>
  <c r="R272" i="8"/>
  <c r="T272" i="8"/>
  <c r="BE272" i="8"/>
  <c r="BF272" i="8"/>
  <c r="BG272" i="8"/>
  <c r="BH272" i="8"/>
  <c r="BI272" i="8"/>
  <c r="BK272" i="8"/>
  <c r="T273" i="8"/>
  <c r="BK273" i="8"/>
  <c r="J273" i="8" s="1"/>
  <c r="J108" i="8" s="1"/>
  <c r="J274" i="8"/>
  <c r="P274" i="8"/>
  <c r="P273" i="8" s="1"/>
  <c r="R274" i="8"/>
  <c r="R273" i="8" s="1"/>
  <c r="T274" i="8"/>
  <c r="BE274" i="8"/>
  <c r="BF274" i="8"/>
  <c r="BG274" i="8"/>
  <c r="BH274" i="8"/>
  <c r="BI274" i="8"/>
  <c r="BK274" i="8"/>
  <c r="BK120" i="18" l="1"/>
  <c r="P120" i="18"/>
  <c r="P119" i="18" s="1"/>
  <c r="F33" i="18"/>
  <c r="J33" i="18"/>
  <c r="F418" i="17"/>
  <c r="F420" i="17" s="1"/>
  <c r="E523" i="17" s="1"/>
  <c r="F361" i="17"/>
  <c r="F363" i="17"/>
  <c r="E521" i="17" s="1"/>
  <c r="H471" i="17"/>
  <c r="H472" i="17" s="1"/>
  <c r="G526" i="17" s="1"/>
  <c r="F296" i="17"/>
  <c r="F298" i="17"/>
  <c r="E520" i="17" s="1"/>
  <c r="F99" i="17"/>
  <c r="F101" i="17"/>
  <c r="E512" i="17" s="1"/>
  <c r="F456" i="17"/>
  <c r="F458" i="17" s="1"/>
  <c r="E525" i="17" s="1"/>
  <c r="H362" i="17"/>
  <c r="H363" i="17" s="1"/>
  <c r="G521" i="17" s="1"/>
  <c r="F472" i="17"/>
  <c r="E526" i="17" s="1"/>
  <c r="H267" i="17"/>
  <c r="H268" i="17" s="1"/>
  <c r="G519" i="17" s="1"/>
  <c r="H438" i="17"/>
  <c r="H439" i="17"/>
  <c r="G524" i="17" s="1"/>
  <c r="H419" i="17"/>
  <c r="H420" i="17"/>
  <c r="G523" i="17" s="1"/>
  <c r="H397" i="17"/>
  <c r="G522" i="17" s="1"/>
  <c r="H396" i="17"/>
  <c r="F470" i="17"/>
  <c r="F198" i="17"/>
  <c r="F200" i="17" s="1"/>
  <c r="E516" i="17" s="1"/>
  <c r="F72" i="17"/>
  <c r="F74" i="17" s="1"/>
  <c r="E511" i="17" s="1"/>
  <c r="H71" i="17"/>
  <c r="H458" i="17"/>
  <c r="G525" i="17" s="1"/>
  <c r="F220" i="17"/>
  <c r="F222" i="17" s="1"/>
  <c r="E517" i="17" s="1"/>
  <c r="F176" i="17"/>
  <c r="F178" i="17"/>
  <c r="E515" i="17" s="1"/>
  <c r="H135" i="17"/>
  <c r="G513" i="17" s="1"/>
  <c r="H100" i="17"/>
  <c r="H101" i="17" s="1"/>
  <c r="G512" i="17" s="1"/>
  <c r="F133" i="17"/>
  <c r="F135" i="17" s="1"/>
  <c r="E513" i="17" s="1"/>
  <c r="A70" i="17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57" i="17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H219" i="17"/>
  <c r="H297" i="17"/>
  <c r="H298" i="17"/>
  <c r="G520" i="17" s="1"/>
  <c r="H154" i="17"/>
  <c r="F239" i="17"/>
  <c r="H200" i="17"/>
  <c r="G516" i="17" s="1"/>
  <c r="H177" i="17"/>
  <c r="H178" i="17" s="1"/>
  <c r="G515" i="17" s="1"/>
  <c r="F155" i="17"/>
  <c r="F157" i="17" s="1"/>
  <c r="E514" i="17" s="1"/>
  <c r="J121" i="15"/>
  <c r="J98" i="15" s="1"/>
  <c r="BK120" i="15"/>
  <c r="J34" i="15"/>
  <c r="F34" i="15"/>
  <c r="J33" i="15"/>
  <c r="P124" i="14"/>
  <c r="P123" i="14" s="1"/>
  <c r="T124" i="14"/>
  <c r="T123" i="14" s="1"/>
  <c r="F33" i="14"/>
  <c r="J33" i="14"/>
  <c r="J125" i="14"/>
  <c r="J98" i="14" s="1"/>
  <c r="BK124" i="14"/>
  <c r="R124" i="14"/>
  <c r="R123" i="14" s="1"/>
  <c r="T170" i="13"/>
  <c r="T129" i="13"/>
  <c r="R170" i="13"/>
  <c r="BK170" i="13"/>
  <c r="J170" i="13" s="1"/>
  <c r="J101" i="13" s="1"/>
  <c r="J171" i="13"/>
  <c r="J102" i="13" s="1"/>
  <c r="BK129" i="13"/>
  <c r="P129" i="13"/>
  <c r="P128" i="13" s="1"/>
  <c r="P170" i="13"/>
  <c r="F34" i="13"/>
  <c r="J34" i="13"/>
  <c r="R128" i="13"/>
  <c r="J33" i="13"/>
  <c r="H473" i="12"/>
  <c r="G504" i="12" s="1"/>
  <c r="H472" i="12"/>
  <c r="F362" i="12"/>
  <c r="F364" i="12"/>
  <c r="E499" i="12" s="1"/>
  <c r="H76" i="12"/>
  <c r="H77" i="12"/>
  <c r="G489" i="12" s="1"/>
  <c r="F176" i="12"/>
  <c r="F178" i="12" s="1"/>
  <c r="E493" i="12" s="1"/>
  <c r="F75" i="12"/>
  <c r="F77" i="12"/>
  <c r="E489" i="12" s="1"/>
  <c r="F471" i="12"/>
  <c r="F473" i="12" s="1"/>
  <c r="E504" i="12" s="1"/>
  <c r="H458" i="12"/>
  <c r="H459" i="12"/>
  <c r="G503" i="12" s="1"/>
  <c r="H439" i="12"/>
  <c r="H440" i="12"/>
  <c r="G502" i="12" s="1"/>
  <c r="H420" i="12"/>
  <c r="H421" i="12" s="1"/>
  <c r="G501" i="12" s="1"/>
  <c r="F438" i="12"/>
  <c r="F440" i="12" s="1"/>
  <c r="E502" i="12" s="1"/>
  <c r="F419" i="12"/>
  <c r="F421" i="12" s="1"/>
  <c r="E501" i="12" s="1"/>
  <c r="H364" i="12"/>
  <c r="G499" i="12" s="1"/>
  <c r="F298" i="12"/>
  <c r="F154" i="12"/>
  <c r="H363" i="12"/>
  <c r="H298" i="12"/>
  <c r="F271" i="12"/>
  <c r="E497" i="12" s="1"/>
  <c r="F269" i="12"/>
  <c r="F239" i="12"/>
  <c r="H154" i="12"/>
  <c r="H395" i="12"/>
  <c r="A61" i="12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/>
  <c r="A74" i="12" s="1"/>
  <c r="A75" i="12" s="1"/>
  <c r="A76" i="12" s="1"/>
  <c r="A77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7" i="12" s="1"/>
  <c r="A510" i="12" s="1"/>
  <c r="A517" i="12" s="1"/>
  <c r="H268" i="12"/>
  <c r="F395" i="12"/>
  <c r="H219" i="12"/>
  <c r="H197" i="12"/>
  <c r="H178" i="12"/>
  <c r="G493" i="12" s="1"/>
  <c r="H134" i="12"/>
  <c r="G491" i="12" s="1"/>
  <c r="F219" i="12"/>
  <c r="F99" i="12"/>
  <c r="F198" i="12"/>
  <c r="F200" i="12" s="1"/>
  <c r="E494" i="12" s="1"/>
  <c r="J121" i="10"/>
  <c r="J98" i="10" s="1"/>
  <c r="BK120" i="10"/>
  <c r="R119" i="10"/>
  <c r="F34" i="10"/>
  <c r="J34" i="10"/>
  <c r="J33" i="10"/>
  <c r="J125" i="9"/>
  <c r="J98" i="9" s="1"/>
  <c r="BK124" i="9"/>
  <c r="P124" i="9"/>
  <c r="P123" i="9" s="1"/>
  <c r="F33" i="9"/>
  <c r="J33" i="9"/>
  <c r="R124" i="9"/>
  <c r="R123" i="9" s="1"/>
  <c r="R170" i="8"/>
  <c r="T128" i="8"/>
  <c r="J34" i="8"/>
  <c r="P170" i="8"/>
  <c r="R129" i="8"/>
  <c r="BK129" i="8"/>
  <c r="J157" i="8"/>
  <c r="J99" i="8" s="1"/>
  <c r="BK170" i="8"/>
  <c r="J170" i="8" s="1"/>
  <c r="J101" i="8" s="1"/>
  <c r="J171" i="8"/>
  <c r="J102" i="8" s="1"/>
  <c r="T170" i="8"/>
  <c r="P129" i="8"/>
  <c r="P128" i="8" s="1"/>
  <c r="F34" i="8"/>
  <c r="J33" i="8"/>
  <c r="BK119" i="18" l="1"/>
  <c r="J119" i="18" s="1"/>
  <c r="J120" i="18"/>
  <c r="J97" i="18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9" i="17" s="1"/>
  <c r="A532" i="17" s="1"/>
  <c r="A539" i="17" s="1"/>
  <c r="H156" i="17"/>
  <c r="H157" i="17" s="1"/>
  <c r="G514" i="17" s="1"/>
  <c r="H221" i="17"/>
  <c r="H222" i="17" s="1"/>
  <c r="G517" i="17" s="1"/>
  <c r="H73" i="17"/>
  <c r="H74" i="17" s="1"/>
  <c r="G511" i="17" s="1"/>
  <c r="F240" i="17"/>
  <c r="F242" i="17" s="1"/>
  <c r="E518" i="17" s="1"/>
  <c r="BK119" i="15"/>
  <c r="J119" i="15" s="1"/>
  <c r="J120" i="15"/>
  <c r="J97" i="15" s="1"/>
  <c r="BK123" i="14"/>
  <c r="J123" i="14" s="1"/>
  <c r="J124" i="14"/>
  <c r="J97" i="14" s="1"/>
  <c r="J129" i="13"/>
  <c r="J97" i="13" s="1"/>
  <c r="BK128" i="13"/>
  <c r="J128" i="13" s="1"/>
  <c r="T128" i="13"/>
  <c r="H300" i="12"/>
  <c r="H301" i="12" s="1"/>
  <c r="G498" i="12" s="1"/>
  <c r="H221" i="12"/>
  <c r="H222" i="12" s="1"/>
  <c r="G495" i="12" s="1"/>
  <c r="H156" i="12"/>
  <c r="H157" i="12" s="1"/>
  <c r="G492" i="12" s="1"/>
  <c r="H199" i="12"/>
  <c r="H200" i="12" s="1"/>
  <c r="G494" i="12" s="1"/>
  <c r="H397" i="12"/>
  <c r="H398" i="12" s="1"/>
  <c r="G500" i="12" s="1"/>
  <c r="F100" i="12"/>
  <c r="F102" i="12" s="1"/>
  <c r="E490" i="12" s="1"/>
  <c r="F396" i="12"/>
  <c r="F398" i="12" s="1"/>
  <c r="E500" i="12" s="1"/>
  <c r="F240" i="12"/>
  <c r="F242" i="12" s="1"/>
  <c r="E496" i="12" s="1"/>
  <c r="F155" i="12"/>
  <c r="F157" i="12" s="1"/>
  <c r="E492" i="12" s="1"/>
  <c r="F220" i="12"/>
  <c r="F222" i="12" s="1"/>
  <c r="E495" i="12" s="1"/>
  <c r="H270" i="12"/>
  <c r="H271" i="12" s="1"/>
  <c r="G497" i="12" s="1"/>
  <c r="F299" i="12"/>
  <c r="F301" i="12" s="1"/>
  <c r="E498" i="12" s="1"/>
  <c r="BK119" i="10"/>
  <c r="J119" i="10" s="1"/>
  <c r="J120" i="10"/>
  <c r="J97" i="10" s="1"/>
  <c r="BK123" i="9"/>
  <c r="J123" i="9" s="1"/>
  <c r="J124" i="9"/>
  <c r="J97" i="9" s="1"/>
  <c r="J129" i="8"/>
  <c r="J97" i="8" s="1"/>
  <c r="BK128" i="8"/>
  <c r="J128" i="8" s="1"/>
  <c r="R128" i="8"/>
  <c r="J30" i="18" l="1"/>
  <c r="J39" i="18" s="1"/>
  <c r="J96" i="18"/>
  <c r="E529" i="17"/>
  <c r="E536" i="17"/>
  <c r="G529" i="17"/>
  <c r="J30" i="15"/>
  <c r="J39" i="15" s="1"/>
  <c r="J96" i="15"/>
  <c r="J30" i="14"/>
  <c r="J39" i="14" s="1"/>
  <c r="J96" i="14"/>
  <c r="J30" i="13"/>
  <c r="J39" i="13" s="1"/>
  <c r="J96" i="13"/>
  <c r="E507" i="12"/>
  <c r="E514" i="12"/>
  <c r="G507" i="12"/>
  <c r="J30" i="10"/>
  <c r="J39" i="10" s="1"/>
  <c r="J96" i="10"/>
  <c r="J30" i="9"/>
  <c r="J39" i="9" s="1"/>
  <c r="J96" i="9"/>
  <c r="J30" i="8"/>
  <c r="J39" i="8" s="1"/>
  <c r="J96" i="8"/>
  <c r="G536" i="17" l="1"/>
  <c r="B536" i="17"/>
  <c r="E539" i="17" s="1"/>
  <c r="E532" i="17"/>
  <c r="G514" i="12"/>
  <c r="B514" i="12" s="1"/>
  <c r="E517" i="12" s="1"/>
  <c r="E510" i="12"/>
  <c r="P150" i="7" l="1"/>
  <c r="J37" i="7"/>
  <c r="J36" i="7"/>
  <c r="AY100" i="1"/>
  <c r="J35" i="7"/>
  <c r="AX100" i="1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T148" i="7"/>
  <c r="R149" i="7"/>
  <c r="R148" i="7"/>
  <c r="P149" i="7"/>
  <c r="P148" i="7" s="1"/>
  <c r="BI147" i="7"/>
  <c r="BH147" i="7"/>
  <c r="BG147" i="7"/>
  <c r="BE147" i="7"/>
  <c r="T147" i="7"/>
  <c r="T146" i="7" s="1"/>
  <c r="R147" i="7"/>
  <c r="R146" i="7"/>
  <c r="P147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T131" i="7" s="1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 s="1"/>
  <c r="J17" i="7"/>
  <c r="J12" i="7"/>
  <c r="J117" i="7"/>
  <c r="E7" i="7"/>
  <c r="E113" i="7"/>
  <c r="J37" i="6"/>
  <c r="J36" i="6"/>
  <c r="AY99" i="1"/>
  <c r="J35" i="6"/>
  <c r="AX99" i="1" s="1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115" i="6" s="1"/>
  <c r="J23" i="6"/>
  <c r="J21" i="6"/>
  <c r="E21" i="6"/>
  <c r="J114" i="6" s="1"/>
  <c r="J20" i="6"/>
  <c r="J18" i="6"/>
  <c r="E18" i="6"/>
  <c r="F115" i="6" s="1"/>
  <c r="J17" i="6"/>
  <c r="J12" i="6"/>
  <c r="J89" i="6" s="1"/>
  <c r="E7" i="6"/>
  <c r="E108" i="6"/>
  <c r="J37" i="5"/>
  <c r="J36" i="5"/>
  <c r="AY98" i="1" s="1"/>
  <c r="J35" i="5"/>
  <c r="AX98" i="1" s="1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T134" i="5" s="1"/>
  <c r="R135" i="5"/>
  <c r="R134" i="5" s="1"/>
  <c r="P135" i="5"/>
  <c r="P134" i="5" s="1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92" i="5"/>
  <c r="J17" i="5"/>
  <c r="J12" i="5"/>
  <c r="J115" i="5"/>
  <c r="E7" i="5"/>
  <c r="E111" i="5" s="1"/>
  <c r="J37" i="4"/>
  <c r="J36" i="4"/>
  <c r="AY97" i="1" s="1"/>
  <c r="J35" i="4"/>
  <c r="AX97" i="1" s="1"/>
  <c r="BI166" i="4"/>
  <c r="BH166" i="4"/>
  <c r="BG166" i="4"/>
  <c r="BE166" i="4"/>
  <c r="T166" i="4"/>
  <c r="R166" i="4"/>
  <c r="P166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/>
  <c r="R133" i="4"/>
  <c r="R132" i="4"/>
  <c r="P133" i="4"/>
  <c r="P132" i="4"/>
  <c r="BI131" i="4"/>
  <c r="BH131" i="4"/>
  <c r="BG131" i="4"/>
  <c r="BE131" i="4"/>
  <c r="T131" i="4"/>
  <c r="T130" i="4"/>
  <c r="R131" i="4"/>
  <c r="R130" i="4"/>
  <c r="P131" i="4"/>
  <c r="P130" i="4" s="1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89" i="4" s="1"/>
  <c r="E7" i="4"/>
  <c r="E111" i="4" s="1"/>
  <c r="J37" i="3"/>
  <c r="J36" i="3"/>
  <c r="AY96" i="1"/>
  <c r="J35" i="3"/>
  <c r="AX96" i="1"/>
  <c r="BI523" i="3"/>
  <c r="BH523" i="3"/>
  <c r="BG523" i="3"/>
  <c r="BE523" i="3"/>
  <c r="T523" i="3"/>
  <c r="R523" i="3"/>
  <c r="P523" i="3"/>
  <c r="BI522" i="3"/>
  <c r="BH522" i="3"/>
  <c r="BG522" i="3"/>
  <c r="BE522" i="3"/>
  <c r="T522" i="3"/>
  <c r="R522" i="3"/>
  <c r="P522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4" i="3"/>
  <c r="BH514" i="3"/>
  <c r="BG514" i="3"/>
  <c r="BE514" i="3"/>
  <c r="T514" i="3"/>
  <c r="R514" i="3"/>
  <c r="P514" i="3"/>
  <c r="BI512" i="3"/>
  <c r="BH512" i="3"/>
  <c r="BG512" i="3"/>
  <c r="BE512" i="3"/>
  <c r="T512" i="3"/>
  <c r="R512" i="3"/>
  <c r="P512" i="3"/>
  <c r="BI510" i="3"/>
  <c r="BH510" i="3"/>
  <c r="BG510" i="3"/>
  <c r="BE510" i="3"/>
  <c r="T510" i="3"/>
  <c r="R510" i="3"/>
  <c r="P510" i="3"/>
  <c r="BI506" i="3"/>
  <c r="BH506" i="3"/>
  <c r="BG506" i="3"/>
  <c r="BE506" i="3"/>
  <c r="T506" i="3"/>
  <c r="R506" i="3"/>
  <c r="P506" i="3"/>
  <c r="BI504" i="3"/>
  <c r="BH504" i="3"/>
  <c r="BG504" i="3"/>
  <c r="BE504" i="3"/>
  <c r="T504" i="3"/>
  <c r="R504" i="3"/>
  <c r="P504" i="3"/>
  <c r="BI500" i="3"/>
  <c r="BH500" i="3"/>
  <c r="BG500" i="3"/>
  <c r="BE500" i="3"/>
  <c r="T500" i="3"/>
  <c r="R500" i="3"/>
  <c r="P500" i="3"/>
  <c r="BI499" i="3"/>
  <c r="BH499" i="3"/>
  <c r="BG499" i="3"/>
  <c r="BE499" i="3"/>
  <c r="T499" i="3"/>
  <c r="R499" i="3"/>
  <c r="P499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5" i="3"/>
  <c r="BH495" i="3"/>
  <c r="BG495" i="3"/>
  <c r="BE495" i="3"/>
  <c r="T495" i="3"/>
  <c r="R495" i="3"/>
  <c r="P495" i="3"/>
  <c r="BI494" i="3"/>
  <c r="BH494" i="3"/>
  <c r="BG494" i="3"/>
  <c r="BE494" i="3"/>
  <c r="T494" i="3"/>
  <c r="R494" i="3"/>
  <c r="P494" i="3"/>
  <c r="BI492" i="3"/>
  <c r="BH492" i="3"/>
  <c r="BG492" i="3"/>
  <c r="BE492" i="3"/>
  <c r="T492" i="3"/>
  <c r="R492" i="3"/>
  <c r="P492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81" i="3"/>
  <c r="BH481" i="3"/>
  <c r="BG481" i="3"/>
  <c r="BE481" i="3"/>
  <c r="T481" i="3"/>
  <c r="R481" i="3"/>
  <c r="P481" i="3"/>
  <c r="BI479" i="3"/>
  <c r="BH479" i="3"/>
  <c r="BG479" i="3"/>
  <c r="BE479" i="3"/>
  <c r="T479" i="3"/>
  <c r="R479" i="3"/>
  <c r="P479" i="3"/>
  <c r="BI478" i="3"/>
  <c r="BH478" i="3"/>
  <c r="BG478" i="3"/>
  <c r="BE478" i="3"/>
  <c r="T478" i="3"/>
  <c r="R478" i="3"/>
  <c r="P478" i="3"/>
  <c r="BI477" i="3"/>
  <c r="BH477" i="3"/>
  <c r="BG477" i="3"/>
  <c r="BE477" i="3"/>
  <c r="T477" i="3"/>
  <c r="R477" i="3"/>
  <c r="P477" i="3"/>
  <c r="BI476" i="3"/>
  <c r="BH476" i="3"/>
  <c r="BG476" i="3"/>
  <c r="BE476" i="3"/>
  <c r="T476" i="3"/>
  <c r="R476" i="3"/>
  <c r="P476" i="3"/>
  <c r="BI475" i="3"/>
  <c r="BH475" i="3"/>
  <c r="BG475" i="3"/>
  <c r="BE475" i="3"/>
  <c r="T475" i="3"/>
  <c r="R475" i="3"/>
  <c r="P475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3" i="3"/>
  <c r="BH453" i="3"/>
  <c r="BG453" i="3"/>
  <c r="BE453" i="3"/>
  <c r="T453" i="3"/>
  <c r="R453" i="3"/>
  <c r="P453" i="3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7" i="3"/>
  <c r="BH407" i="3"/>
  <c r="BG407" i="3"/>
  <c r="BE407" i="3"/>
  <c r="T407" i="3"/>
  <c r="R407" i="3"/>
  <c r="P407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T390" i="3"/>
  <c r="R391" i="3"/>
  <c r="R390" i="3"/>
  <c r="P391" i="3"/>
  <c r="P390" i="3"/>
  <c r="BI389" i="3"/>
  <c r="BH389" i="3"/>
  <c r="BG389" i="3"/>
  <c r="BE389" i="3"/>
  <c r="T389" i="3"/>
  <c r="T388" i="3"/>
  <c r="R389" i="3"/>
  <c r="R388" i="3"/>
  <c r="P389" i="3"/>
  <c r="P388" i="3"/>
  <c r="BI387" i="3"/>
  <c r="BH387" i="3"/>
  <c r="BG387" i="3"/>
  <c r="BE387" i="3"/>
  <c r="T387" i="3"/>
  <c r="T386" i="3"/>
  <c r="R387" i="3"/>
  <c r="R386" i="3"/>
  <c r="P387" i="3"/>
  <c r="P386" i="3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T357" i="3"/>
  <c r="R358" i="3"/>
  <c r="R357" i="3" s="1"/>
  <c r="P358" i="3"/>
  <c r="P357" i="3" s="1"/>
  <c r="BI356" i="3"/>
  <c r="BH356" i="3"/>
  <c r="BG356" i="3"/>
  <c r="BE356" i="3"/>
  <c r="T356" i="3"/>
  <c r="R356" i="3"/>
  <c r="P356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3" i="3"/>
  <c r="BH283" i="3"/>
  <c r="BG283" i="3"/>
  <c r="BE283" i="3"/>
  <c r="T283" i="3"/>
  <c r="T282" i="3"/>
  <c r="R283" i="3"/>
  <c r="R282" i="3" s="1"/>
  <c r="P283" i="3"/>
  <c r="P282" i="3" s="1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3" i="3"/>
  <c r="BH213" i="3"/>
  <c r="BG213" i="3"/>
  <c r="BE213" i="3"/>
  <c r="T213" i="3"/>
  <c r="R213" i="3"/>
  <c r="P213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6" i="3"/>
  <c r="BH196" i="3"/>
  <c r="BG196" i="3"/>
  <c r="BE196" i="3"/>
  <c r="T196" i="3"/>
  <c r="R196" i="3"/>
  <c r="P196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J140" i="3"/>
  <c r="J139" i="3"/>
  <c r="F139" i="3"/>
  <c r="F137" i="3"/>
  <c r="E135" i="3"/>
  <c r="J92" i="3"/>
  <c r="J91" i="3"/>
  <c r="F91" i="3"/>
  <c r="F89" i="3"/>
  <c r="E87" i="3"/>
  <c r="J18" i="3"/>
  <c r="E18" i="3"/>
  <c r="F140" i="3" s="1"/>
  <c r="J17" i="3"/>
  <c r="J12" i="3"/>
  <c r="J137" i="3"/>
  <c r="E7" i="3"/>
  <c r="E133" i="3"/>
  <c r="J37" i="2"/>
  <c r="J36" i="2"/>
  <c r="AY95" i="1" s="1"/>
  <c r="J35" i="2"/>
  <c r="AX95" i="1" s="1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41" i="2"/>
  <c r="BH541" i="2"/>
  <c r="BG541" i="2"/>
  <c r="BE541" i="2"/>
  <c r="T541" i="2"/>
  <c r="R541" i="2"/>
  <c r="P541" i="2"/>
  <c r="BI539" i="2"/>
  <c r="BH539" i="2"/>
  <c r="BG539" i="2"/>
  <c r="BE539" i="2"/>
  <c r="T539" i="2"/>
  <c r="R539" i="2"/>
  <c r="P539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T396" i="2"/>
  <c r="R397" i="2"/>
  <c r="R396" i="2"/>
  <c r="P397" i="2"/>
  <c r="P396" i="2"/>
  <c r="BI395" i="2"/>
  <c r="BH395" i="2"/>
  <c r="BG395" i="2"/>
  <c r="BE395" i="2"/>
  <c r="T395" i="2"/>
  <c r="T394" i="2"/>
  <c r="R395" i="2"/>
  <c r="R394" i="2"/>
  <c r="P395" i="2"/>
  <c r="P394" i="2"/>
  <c r="BI393" i="2"/>
  <c r="BH393" i="2"/>
  <c r="BG393" i="2"/>
  <c r="BE393" i="2"/>
  <c r="T393" i="2"/>
  <c r="T392" i="2"/>
  <c r="R393" i="2"/>
  <c r="R392" i="2"/>
  <c r="P393" i="2"/>
  <c r="P392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T363" i="2" s="1"/>
  <c r="R364" i="2"/>
  <c r="R363" i="2" s="1"/>
  <c r="P364" i="2"/>
  <c r="P363" i="2" s="1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T288" i="2" s="1"/>
  <c r="R289" i="2"/>
  <c r="R288" i="2" s="1"/>
  <c r="P289" i="2"/>
  <c r="P288" i="2" s="1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7" i="2"/>
  <c r="BH197" i="2"/>
  <c r="BG197" i="2"/>
  <c r="BE197" i="2"/>
  <c r="T197" i="2"/>
  <c r="R197" i="2"/>
  <c r="P197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/>
  <c r="J17" i="2"/>
  <c r="J12" i="2"/>
  <c r="J89" i="2"/>
  <c r="E7" i="2"/>
  <c r="E133" i="2"/>
  <c r="L90" i="1"/>
  <c r="AM90" i="1"/>
  <c r="AM89" i="1"/>
  <c r="L89" i="1"/>
  <c r="AM87" i="1"/>
  <c r="L87" i="1"/>
  <c r="L85" i="1"/>
  <c r="L84" i="1"/>
  <c r="J532" i="2"/>
  <c r="BK510" i="2"/>
  <c r="J455" i="2"/>
  <c r="BK437" i="2"/>
  <c r="J431" i="2"/>
  <c r="BK422" i="2"/>
  <c r="BK400" i="2"/>
  <c r="BK359" i="2"/>
  <c r="J335" i="2"/>
  <c r="BK302" i="2"/>
  <c r="BK285" i="2"/>
  <c r="BK278" i="2"/>
  <c r="J258" i="2"/>
  <c r="BK237" i="2"/>
  <c r="J224" i="2"/>
  <c r="J180" i="2"/>
  <c r="BK552" i="2"/>
  <c r="BK397" i="2"/>
  <c r="J368" i="2"/>
  <c r="BK339" i="2"/>
  <c r="BK325" i="2"/>
  <c r="J312" i="2"/>
  <c r="BK304" i="2"/>
  <c r="BK274" i="2"/>
  <c r="J256" i="2"/>
  <c r="J240" i="2"/>
  <c r="J209" i="2"/>
  <c r="J202" i="2"/>
  <c r="J186" i="2"/>
  <c r="J148" i="2"/>
  <c r="J525" i="2"/>
  <c r="J508" i="2"/>
  <c r="J458" i="2"/>
  <c r="BK449" i="2"/>
  <c r="BK434" i="2"/>
  <c r="J415" i="2"/>
  <c r="J403" i="2"/>
  <c r="J384" i="2"/>
  <c r="J329" i="2"/>
  <c r="BK307" i="2"/>
  <c r="BK276" i="2"/>
  <c r="BK264" i="2"/>
  <c r="J249" i="2"/>
  <c r="J229" i="2"/>
  <c r="BK177" i="2"/>
  <c r="J166" i="2"/>
  <c r="BK555" i="2"/>
  <c r="BK535" i="2"/>
  <c r="J527" i="2"/>
  <c r="J516" i="2"/>
  <c r="J493" i="2"/>
  <c r="J460" i="2"/>
  <c r="J449" i="2"/>
  <c r="BK427" i="2"/>
  <c r="BK415" i="2"/>
  <c r="BK403" i="2"/>
  <c r="J380" i="2"/>
  <c r="BK362" i="2"/>
  <c r="J316" i="2"/>
  <c r="BK298" i="2"/>
  <c r="J277" i="2"/>
  <c r="J262" i="2"/>
  <c r="J250" i="2"/>
  <c r="BK231" i="2"/>
  <c r="J226" i="2"/>
  <c r="J204" i="2"/>
  <c r="J177" i="2"/>
  <c r="J168" i="2"/>
  <c r="J558" i="2"/>
  <c r="BK460" i="2"/>
  <c r="J442" i="2"/>
  <c r="BK433" i="2"/>
  <c r="J406" i="2"/>
  <c r="BK370" i="2"/>
  <c r="BK342" i="2"/>
  <c r="J319" i="2"/>
  <c r="BK292" i="2"/>
  <c r="BK277" i="2"/>
  <c r="BK262" i="2"/>
  <c r="BK250" i="2"/>
  <c r="BK236" i="2"/>
  <c r="BK212" i="2"/>
  <c r="BK178" i="2"/>
  <c r="BK162" i="2"/>
  <c r="BK442" i="2"/>
  <c r="BK413" i="2"/>
  <c r="J399" i="2"/>
  <c r="J356" i="2"/>
  <c r="J339" i="2"/>
  <c r="BK327" i="2"/>
  <c r="J299" i="2"/>
  <c r="J268" i="2"/>
  <c r="J247" i="2"/>
  <c r="J234" i="2"/>
  <c r="J159" i="2"/>
  <c r="J498" i="3"/>
  <c r="J482" i="3"/>
  <c r="BK450" i="3"/>
  <c r="BK437" i="3"/>
  <c r="J427" i="3"/>
  <c r="J398" i="3"/>
  <c r="J384" i="3"/>
  <c r="BK364" i="3"/>
  <c r="BK346" i="3"/>
  <c r="BK323" i="3"/>
  <c r="BK281" i="3"/>
  <c r="BK273" i="3"/>
  <c r="J220" i="3"/>
  <c r="BK196" i="3"/>
  <c r="J183" i="3"/>
  <c r="J169" i="3"/>
  <c r="J523" i="3"/>
  <c r="J514" i="3"/>
  <c r="BK482" i="3"/>
  <c r="BK453" i="3"/>
  <c r="BK434" i="3"/>
  <c r="J421" i="3"/>
  <c r="J397" i="3"/>
  <c r="J360" i="3"/>
  <c r="BK321" i="3"/>
  <c r="J292" i="3"/>
  <c r="BK266" i="3"/>
  <c r="BK250" i="3"/>
  <c r="J230" i="3"/>
  <c r="BK219" i="3"/>
  <c r="BK185" i="3"/>
  <c r="J163" i="3"/>
  <c r="BK514" i="3"/>
  <c r="J504" i="3"/>
  <c r="J455" i="3"/>
  <c r="BK436" i="3"/>
  <c r="J430" i="3"/>
  <c r="J418" i="3"/>
  <c r="BK404" i="3"/>
  <c r="J395" i="3"/>
  <c r="BK366" i="3"/>
  <c r="J342" i="3"/>
  <c r="BK304" i="3"/>
  <c r="BK289" i="3"/>
  <c r="BK275" i="3"/>
  <c r="BK247" i="3"/>
  <c r="J240" i="3"/>
  <c r="J222" i="3"/>
  <c r="BK204" i="3"/>
  <c r="BK176" i="3"/>
  <c r="J161" i="3"/>
  <c r="BK151" i="3"/>
  <c r="J499" i="3"/>
  <c r="BK477" i="3"/>
  <c r="BK449" i="3"/>
  <c r="BK440" i="3"/>
  <c r="J404" i="3"/>
  <c r="BK396" i="3"/>
  <c r="J376" i="3"/>
  <c r="J351" i="3"/>
  <c r="J329" i="3"/>
  <c r="J295" i="3"/>
  <c r="BK274" i="3"/>
  <c r="J235" i="3"/>
  <c r="J223" i="3"/>
  <c r="J147" i="3"/>
  <c r="BK499" i="3"/>
  <c r="J483" i="3"/>
  <c r="J453" i="3"/>
  <c r="J440" i="3"/>
  <c r="BK425" i="3"/>
  <c r="J414" i="3"/>
  <c r="J396" i="3"/>
  <c r="J374" i="3"/>
  <c r="J338" i="3"/>
  <c r="J316" i="3"/>
  <c r="BK301" i="3"/>
  <c r="BK290" i="3"/>
  <c r="BK241" i="3"/>
  <c r="J208" i="3"/>
  <c r="BK189" i="3"/>
  <c r="BK159" i="3"/>
  <c r="J497" i="3"/>
  <c r="BK374" i="3"/>
  <c r="BK344" i="3"/>
  <c r="J318" i="3"/>
  <c r="J306" i="3"/>
  <c r="J281" i="3"/>
  <c r="J272" i="3"/>
  <c r="J258" i="3"/>
  <c r="BK245" i="3"/>
  <c r="BK231" i="3"/>
  <c r="BK221" i="3"/>
  <c r="BK186" i="3"/>
  <c r="BK161" i="3"/>
  <c r="J141" i="4"/>
  <c r="J125" i="4"/>
  <c r="BK136" i="4"/>
  <c r="BK158" i="4"/>
  <c r="BK155" i="4"/>
  <c r="BK140" i="4"/>
  <c r="BK131" i="4"/>
  <c r="BK135" i="4"/>
  <c r="J131" i="4"/>
  <c r="J127" i="5"/>
  <c r="BK137" i="5"/>
  <c r="BK139" i="5"/>
  <c r="J137" i="5"/>
  <c r="J128" i="5"/>
  <c r="J139" i="5"/>
  <c r="BK164" i="6"/>
  <c r="J149" i="6"/>
  <c r="BK123" i="6"/>
  <c r="BK147" i="6"/>
  <c r="BK140" i="6"/>
  <c r="BK126" i="6"/>
  <c r="BK160" i="6"/>
  <c r="BK134" i="6"/>
  <c r="BK127" i="6"/>
  <c r="J121" i="6"/>
  <c r="BK137" i="6"/>
  <c r="J127" i="6"/>
  <c r="J162" i="6"/>
  <c r="J144" i="6"/>
  <c r="J132" i="6"/>
  <c r="J147" i="6"/>
  <c r="BK139" i="6"/>
  <c r="BK153" i="7"/>
  <c r="J126" i="7"/>
  <c r="BK151" i="7"/>
  <c r="J132" i="7"/>
  <c r="BK135" i="7"/>
  <c r="BK126" i="7"/>
  <c r="BK141" i="7"/>
  <c r="J155" i="7"/>
  <c r="J142" i="7"/>
  <c r="J136" i="7"/>
  <c r="BK526" i="2"/>
  <c r="J466" i="2"/>
  <c r="BK439" i="2"/>
  <c r="J433" i="2"/>
  <c r="J426" i="2"/>
  <c r="BK407" i="2"/>
  <c r="BK395" i="2"/>
  <c r="BK372" i="2"/>
  <c r="J352" i="2"/>
  <c r="BK319" i="2"/>
  <c r="J284" i="2"/>
  <c r="BK268" i="2"/>
  <c r="BK229" i="2"/>
  <c r="BK223" i="2"/>
  <c r="BK175" i="2"/>
  <c r="J147" i="2"/>
  <c r="J554" i="2"/>
  <c r="BK382" i="2"/>
  <c r="J364" i="2"/>
  <c r="J334" i="2"/>
  <c r="BK324" i="2"/>
  <c r="BK309" i="2"/>
  <c r="BK279" i="2"/>
  <c r="BK259" i="2"/>
  <c r="BK242" i="2"/>
  <c r="BK226" i="2"/>
  <c r="J207" i="2"/>
  <c r="J197" i="2"/>
  <c r="J160" i="2"/>
  <c r="J545" i="2"/>
  <c r="J524" i="2"/>
  <c r="J492" i="2"/>
  <c r="J453" i="2"/>
  <c r="J440" i="2"/>
  <c r="J422" i="2"/>
  <c r="BK410" i="2"/>
  <c r="J390" i="2"/>
  <c r="J366" i="2"/>
  <c r="BK316" i="2"/>
  <c r="J285" i="2"/>
  <c r="J274" i="2"/>
  <c r="J255" i="2"/>
  <c r="BK192" i="2"/>
  <c r="BK146" i="2"/>
  <c r="BK554" i="2"/>
  <c r="J534" i="2"/>
  <c r="BK524" i="2"/>
  <c r="J514" i="2"/>
  <c r="J464" i="2"/>
  <c r="BK451" i="2"/>
  <c r="BK431" i="2"/>
  <c r="BK416" i="2"/>
  <c r="J408" i="2"/>
  <c r="BK393" i="2"/>
  <c r="BK357" i="2"/>
  <c r="J327" i="2"/>
  <c r="BK299" i="2"/>
  <c r="J282" i="2"/>
  <c r="J264" i="2"/>
  <c r="BK255" i="2"/>
  <c r="BK244" i="2"/>
  <c r="J228" i="2"/>
  <c r="BK208" i="2"/>
  <c r="J205" i="2"/>
  <c r="BK174" i="2"/>
  <c r="BK164" i="2"/>
  <c r="BK549" i="2"/>
  <c r="BK457" i="2"/>
  <c r="J437" i="2"/>
  <c r="J429" i="2"/>
  <c r="BK408" i="2"/>
  <c r="J393" i="2"/>
  <c r="BK356" i="2"/>
  <c r="J330" i="2"/>
  <c r="BK301" i="2"/>
  <c r="J281" i="2"/>
  <c r="J267" i="2"/>
  <c r="J252" i="2"/>
  <c r="BK247" i="2"/>
  <c r="J233" i="2"/>
  <c r="J208" i="2"/>
  <c r="J182" i="2"/>
  <c r="BK147" i="2"/>
  <c r="J551" i="2"/>
  <c r="BK550" i="2"/>
  <c r="BK547" i="2"/>
  <c r="BK545" i="2"/>
  <c r="BK541" i="2"/>
  <c r="J535" i="2"/>
  <c r="BK534" i="2"/>
  <c r="BK533" i="2"/>
  <c r="J530" i="2"/>
  <c r="BK527" i="2"/>
  <c r="J522" i="2"/>
  <c r="BK520" i="2"/>
  <c r="BK518" i="2"/>
  <c r="BK515" i="2"/>
  <c r="BK514" i="2"/>
  <c r="J512" i="2"/>
  <c r="J510" i="2"/>
  <c r="BK509" i="2"/>
  <c r="BK508" i="2"/>
  <c r="BK463" i="2"/>
  <c r="J462" i="2"/>
  <c r="J461" i="2"/>
  <c r="BK458" i="2"/>
  <c r="J447" i="2"/>
  <c r="BK435" i="2"/>
  <c r="J418" i="2"/>
  <c r="BK402" i="2"/>
  <c r="J362" i="2"/>
  <c r="BK344" i="2"/>
  <c r="BK330" i="2"/>
  <c r="J306" i="2"/>
  <c r="BK281" i="2"/>
  <c r="BK248" i="2"/>
  <c r="J237" i="2"/>
  <c r="BK186" i="2"/>
  <c r="J152" i="2"/>
  <c r="J494" i="3"/>
  <c r="J459" i="3"/>
  <c r="BK445" i="3"/>
  <c r="J425" i="3"/>
  <c r="J412" i="3"/>
  <c r="J393" i="3"/>
  <c r="BK378" i="3"/>
  <c r="J348" i="3"/>
  <c r="J313" i="3"/>
  <c r="J293" i="3"/>
  <c r="J278" i="3"/>
  <c r="BK269" i="3"/>
  <c r="BK213" i="3"/>
  <c r="BK179" i="3"/>
  <c r="J146" i="3"/>
  <c r="BK516" i="3"/>
  <c r="BK483" i="3"/>
  <c r="BK447" i="3"/>
  <c r="J429" i="3"/>
  <c r="BK410" i="3"/>
  <c r="BK398" i="3"/>
  <c r="BK382" i="3"/>
  <c r="BK342" i="3"/>
  <c r="BK319" i="3"/>
  <c r="BK283" i="3"/>
  <c r="BK258" i="3"/>
  <c r="BK243" i="3"/>
  <c r="J228" i="3"/>
  <c r="BK203" i="3"/>
  <c r="J188" i="3"/>
  <c r="J177" i="3"/>
  <c r="BK523" i="3"/>
  <c r="J516" i="3"/>
  <c r="J495" i="3"/>
  <c r="J487" i="3"/>
  <c r="J450" i="3"/>
  <c r="J432" i="3"/>
  <c r="BK417" i="3"/>
  <c r="J401" i="3"/>
  <c r="J380" i="3"/>
  <c r="J356" i="3"/>
  <c r="BK331" i="3"/>
  <c r="BK306" i="3"/>
  <c r="J290" i="3"/>
  <c r="J279" i="3"/>
  <c r="BK254" i="3"/>
  <c r="J242" i="3"/>
  <c r="J231" i="3"/>
  <c r="BK208" i="3"/>
  <c r="J186" i="3"/>
  <c r="BK173" i="3"/>
  <c r="J159" i="3"/>
  <c r="J520" i="3"/>
  <c r="J479" i="3"/>
  <c r="J454" i="3"/>
  <c r="J447" i="3"/>
  <c r="J428" i="3"/>
  <c r="BK414" i="3"/>
  <c r="J399" i="3"/>
  <c r="BK387" i="3"/>
  <c r="J364" i="3"/>
  <c r="J331" i="3"/>
  <c r="J303" i="3"/>
  <c r="J261" i="3"/>
  <c r="J255" i="3"/>
  <c r="J226" i="3"/>
  <c r="J156" i="3"/>
  <c r="BK510" i="3"/>
  <c r="BK497" i="3"/>
  <c r="J475" i="3"/>
  <c r="BK452" i="3"/>
  <c r="BK430" i="3"/>
  <c r="BK418" i="3"/>
  <c r="BK401" i="3"/>
  <c r="BK380" i="3"/>
  <c r="J354" i="3"/>
  <c r="J333" i="3"/>
  <c r="J312" i="3"/>
  <c r="BK292" i="3"/>
  <c r="J252" i="3"/>
  <c r="BK232" i="3"/>
  <c r="BK222" i="3"/>
  <c r="J204" i="3"/>
  <c r="BK170" i="3"/>
  <c r="J485" i="3"/>
  <c r="BK475" i="3"/>
  <c r="BK351" i="3"/>
  <c r="BK340" i="3"/>
  <c r="BK313" i="3"/>
  <c r="J300" i="3"/>
  <c r="J280" i="3"/>
  <c r="J274" i="3"/>
  <c r="J263" i="3"/>
  <c r="BK252" i="3"/>
  <c r="BK237" i="3"/>
  <c r="BK228" i="3"/>
  <c r="BK209" i="3"/>
  <c r="J184" i="3"/>
  <c r="BK171" i="3"/>
  <c r="J149" i="3"/>
  <c r="J139" i="4"/>
  <c r="J166" i="4"/>
  <c r="BK143" i="4"/>
  <c r="BK133" i="4"/>
  <c r="BK160" i="4"/>
  <c r="J135" i="4"/>
  <c r="J137" i="4"/>
  <c r="BK153" i="4"/>
  <c r="J129" i="4"/>
  <c r="J126" i="5"/>
  <c r="J135" i="5"/>
  <c r="BK135" i="5"/>
  <c r="BK141" i="5"/>
  <c r="BK128" i="5"/>
  <c r="BK127" i="5"/>
  <c r="J151" i="6"/>
  <c r="J135" i="6"/>
  <c r="BK159" i="6"/>
  <c r="BK146" i="6"/>
  <c r="BK130" i="6"/>
  <c r="BK121" i="6"/>
  <c r="J154" i="6"/>
  <c r="BK138" i="6"/>
  <c r="J123" i="6"/>
  <c r="BK152" i="6"/>
  <c r="J125" i="6"/>
  <c r="BK154" i="6"/>
  <c r="J140" i="6"/>
  <c r="J129" i="6"/>
  <c r="J146" i="6"/>
  <c r="J131" i="6"/>
  <c r="J152" i="7"/>
  <c r="J137" i="7"/>
  <c r="J143" i="7"/>
  <c r="BK128" i="7"/>
  <c r="J133" i="7"/>
  <c r="J130" i="7"/>
  <c r="J149" i="7"/>
  <c r="J141" i="7"/>
  <c r="J539" i="2"/>
  <c r="BK493" i="2"/>
  <c r="BK464" i="2"/>
  <c r="BK447" i="2"/>
  <c r="J435" i="2"/>
  <c r="J423" i="2"/>
  <c r="BK401" i="2"/>
  <c r="J382" i="2"/>
  <c r="J354" i="2"/>
  <c r="J322" i="2"/>
  <c r="J293" i="2"/>
  <c r="J280" i="2"/>
  <c r="J269" i="2"/>
  <c r="BK245" i="2"/>
  <c r="BK228" i="2"/>
  <c r="J212" i="2"/>
  <c r="J189" i="2"/>
  <c r="BK169" i="2"/>
  <c r="J146" i="2"/>
  <c r="J401" i="2"/>
  <c r="BK376" i="2"/>
  <c r="BK354" i="2"/>
  <c r="J337" i="2"/>
  <c r="BK318" i="2"/>
  <c r="BK306" i="2"/>
  <c r="J278" i="2"/>
  <c r="BK252" i="2"/>
  <c r="J239" i="2"/>
  <c r="BK224" i="2"/>
  <c r="BK204" i="2"/>
  <c r="J190" i="2"/>
  <c r="BK157" i="2"/>
  <c r="J533" i="2"/>
  <c r="BK516" i="2"/>
  <c r="J463" i="2"/>
  <c r="J451" i="2"/>
  <c r="BK443" i="2"/>
  <c r="BK424" i="2"/>
  <c r="BK405" i="2"/>
  <c r="BK388" i="2"/>
  <c r="BK364" i="2"/>
  <c r="J324" i="2"/>
  <c r="J295" i="2"/>
  <c r="J283" i="2"/>
  <c r="J265" i="2"/>
  <c r="BK234" i="2"/>
  <c r="J225" i="2"/>
  <c r="BK182" i="2"/>
  <c r="BK168" i="2"/>
  <c r="J557" i="2"/>
  <c r="J547" i="2"/>
  <c r="BK525" i="2"/>
  <c r="BK511" i="2"/>
  <c r="BK468" i="2"/>
  <c r="BK455" i="2"/>
  <c r="BK432" i="2"/>
  <c r="BK420" i="2"/>
  <c r="J410" i="2"/>
  <c r="BK399" i="2"/>
  <c r="J376" i="2"/>
  <c r="BK348" i="2"/>
  <c r="BK310" i="2"/>
  <c r="BK295" i="2"/>
  <c r="J276" i="2"/>
  <c r="J259" i="2"/>
  <c r="J241" i="2"/>
  <c r="BK227" i="2"/>
  <c r="BK207" i="2"/>
  <c r="BK180" i="2"/>
  <c r="J172" i="2"/>
  <c r="BK166" i="2"/>
  <c r="BK445" i="2"/>
  <c r="BK426" i="2"/>
  <c r="J407" i="2"/>
  <c r="BK390" i="2"/>
  <c r="J340" i="2"/>
  <c r="BK321" i="2"/>
  <c r="J298" i="2"/>
  <c r="J270" i="2"/>
  <c r="BK265" i="2"/>
  <c r="J244" i="2"/>
  <c r="BK225" i="2"/>
  <c r="BK216" i="2"/>
  <c r="BK197" i="2"/>
  <c r="J164" i="2"/>
  <c r="J457" i="2"/>
  <c r="J438" i="2"/>
  <c r="BK404" i="2"/>
  <c r="J360" i="2"/>
  <c r="J342" i="2"/>
  <c r="BK332" i="2"/>
  <c r="J315" i="2"/>
  <c r="J296" i="2"/>
  <c r="BK267" i="2"/>
  <c r="J236" i="2"/>
  <c r="BK202" i="2"/>
  <c r="BK184" i="2"/>
  <c r="AS94" i="1"/>
  <c r="BK429" i="3"/>
  <c r="J420" i="3"/>
  <c r="BK402" i="3"/>
  <c r="J389" i="3"/>
  <c r="J366" i="3"/>
  <c r="BK336" i="3"/>
  <c r="BK312" i="3"/>
  <c r="J286" i="3"/>
  <c r="J270" i="3"/>
  <c r="BK235" i="3"/>
  <c r="J205" i="3"/>
  <c r="J185" i="3"/>
  <c r="J167" i="3"/>
  <c r="J519" i="3"/>
  <c r="BK490" i="3"/>
  <c r="J460" i="3"/>
  <c r="BK439" i="3"/>
  <c r="BK433" i="3"/>
  <c r="J405" i="3"/>
  <c r="BK384" i="3"/>
  <c r="BK350" i="3"/>
  <c r="J328" i="3"/>
  <c r="J304" i="3"/>
  <c r="J268" i="3"/>
  <c r="J262" i="3"/>
  <c r="J246" i="3"/>
  <c r="BK238" i="3"/>
  <c r="BK224" i="3"/>
  <c r="J196" i="3"/>
  <c r="BK184" i="3"/>
  <c r="BK165" i="3"/>
  <c r="BK520" i="3"/>
  <c r="BK506" i="3"/>
  <c r="J492" i="3"/>
  <c r="J481" i="3"/>
  <c r="J443" i="3"/>
  <c r="J423" i="3"/>
  <c r="J403" i="3"/>
  <c r="BK393" i="3"/>
  <c r="BK358" i="3"/>
  <c r="J324" i="3"/>
  <c r="BK303" i="3"/>
  <c r="BK287" i="3"/>
  <c r="BK255" i="3"/>
  <c r="BK244" i="3"/>
  <c r="J237" i="3"/>
  <c r="BK220" i="3"/>
  <c r="BK202" i="3"/>
  <c r="BK163" i="3"/>
  <c r="BK522" i="3"/>
  <c r="J510" i="3"/>
  <c r="J478" i="3"/>
  <c r="J451" i="3"/>
  <c r="BK432" i="3"/>
  <c r="J417" i="3"/>
  <c r="J402" i="3"/>
  <c r="BK370" i="3"/>
  <c r="J336" i="3"/>
  <c r="J309" i="3"/>
  <c r="BK280" i="3"/>
  <c r="BK260" i="3"/>
  <c r="J247" i="3"/>
  <c r="BK225" i="3"/>
  <c r="J151" i="3"/>
  <c r="J506" i="3"/>
  <c r="BK494" i="3"/>
  <c r="BK455" i="3"/>
  <c r="J439" i="3"/>
  <c r="BK421" i="3"/>
  <c r="BK407" i="3"/>
  <c r="J391" i="3"/>
  <c r="BK362" i="3"/>
  <c r="J321" i="3"/>
  <c r="J296" i="3"/>
  <c r="BK264" i="3"/>
  <c r="J251" i="3"/>
  <c r="BK229" i="3"/>
  <c r="J206" i="3"/>
  <c r="J174" i="3"/>
  <c r="J500" i="3"/>
  <c r="BK479" i="3"/>
  <c r="J382" i="3"/>
  <c r="J358" i="3"/>
  <c r="J334" i="3"/>
  <c r="J315" i="3"/>
  <c r="BK296" i="3"/>
  <c r="J277" i="3"/>
  <c r="J265" i="3"/>
  <c r="BK257" i="3"/>
  <c r="J232" i="3"/>
  <c r="J225" i="3"/>
  <c r="J191" i="3"/>
  <c r="BK174" i="3"/>
  <c r="BK158" i="3"/>
  <c r="BK147" i="3"/>
  <c r="BK129" i="4"/>
  <c r="J153" i="4"/>
  <c r="J140" i="4"/>
  <c r="BK124" i="4"/>
  <c r="J157" i="4"/>
  <c r="J138" i="4"/>
  <c r="J147" i="4"/>
  <c r="BK138" i="4"/>
  <c r="J155" i="4"/>
  <c r="BK141" i="4"/>
  <c r="J129" i="5"/>
  <c r="BK143" i="5"/>
  <c r="BK126" i="5"/>
  <c r="BK125" i="5"/>
  <c r="J125" i="5"/>
  <c r="BK129" i="5"/>
  <c r="BK156" i="6"/>
  <c r="BK141" i="6"/>
  <c r="J126" i="6"/>
  <c r="BK153" i="6"/>
  <c r="BK144" i="6"/>
  <c r="J138" i="6"/>
  <c r="J159" i="6"/>
  <c r="BK145" i="6"/>
  <c r="BK131" i="6"/>
  <c r="J158" i="6"/>
  <c r="J134" i="6"/>
  <c r="J164" i="6"/>
  <c r="J156" i="6"/>
  <c r="J142" i="6"/>
  <c r="J133" i="6"/>
  <c r="BK135" i="6"/>
  <c r="BK138" i="7"/>
  <c r="J127" i="7"/>
  <c r="J153" i="7"/>
  <c r="BK142" i="7"/>
  <c r="BK130" i="7"/>
  <c r="BK132" i="7"/>
  <c r="BK145" i="7"/>
  <c r="BK134" i="7"/>
  <c r="J151" i="7"/>
  <c r="J138" i="7"/>
  <c r="J541" i="2"/>
  <c r="J518" i="2"/>
  <c r="J459" i="2"/>
  <c r="BK440" i="2"/>
  <c r="BK430" i="2"/>
  <c r="J411" i="2"/>
  <c r="BK386" i="2"/>
  <c r="J370" i="2"/>
  <c r="J348" i="2"/>
  <c r="J318" i="2"/>
  <c r="BK289" i="2"/>
  <c r="J248" i="2"/>
  <c r="J232" i="2"/>
  <c r="J221" i="2"/>
  <c r="BK190" i="2"/>
  <c r="BK171" i="2"/>
  <c r="BK557" i="2"/>
  <c r="BK551" i="2"/>
  <c r="J374" i="2"/>
  <c r="J350" i="2"/>
  <c r="BK329" i="2"/>
  <c r="J313" i="2"/>
  <c r="BK293" i="2"/>
  <c r="BK270" i="2"/>
  <c r="BK258" i="2"/>
  <c r="J245" i="2"/>
  <c r="BK235" i="2"/>
  <c r="J210" i="2"/>
  <c r="J203" i="2"/>
  <c r="BK187" i="2"/>
  <c r="BK152" i="2"/>
  <c r="BK530" i="2"/>
  <c r="J515" i="2"/>
  <c r="J468" i="2"/>
  <c r="J456" i="2"/>
  <c r="J445" i="2"/>
  <c r="BK429" i="2"/>
  <c r="J413" i="2"/>
  <c r="J402" i="2"/>
  <c r="BK378" i="2"/>
  <c r="J346" i="2"/>
  <c r="J292" i="2"/>
  <c r="BK280" i="2"/>
  <c r="BK256" i="2"/>
  <c r="J231" i="2"/>
  <c r="BK209" i="2"/>
  <c r="J175" i="2"/>
  <c r="J149" i="2"/>
  <c r="J555" i="2"/>
  <c r="BK539" i="2"/>
  <c r="BK532" i="2"/>
  <c r="BK522" i="2"/>
  <c r="BK512" i="2"/>
  <c r="BK459" i="2"/>
  <c r="BK438" i="2"/>
  <c r="J424" i="2"/>
  <c r="BK409" i="2"/>
  <c r="J395" i="2"/>
  <c r="BK368" i="2"/>
  <c r="J321" i="2"/>
  <c r="BK296" i="2"/>
  <c r="J279" i="2"/>
  <c r="BK254" i="2"/>
  <c r="BK246" i="2"/>
  <c r="BK232" i="2"/>
  <c r="J206" i="2"/>
  <c r="J178" i="2"/>
  <c r="J169" i="2"/>
  <c r="BK558" i="2"/>
  <c r="BK466" i="2"/>
  <c r="BK446" i="2"/>
  <c r="J436" i="2"/>
  <c r="J420" i="2"/>
  <c r="J397" i="2"/>
  <c r="J359" i="2"/>
  <c r="BK337" i="2"/>
  <c r="BK315" i="2"/>
  <c r="J286" i="2"/>
  <c r="J273" i="2"/>
  <c r="BK261" i="2"/>
  <c r="J242" i="2"/>
  <c r="J223" i="2"/>
  <c r="BK185" i="2"/>
  <c r="BK453" i="2"/>
  <c r="J432" i="2"/>
  <c r="BK406" i="2"/>
  <c r="BK374" i="2"/>
  <c r="BK350" i="2"/>
  <c r="BK334" i="2"/>
  <c r="J307" i="2"/>
  <c r="J302" i="2"/>
  <c r="J272" i="2"/>
  <c r="BK241" i="2"/>
  <c r="J216" i="2"/>
  <c r="BK189" i="2"/>
  <c r="J174" i="2"/>
  <c r="BK148" i="2"/>
  <c r="BK492" i="3"/>
  <c r="BK478" i="3"/>
  <c r="J449" i="3"/>
  <c r="BK428" i="3"/>
  <c r="BK423" i="3"/>
  <c r="J407" i="3"/>
  <c r="J387" i="3"/>
  <c r="J372" i="3"/>
  <c r="BK328" i="3"/>
  <c r="BK309" i="3"/>
  <c r="BK279" i="3"/>
  <c r="J275" i="3"/>
  <c r="J238" i="3"/>
  <c r="J209" i="3"/>
  <c r="J189" i="3"/>
  <c r="J173" i="3"/>
  <c r="BK148" i="3"/>
  <c r="J515" i="3"/>
  <c r="BK487" i="3"/>
  <c r="BK457" i="3"/>
  <c r="J437" i="3"/>
  <c r="J416" i="3"/>
  <c r="J400" i="3"/>
  <c r="BK368" i="3"/>
  <c r="BK329" i="3"/>
  <c r="J307" i="3"/>
  <c r="BK277" i="3"/>
  <c r="BK263" i="3"/>
  <c r="J245" i="3"/>
  <c r="BK236" i="3"/>
  <c r="BK206" i="3"/>
  <c r="BK191" i="3"/>
  <c r="J181" i="3"/>
  <c r="J522" i="3"/>
  <c r="BK512" i="3"/>
  <c r="BK491" i="3"/>
  <c r="BK454" i="3"/>
  <c r="BK448" i="3"/>
  <c r="J433" i="3"/>
  <c r="J424" i="3"/>
  <c r="BK405" i="3"/>
  <c r="BK399" i="3"/>
  <c r="J378" i="3"/>
  <c r="J340" i="3"/>
  <c r="J319" i="3"/>
  <c r="BK293" i="3"/>
  <c r="BK286" i="3"/>
  <c r="BK268" i="3"/>
  <c r="BK251" i="3"/>
  <c r="J241" i="3"/>
  <c r="BK227" i="3"/>
  <c r="J219" i="3"/>
  <c r="BK177" i="3"/>
  <c r="BK169" i="3"/>
  <c r="J512" i="3"/>
  <c r="BK481" i="3"/>
  <c r="BK460" i="3"/>
  <c r="J448" i="3"/>
  <c r="BK426" i="3"/>
  <c r="BK409" i="3"/>
  <c r="BK389" i="3"/>
  <c r="BK354" i="3"/>
  <c r="BK334" i="3"/>
  <c r="J301" i="3"/>
  <c r="J257" i="3"/>
  <c r="BK230" i="3"/>
  <c r="J213" i="3"/>
  <c r="BK515" i="3"/>
  <c r="BK485" i="3"/>
  <c r="J445" i="3"/>
  <c r="J426" i="3"/>
  <c r="BK412" i="3"/>
  <c r="BK395" i="3"/>
  <c r="J368" i="3"/>
  <c r="BK324" i="3"/>
  <c r="BK310" i="3"/>
  <c r="BK278" i="3"/>
  <c r="BK262" i="3"/>
  <c r="J244" i="3"/>
  <c r="J224" i="3"/>
  <c r="J207" i="3"/>
  <c r="BK167" i="3"/>
  <c r="J489" i="3"/>
  <c r="J477" i="3"/>
  <c r="J362" i="3"/>
  <c r="J350" i="3"/>
  <c r="BK326" i="3"/>
  <c r="BK307" i="3"/>
  <c r="J287" i="3"/>
  <c r="J276" i="3"/>
  <c r="BK270" i="3"/>
  <c r="J254" i="3"/>
  <c r="J243" i="3"/>
  <c r="J229" i="3"/>
  <c r="J203" i="3"/>
  <c r="BK183" i="3"/>
  <c r="BK168" i="3"/>
  <c r="J160" i="4"/>
  <c r="J127" i="4"/>
  <c r="BK149" i="4"/>
  <c r="BK127" i="4"/>
  <c r="J158" i="4"/>
  <c r="BK147" i="4"/>
  <c r="J124" i="4"/>
  <c r="BK139" i="4"/>
  <c r="BK126" i="4"/>
  <c r="BK137" i="4"/>
  <c r="BK124" i="5"/>
  <c r="J143" i="5"/>
  <c r="BK130" i="5"/>
  <c r="J131" i="5"/>
  <c r="J141" i="5"/>
  <c r="BK163" i="6"/>
  <c r="J150" i="6"/>
  <c r="J128" i="6"/>
  <c r="J160" i="6"/>
  <c r="J148" i="6"/>
  <c r="J143" i="6"/>
  <c r="BK128" i="6"/>
  <c r="BK162" i="6"/>
  <c r="BK151" i="6"/>
  <c r="J130" i="6"/>
  <c r="J122" i="6"/>
  <c r="BK148" i="6"/>
  <c r="BK132" i="6"/>
  <c r="BK157" i="6"/>
  <c r="BK150" i="6"/>
  <c r="BK136" i="6"/>
  <c r="BK124" i="6"/>
  <c r="BK142" i="6"/>
  <c r="BK133" i="6"/>
  <c r="BK155" i="7"/>
  <c r="BK136" i="7"/>
  <c r="BK152" i="7"/>
  <c r="J135" i="7"/>
  <c r="BK137" i="7"/>
  <c r="J128" i="7"/>
  <c r="BK143" i="7"/>
  <c r="BK129" i="7"/>
  <c r="J147" i="7"/>
  <c r="J144" i="7"/>
  <c r="J529" i="2"/>
  <c r="BK492" i="2"/>
  <c r="BK456" i="2"/>
  <c r="BK436" i="2"/>
  <c r="J427" i="2"/>
  <c r="J404" i="2"/>
  <c r="J388" i="2"/>
  <c r="J378" i="2"/>
  <c r="J344" i="2"/>
  <c r="BK313" i="2"/>
  <c r="BK286" i="2"/>
  <c r="BK272" i="2"/>
  <c r="J246" i="2"/>
  <c r="J227" i="2"/>
  <c r="J211" i="2"/>
  <c r="BK172" i="2"/>
  <c r="BK149" i="2"/>
  <c r="J552" i="2"/>
  <c r="J372" i="2"/>
  <c r="BK346" i="2"/>
  <c r="J332" i="2"/>
  <c r="J310" i="2"/>
  <c r="BK282" i="2"/>
  <c r="BK269" i="2"/>
  <c r="BK249" i="2"/>
  <c r="BK230" i="2"/>
  <c r="BK206" i="2"/>
  <c r="J192" i="2"/>
  <c r="J170" i="2"/>
  <c r="J550" i="2"/>
  <c r="J526" i="2"/>
  <c r="J511" i="2"/>
  <c r="BK461" i="2"/>
  <c r="J454" i="2"/>
  <c r="J446" i="2"/>
  <c r="BK418" i="2"/>
  <c r="J409" i="2"/>
  <c r="J386" i="2"/>
  <c r="BK352" i="2"/>
  <c r="J309" i="2"/>
  <c r="J289" i="2"/>
  <c r="BK266" i="2"/>
  <c r="J261" i="2"/>
  <c r="BK233" i="2"/>
  <c r="BK211" i="2"/>
  <c r="J185" i="2"/>
  <c r="BK159" i="2"/>
  <c r="BK529" i="2"/>
  <c r="J520" i="2"/>
  <c r="J509" i="2"/>
  <c r="BK462" i="2"/>
  <c r="J439" i="2"/>
  <c r="BK423" i="2"/>
  <c r="BK411" i="2"/>
  <c r="J400" i="2"/>
  <c r="BK384" i="2"/>
  <c r="BK360" i="2"/>
  <c r="BK335" i="2"/>
  <c r="J301" i="2"/>
  <c r="BK283" i="2"/>
  <c r="BK273" i="2"/>
  <c r="J251" i="2"/>
  <c r="J235" i="2"/>
  <c r="J230" i="2"/>
  <c r="BK210" i="2"/>
  <c r="J184" i="2"/>
  <c r="J171" i="2"/>
  <c r="J157" i="2"/>
  <c r="J549" i="2"/>
  <c r="BK454" i="2"/>
  <c r="J434" i="2"/>
  <c r="J416" i="2"/>
  <c r="J405" i="2"/>
  <c r="BK366" i="2"/>
  <c r="J325" i="2"/>
  <c r="BK312" i="2"/>
  <c r="BK284" i="2"/>
  <c r="J266" i="2"/>
  <c r="BK251" i="2"/>
  <c r="BK240" i="2"/>
  <c r="BK221" i="2"/>
  <c r="BK205" i="2"/>
  <c r="BK170" i="2"/>
  <c r="BK160" i="2"/>
  <c r="J443" i="2"/>
  <c r="J430" i="2"/>
  <c r="BK380" i="2"/>
  <c r="J357" i="2"/>
  <c r="BK340" i="2"/>
  <c r="BK322" i="2"/>
  <c r="J304" i="2"/>
  <c r="J254" i="2"/>
  <c r="BK239" i="2"/>
  <c r="BK203" i="2"/>
  <c r="J187" i="2"/>
  <c r="J162" i="2"/>
  <c r="BK500" i="3"/>
  <c r="J490" i="3"/>
  <c r="J457" i="3"/>
  <c r="J431" i="3"/>
  <c r="BK416" i="3"/>
  <c r="BK397" i="3"/>
  <c r="BK376" i="3"/>
  <c r="BK353" i="3"/>
  <c r="J326" i="3"/>
  <c r="BK298" i="3"/>
  <c r="BK276" i="3"/>
  <c r="BK242" i="3"/>
  <c r="BK207" i="3"/>
  <c r="BK188" i="3"/>
  <c r="J176" i="3"/>
  <c r="J165" i="3"/>
  <c r="J517" i="3"/>
  <c r="BK476" i="3"/>
  <c r="BK443" i="3"/>
  <c r="J436" i="3"/>
  <c r="BK424" i="3"/>
  <c r="BK403" i="3"/>
  <c r="BK391" i="3"/>
  <c r="BK356" i="3"/>
  <c r="BK338" i="3"/>
  <c r="BK316" i="3"/>
  <c r="J269" i="3"/>
  <c r="BK265" i="3"/>
  <c r="J248" i="3"/>
  <c r="J227" i="3"/>
  <c r="BK201" i="3"/>
  <c r="J179" i="3"/>
  <c r="BK149" i="3"/>
  <c r="BK517" i="3"/>
  <c r="BK498" i="3"/>
  <c r="BK489" i="3"/>
  <c r="BK451" i="3"/>
  <c r="J441" i="3"/>
  <c r="BK427" i="3"/>
  <c r="J410" i="3"/>
  <c r="BK400" i="3"/>
  <c r="J353" i="3"/>
  <c r="BK315" i="3"/>
  <c r="BK295" i="3"/>
  <c r="J283" i="3"/>
  <c r="J266" i="3"/>
  <c r="BK246" i="3"/>
  <c r="BK233" i="3"/>
  <c r="BK223" i="3"/>
  <c r="BK205" i="3"/>
  <c r="BK181" i="3"/>
  <c r="J171" i="3"/>
  <c r="J158" i="3"/>
  <c r="BK519" i="3"/>
  <c r="BK495" i="3"/>
  <c r="J452" i="3"/>
  <c r="J434" i="3"/>
  <c r="BK420" i="3"/>
  <c r="BK394" i="3"/>
  <c r="BK372" i="3"/>
  <c r="J344" i="3"/>
  <c r="BK318" i="3"/>
  <c r="J289" i="3"/>
  <c r="J264" i="3"/>
  <c r="J250" i="3"/>
  <c r="J233" i="3"/>
  <c r="BK146" i="3"/>
  <c r="BK504" i="3"/>
  <c r="J491" i="3"/>
  <c r="BK459" i="3"/>
  <c r="BK441" i="3"/>
  <c r="BK431" i="3"/>
  <c r="J409" i="3"/>
  <c r="J394" i="3"/>
  <c r="J370" i="3"/>
  <c r="J346" i="3"/>
  <c r="J323" i="3"/>
  <c r="BK300" i="3"/>
  <c r="BK272" i="3"/>
  <c r="J260" i="3"/>
  <c r="BK240" i="3"/>
  <c r="J221" i="3"/>
  <c r="J202" i="3"/>
  <c r="J168" i="3"/>
  <c r="BK156" i="3"/>
  <c r="J476" i="3"/>
  <c r="BK360" i="3"/>
  <c r="BK348" i="3"/>
  <c r="BK333" i="3"/>
  <c r="J310" i="3"/>
  <c r="J298" i="3"/>
  <c r="J273" i="3"/>
  <c r="BK261" i="3"/>
  <c r="BK248" i="3"/>
  <c r="J236" i="3"/>
  <c r="BK226" i="3"/>
  <c r="J201" i="3"/>
  <c r="J170" i="3"/>
  <c r="J148" i="3"/>
  <c r="J145" i="4"/>
  <c r="J126" i="4"/>
  <c r="BK157" i="4"/>
  <c r="BK125" i="4"/>
  <c r="BK166" i="4"/>
  <c r="J149" i="4"/>
  <c r="J133" i="4"/>
  <c r="J143" i="4"/>
  <c r="J136" i="4"/>
  <c r="BK145" i="4"/>
  <c r="BK131" i="5"/>
  <c r="J124" i="5"/>
  <c r="BK132" i="5"/>
  <c r="J132" i="5"/>
  <c r="J130" i="5"/>
  <c r="J157" i="6"/>
  <c r="J136" i="6"/>
  <c r="J163" i="6"/>
  <c r="BK155" i="6"/>
  <c r="J145" i="6"/>
  <c r="J139" i="6"/>
  <c r="J124" i="6"/>
  <c r="J155" i="6"/>
  <c r="BK143" i="6"/>
  <c r="BK125" i="6"/>
  <c r="BK149" i="6"/>
  <c r="BK129" i="6"/>
  <c r="BK158" i="6"/>
  <c r="J153" i="6"/>
  <c r="J137" i="6"/>
  <c r="J152" i="6"/>
  <c r="J141" i="6"/>
  <c r="BK122" i="6"/>
  <c r="BK149" i="7"/>
  <c r="BK133" i="7"/>
  <c r="BK147" i="7"/>
  <c r="BK140" i="7"/>
  <c r="J140" i="7"/>
  <c r="J129" i="7"/>
  <c r="BK144" i="7"/>
  <c r="BK127" i="7"/>
  <c r="J145" i="7"/>
  <c r="J134" i="7"/>
  <c r="BK145" i="2" l="1"/>
  <c r="J145" i="2"/>
  <c r="J98" i="2" s="1"/>
  <c r="P167" i="2"/>
  <c r="P191" i="2"/>
  <c r="BK238" i="2"/>
  <c r="J238" i="2" s="1"/>
  <c r="J102" i="2" s="1"/>
  <c r="BK271" i="2"/>
  <c r="J271" i="2"/>
  <c r="J103" i="2"/>
  <c r="R305" i="2"/>
  <c r="T305" i="2"/>
  <c r="T398" i="2"/>
  <c r="BK428" i="2"/>
  <c r="J428" i="2"/>
  <c r="J116" i="2"/>
  <c r="BK450" i="2"/>
  <c r="J450" i="2" s="1"/>
  <c r="J118" i="2" s="1"/>
  <c r="T467" i="2"/>
  <c r="P531" i="2"/>
  <c r="R548" i="2"/>
  <c r="T556" i="2"/>
  <c r="T145" i="3"/>
  <c r="T166" i="3"/>
  <c r="BK218" i="3"/>
  <c r="J218" i="3" s="1"/>
  <c r="J101" i="3" s="1"/>
  <c r="T218" i="3"/>
  <c r="P267" i="3"/>
  <c r="T285" i="3"/>
  <c r="T322" i="3"/>
  <c r="T392" i="3"/>
  <c r="BK422" i="3"/>
  <c r="J422" i="3"/>
  <c r="J116" i="3" s="1"/>
  <c r="BK435" i="3"/>
  <c r="J435" i="3" s="1"/>
  <c r="J117" i="3" s="1"/>
  <c r="P458" i="3"/>
  <c r="BK496" i="3"/>
  <c r="J496" i="3" s="1"/>
  <c r="J121" i="3" s="1"/>
  <c r="T513" i="3"/>
  <c r="R134" i="4"/>
  <c r="T145" i="2"/>
  <c r="BK191" i="2"/>
  <c r="J191" i="2" s="1"/>
  <c r="J100" i="2" s="1"/>
  <c r="P222" i="2"/>
  <c r="T222" i="2"/>
  <c r="R271" i="2"/>
  <c r="R291" i="2"/>
  <c r="BK328" i="2"/>
  <c r="J328" i="2"/>
  <c r="J108" i="2" s="1"/>
  <c r="P365" i="2"/>
  <c r="R398" i="2"/>
  <c r="T428" i="2"/>
  <c r="R441" i="2"/>
  <c r="BK467" i="2"/>
  <c r="J467" i="2" s="1"/>
  <c r="J119" i="2" s="1"/>
  <c r="R523" i="2"/>
  <c r="T531" i="2"/>
  <c r="BK556" i="2"/>
  <c r="J556" i="2"/>
  <c r="J123" i="2" s="1"/>
  <c r="R145" i="3"/>
  <c r="BK190" i="3"/>
  <c r="J190" i="3"/>
  <c r="J100" i="3" s="1"/>
  <c r="P218" i="3"/>
  <c r="R218" i="3"/>
  <c r="T267" i="3"/>
  <c r="R285" i="3"/>
  <c r="R299" i="3"/>
  <c r="BK359" i="3"/>
  <c r="J359" i="3"/>
  <c r="J110" i="3" s="1"/>
  <c r="P392" i="3"/>
  <c r="P422" i="3"/>
  <c r="BK444" i="3"/>
  <c r="J444" i="3" s="1"/>
  <c r="J118" i="3" s="1"/>
  <c r="R444" i="3"/>
  <c r="BK488" i="3"/>
  <c r="J488" i="3"/>
  <c r="J120" i="3"/>
  <c r="P496" i="3"/>
  <c r="R513" i="3"/>
  <c r="P521" i="3"/>
  <c r="BK134" i="4"/>
  <c r="J134" i="4"/>
  <c r="J101" i="4"/>
  <c r="P123" i="5"/>
  <c r="P122" i="5"/>
  <c r="T123" i="5"/>
  <c r="T122" i="5"/>
  <c r="BK136" i="5"/>
  <c r="J136" i="5"/>
  <c r="J101" i="5" s="1"/>
  <c r="R136" i="5"/>
  <c r="R133" i="5" s="1"/>
  <c r="BK120" i="6"/>
  <c r="BK119" i="6"/>
  <c r="J119" i="6"/>
  <c r="J97" i="6" s="1"/>
  <c r="P125" i="7"/>
  <c r="BK139" i="7"/>
  <c r="J139" i="7"/>
  <c r="J100" i="7"/>
  <c r="BK145" i="3"/>
  <c r="J145" i="3" s="1"/>
  <c r="J98" i="3" s="1"/>
  <c r="BK166" i="3"/>
  <c r="J166" i="3"/>
  <c r="J99" i="3"/>
  <c r="R190" i="3"/>
  <c r="R144" i="3" s="1"/>
  <c r="T234" i="3"/>
  <c r="P299" i="3"/>
  <c r="R322" i="3"/>
  <c r="R392" i="3"/>
  <c r="R411" i="3"/>
  <c r="T435" i="3"/>
  <c r="T458" i="3"/>
  <c r="R488" i="3"/>
  <c r="BK513" i="3"/>
  <c r="J513" i="3"/>
  <c r="J122" i="3"/>
  <c r="T521" i="3"/>
  <c r="P134" i="4"/>
  <c r="P145" i="2"/>
  <c r="R167" i="2"/>
  <c r="T191" i="2"/>
  <c r="P238" i="2"/>
  <c r="P271" i="2"/>
  <c r="P291" i="2"/>
  <c r="T291" i="2"/>
  <c r="P328" i="2"/>
  <c r="BK365" i="2"/>
  <c r="J365" i="2"/>
  <c r="J110" i="2"/>
  <c r="BK398" i="2"/>
  <c r="J398" i="2"/>
  <c r="J114" i="2" s="1"/>
  <c r="P417" i="2"/>
  <c r="P428" i="2"/>
  <c r="T441" i="2"/>
  <c r="R467" i="2"/>
  <c r="BK531" i="2"/>
  <c r="J531" i="2" s="1"/>
  <c r="J121" i="2" s="1"/>
  <c r="P548" i="2"/>
  <c r="R556" i="2"/>
  <c r="P145" i="3"/>
  <c r="P190" i="3"/>
  <c r="P234" i="3"/>
  <c r="R267" i="3"/>
  <c r="BK299" i="3"/>
  <c r="J299" i="3"/>
  <c r="J107" i="3" s="1"/>
  <c r="T299" i="3"/>
  <c r="P359" i="3"/>
  <c r="P411" i="3"/>
  <c r="T411" i="3"/>
  <c r="P444" i="3"/>
  <c r="T444" i="3"/>
  <c r="T496" i="3"/>
  <c r="BK521" i="3"/>
  <c r="J521" i="3"/>
  <c r="J123" i="3"/>
  <c r="BK123" i="4"/>
  <c r="J123" i="4" s="1"/>
  <c r="J98" i="4" s="1"/>
  <c r="R123" i="4"/>
  <c r="R122" i="4" s="1"/>
  <c r="R121" i="4" s="1"/>
  <c r="P120" i="6"/>
  <c r="P119" i="6"/>
  <c r="P118" i="6"/>
  <c r="AU99" i="1" s="1"/>
  <c r="BK125" i="7"/>
  <c r="J125" i="7" s="1"/>
  <c r="J98" i="7" s="1"/>
  <c r="BK131" i="7"/>
  <c r="J131" i="7"/>
  <c r="J99" i="7" s="1"/>
  <c r="R139" i="7"/>
  <c r="BK167" i="2"/>
  <c r="J167" i="2"/>
  <c r="J99" i="2"/>
  <c r="R191" i="2"/>
  <c r="R222" i="2"/>
  <c r="T238" i="2"/>
  <c r="BK291" i="2"/>
  <c r="J291" i="2"/>
  <c r="J106" i="2"/>
  <c r="P305" i="2"/>
  <c r="T328" i="2"/>
  <c r="T365" i="2"/>
  <c r="P398" i="2"/>
  <c r="R417" i="2"/>
  <c r="T417" i="2"/>
  <c r="BK441" i="2"/>
  <c r="J441" i="2" s="1"/>
  <c r="J117" i="2" s="1"/>
  <c r="P450" i="2"/>
  <c r="R450" i="2"/>
  <c r="T450" i="2"/>
  <c r="BK523" i="2"/>
  <c r="J523" i="2" s="1"/>
  <c r="J120" i="2" s="1"/>
  <c r="R531" i="2"/>
  <c r="T548" i="2"/>
  <c r="P166" i="3"/>
  <c r="T190" i="3"/>
  <c r="R234" i="3"/>
  <c r="BK285" i="3"/>
  <c r="J285" i="3" s="1"/>
  <c r="J106" i="3" s="1"/>
  <c r="P322" i="3"/>
  <c r="T359" i="3"/>
  <c r="BK411" i="3"/>
  <c r="J411" i="3" s="1"/>
  <c r="J115" i="3" s="1"/>
  <c r="T422" i="3"/>
  <c r="R435" i="3"/>
  <c r="R458" i="3"/>
  <c r="P488" i="3"/>
  <c r="T488" i="3"/>
  <c r="P513" i="3"/>
  <c r="T134" i="4"/>
  <c r="BK123" i="5"/>
  <c r="BK122" i="5" s="1"/>
  <c r="J122" i="5" s="1"/>
  <c r="J97" i="5" s="1"/>
  <c r="J123" i="5"/>
  <c r="J98" i="5" s="1"/>
  <c r="R123" i="5"/>
  <c r="R122" i="5" s="1"/>
  <c r="P136" i="5"/>
  <c r="P133" i="5"/>
  <c r="T136" i="5"/>
  <c r="T133" i="5" s="1"/>
  <c r="R120" i="6"/>
  <c r="R119" i="6" s="1"/>
  <c r="R118" i="6" s="1"/>
  <c r="R125" i="7"/>
  <c r="P131" i="7"/>
  <c r="T139" i="7"/>
  <c r="R150" i="7"/>
  <c r="R145" i="2"/>
  <c r="T167" i="2"/>
  <c r="BK222" i="2"/>
  <c r="J222" i="2"/>
  <c r="J101" i="2" s="1"/>
  <c r="R238" i="2"/>
  <c r="T271" i="2"/>
  <c r="BK305" i="2"/>
  <c r="J305" i="2"/>
  <c r="J107" i="2"/>
  <c r="R328" i="2"/>
  <c r="R365" i="2"/>
  <c r="BK417" i="2"/>
  <c r="J417" i="2"/>
  <c r="J115" i="2"/>
  <c r="R428" i="2"/>
  <c r="P441" i="2"/>
  <c r="P467" i="2"/>
  <c r="P523" i="2"/>
  <c r="T523" i="2"/>
  <c r="BK548" i="2"/>
  <c r="J548" i="2"/>
  <c r="J122" i="2" s="1"/>
  <c r="P556" i="2"/>
  <c r="R166" i="3"/>
  <c r="BK234" i="3"/>
  <c r="J234" i="3"/>
  <c r="J102" i="3" s="1"/>
  <c r="BK267" i="3"/>
  <c r="J267" i="3" s="1"/>
  <c r="J103" i="3" s="1"/>
  <c r="P285" i="3"/>
  <c r="BK322" i="3"/>
  <c r="J322" i="3" s="1"/>
  <c r="J108" i="3" s="1"/>
  <c r="R359" i="3"/>
  <c r="BK392" i="3"/>
  <c r="J392" i="3"/>
  <c r="J114" i="3"/>
  <c r="R422" i="3"/>
  <c r="P435" i="3"/>
  <c r="BK458" i="3"/>
  <c r="J458" i="3"/>
  <c r="J119" i="3"/>
  <c r="R496" i="3"/>
  <c r="R521" i="3"/>
  <c r="P123" i="4"/>
  <c r="P122" i="4" s="1"/>
  <c r="P121" i="4" s="1"/>
  <c r="AU97" i="1" s="1"/>
  <c r="T123" i="4"/>
  <c r="T122" i="4" s="1"/>
  <c r="T121" i="4" s="1"/>
  <c r="T120" i="6"/>
  <c r="T119" i="6" s="1"/>
  <c r="T118" i="6" s="1"/>
  <c r="T125" i="7"/>
  <c r="T124" i="7" s="1"/>
  <c r="T123" i="7" s="1"/>
  <c r="R131" i="7"/>
  <c r="P139" i="7"/>
  <c r="BK150" i="7"/>
  <c r="J150" i="7"/>
  <c r="J103" i="7" s="1"/>
  <c r="T150" i="7"/>
  <c r="BK363" i="2"/>
  <c r="J363" i="2" s="1"/>
  <c r="J109" i="2" s="1"/>
  <c r="BK146" i="7"/>
  <c r="J146" i="7" s="1"/>
  <c r="J101" i="7" s="1"/>
  <c r="BK288" i="2"/>
  <c r="J288" i="2" s="1"/>
  <c r="J104" i="2" s="1"/>
  <c r="BK394" i="2"/>
  <c r="J394" i="2" s="1"/>
  <c r="J112" i="2" s="1"/>
  <c r="BK282" i="3"/>
  <c r="J282" i="3" s="1"/>
  <c r="J104" i="3" s="1"/>
  <c r="BK357" i="3"/>
  <c r="J357" i="3" s="1"/>
  <c r="J109" i="3" s="1"/>
  <c r="BK386" i="3"/>
  <c r="J386" i="3" s="1"/>
  <c r="J111" i="3" s="1"/>
  <c r="BK392" i="2"/>
  <c r="J392" i="2" s="1"/>
  <c r="J111" i="2" s="1"/>
  <c r="BK388" i="3"/>
  <c r="J388" i="3" s="1"/>
  <c r="J112" i="3" s="1"/>
  <c r="BK390" i="3"/>
  <c r="J390" i="3" s="1"/>
  <c r="J113" i="3" s="1"/>
  <c r="BK130" i="4"/>
  <c r="J130" i="4" s="1"/>
  <c r="J99" i="4" s="1"/>
  <c r="BK134" i="5"/>
  <c r="J134" i="5" s="1"/>
  <c r="J100" i="5" s="1"/>
  <c r="BK148" i="7"/>
  <c r="J148" i="7" s="1"/>
  <c r="J102" i="7" s="1"/>
  <c r="BK396" i="2"/>
  <c r="J396" i="2" s="1"/>
  <c r="J113" i="2" s="1"/>
  <c r="BK132" i="4"/>
  <c r="J132" i="4"/>
  <c r="J100" i="4"/>
  <c r="F92" i="7"/>
  <c r="BF129" i="7"/>
  <c r="BF141" i="7"/>
  <c r="BF155" i="7"/>
  <c r="J89" i="7"/>
  <c r="BF126" i="7"/>
  <c r="BF135" i="7"/>
  <c r="BF128" i="7"/>
  <c r="BF134" i="7"/>
  <c r="BF145" i="7"/>
  <c r="BF149" i="7"/>
  <c r="BF153" i="7"/>
  <c r="BK118" i="6"/>
  <c r="J118" i="6" s="1"/>
  <c r="J96" i="6" s="1"/>
  <c r="J120" i="6"/>
  <c r="J98" i="6"/>
  <c r="BF130" i="7"/>
  <c r="BF133" i="7"/>
  <c r="BF136" i="7"/>
  <c r="BF137" i="7"/>
  <c r="BF140" i="7"/>
  <c r="BF152" i="7"/>
  <c r="E85" i="7"/>
  <c r="BF132" i="7"/>
  <c r="BF138" i="7"/>
  <c r="BF143" i="7"/>
  <c r="BF144" i="7"/>
  <c r="BF127" i="7"/>
  <c r="BF142" i="7"/>
  <c r="BF147" i="7"/>
  <c r="BF151" i="7"/>
  <c r="J91" i="6"/>
  <c r="J112" i="6"/>
  <c r="BF125" i="6"/>
  <c r="BF128" i="6"/>
  <c r="BF130" i="6"/>
  <c r="BF132" i="6"/>
  <c r="BF134" i="6"/>
  <c r="BF150" i="6"/>
  <c r="F92" i="6"/>
  <c r="BF129" i="6"/>
  <c r="BF131" i="6"/>
  <c r="BF136" i="6"/>
  <c r="BF143" i="6"/>
  <c r="BF148" i="6"/>
  <c r="BF149" i="6"/>
  <c r="BF152" i="6"/>
  <c r="BF153" i="6"/>
  <c r="BF156" i="6"/>
  <c r="BF157" i="6"/>
  <c r="BF158" i="6"/>
  <c r="BF160" i="6"/>
  <c r="E85" i="6"/>
  <c r="BF122" i="6"/>
  <c r="BF139" i="6"/>
  <c r="BF141" i="6"/>
  <c r="BF146" i="6"/>
  <c r="BF147" i="6"/>
  <c r="BF162" i="6"/>
  <c r="BF163" i="6"/>
  <c r="BF123" i="6"/>
  <c r="BF133" i="6"/>
  <c r="BF135" i="6"/>
  <c r="BF140" i="6"/>
  <c r="BF144" i="6"/>
  <c r="BF164" i="6"/>
  <c r="BF124" i="6"/>
  <c r="BF137" i="6"/>
  <c r="BF151" i="6"/>
  <c r="BF154" i="6"/>
  <c r="BF159" i="6"/>
  <c r="J92" i="6"/>
  <c r="BF121" i="6"/>
  <c r="BF126" i="6"/>
  <c r="BF127" i="6"/>
  <c r="BF138" i="6"/>
  <c r="BF142" i="6"/>
  <c r="BF145" i="6"/>
  <c r="BF155" i="6"/>
  <c r="E85" i="5"/>
  <c r="BF131" i="5"/>
  <c r="BF132" i="5"/>
  <c r="J89" i="5"/>
  <c r="BF124" i="5"/>
  <c r="BF135" i="5"/>
  <c r="BF137" i="5"/>
  <c r="BF139" i="5"/>
  <c r="BF125" i="5"/>
  <c r="BF126" i="5"/>
  <c r="BF128" i="5"/>
  <c r="BF130" i="5"/>
  <c r="F118" i="5"/>
  <c r="BF127" i="5"/>
  <c r="BF141" i="5"/>
  <c r="BF129" i="5"/>
  <c r="BF143" i="5"/>
  <c r="BF133" i="4"/>
  <c r="BF136" i="4"/>
  <c r="BF145" i="4"/>
  <c r="BF149" i="4"/>
  <c r="BF160" i="4"/>
  <c r="J115" i="4"/>
  <c r="BF129" i="4"/>
  <c r="BF155" i="4"/>
  <c r="E85" i="4"/>
  <c r="F92" i="4"/>
  <c r="BF137" i="4"/>
  <c r="BF139" i="4"/>
  <c r="BF147" i="4"/>
  <c r="BF153" i="4"/>
  <c r="BF157" i="4"/>
  <c r="BF124" i="4"/>
  <c r="BF125" i="4"/>
  <c r="BF126" i="4"/>
  <c r="BF131" i="4"/>
  <c r="BF135" i="4"/>
  <c r="BF158" i="4"/>
  <c r="BF166" i="4"/>
  <c r="BF127" i="4"/>
  <c r="BF138" i="4"/>
  <c r="BF140" i="4"/>
  <c r="BF141" i="4"/>
  <c r="BF143" i="4"/>
  <c r="J89" i="3"/>
  <c r="BF169" i="3"/>
  <c r="BF170" i="3"/>
  <c r="BF173" i="3"/>
  <c r="BF207" i="3"/>
  <c r="BF220" i="3"/>
  <c r="BF237" i="3"/>
  <c r="BF246" i="3"/>
  <c r="BF247" i="3"/>
  <c r="BF250" i="3"/>
  <c r="BF251" i="3"/>
  <c r="BF289" i="3"/>
  <c r="BF290" i="3"/>
  <c r="BF293" i="3"/>
  <c r="BF295" i="3"/>
  <c r="BF328" i="3"/>
  <c r="BF329" i="3"/>
  <c r="BF331" i="3"/>
  <c r="BF334" i="3"/>
  <c r="BF356" i="3"/>
  <c r="BF362" i="3"/>
  <c r="BF366" i="3"/>
  <c r="BF368" i="3"/>
  <c r="BF370" i="3"/>
  <c r="BF378" i="3"/>
  <c r="BF478" i="3"/>
  <c r="BF482" i="3"/>
  <c r="BF495" i="3"/>
  <c r="F92" i="3"/>
  <c r="BF158" i="3"/>
  <c r="BF165" i="3"/>
  <c r="BF176" i="3"/>
  <c r="BF183" i="3"/>
  <c r="BF185" i="3"/>
  <c r="BF188" i="3"/>
  <c r="BF196" i="3"/>
  <c r="BF201" i="3"/>
  <c r="BF219" i="3"/>
  <c r="BF224" i="3"/>
  <c r="BF238" i="3"/>
  <c r="BF244" i="3"/>
  <c r="BF265" i="3"/>
  <c r="BF279" i="3"/>
  <c r="BF304" i="3"/>
  <c r="BF306" i="3"/>
  <c r="BF309" i="3"/>
  <c r="BF324" i="3"/>
  <c r="BF344" i="3"/>
  <c r="BF350" i="3"/>
  <c r="BF353" i="3"/>
  <c r="BF376" i="3"/>
  <c r="BF400" i="3"/>
  <c r="BF420" i="3"/>
  <c r="BF428" i="3"/>
  <c r="BF429" i="3"/>
  <c r="BF433" i="3"/>
  <c r="BF436" i="3"/>
  <c r="BF437" i="3"/>
  <c r="BF443" i="3"/>
  <c r="BF451" i="3"/>
  <c r="BF453" i="3"/>
  <c r="BF454" i="3"/>
  <c r="BF506" i="3"/>
  <c r="BF512" i="3"/>
  <c r="BF514" i="3"/>
  <c r="BF149" i="3"/>
  <c r="BF206" i="3"/>
  <c r="BF208" i="3"/>
  <c r="BF232" i="3"/>
  <c r="BF236" i="3"/>
  <c r="BF243" i="3"/>
  <c r="BF266" i="3"/>
  <c r="BF269" i="3"/>
  <c r="BF275" i="3"/>
  <c r="BF276" i="3"/>
  <c r="BF277" i="3"/>
  <c r="BF283" i="3"/>
  <c r="BF296" i="3"/>
  <c r="BF298" i="3"/>
  <c r="BF310" i="3"/>
  <c r="BF312" i="3"/>
  <c r="BF316" i="3"/>
  <c r="BF326" i="3"/>
  <c r="BF336" i="3"/>
  <c r="BF346" i="3"/>
  <c r="BF351" i="3"/>
  <c r="BF374" i="3"/>
  <c r="BF393" i="3"/>
  <c r="BF395" i="3"/>
  <c r="BF403" i="3"/>
  <c r="BF404" i="3"/>
  <c r="BF405" i="3"/>
  <c r="BF412" i="3"/>
  <c r="BF418" i="3"/>
  <c r="BF425" i="3"/>
  <c r="BF427" i="3"/>
  <c r="BF431" i="3"/>
  <c r="BF434" i="3"/>
  <c r="BF439" i="3"/>
  <c r="BF459" i="3"/>
  <c r="BF491" i="3"/>
  <c r="BF492" i="3"/>
  <c r="BF494" i="3"/>
  <c r="BF498" i="3"/>
  <c r="BF510" i="3"/>
  <c r="BF523" i="3"/>
  <c r="BF146" i="3"/>
  <c r="BF168" i="3"/>
  <c r="BF213" i="3"/>
  <c r="BF225" i="3"/>
  <c r="BF228" i="3"/>
  <c r="BF242" i="3"/>
  <c r="BF248" i="3"/>
  <c r="BF257" i="3"/>
  <c r="BF262" i="3"/>
  <c r="BF263" i="3"/>
  <c r="BF270" i="3"/>
  <c r="BF281" i="3"/>
  <c r="BF307" i="3"/>
  <c r="BF318" i="3"/>
  <c r="BF321" i="3"/>
  <c r="BF323" i="3"/>
  <c r="BF342" i="3"/>
  <c r="BF354" i="3"/>
  <c r="BF360" i="3"/>
  <c r="BF364" i="3"/>
  <c r="BF382" i="3"/>
  <c r="BF384" i="3"/>
  <c r="BF394" i="3"/>
  <c r="BF398" i="3"/>
  <c r="BF407" i="3"/>
  <c r="BF416" i="3"/>
  <c r="BF426" i="3"/>
  <c r="BF447" i="3"/>
  <c r="BF449" i="3"/>
  <c r="BF475" i="3"/>
  <c r="BF477" i="3"/>
  <c r="BF497" i="3"/>
  <c r="BF499" i="3"/>
  <c r="BF500" i="3"/>
  <c r="BF515" i="3"/>
  <c r="BF516" i="3"/>
  <c r="BF519" i="3"/>
  <c r="BF522" i="3"/>
  <c r="BF147" i="3"/>
  <c r="BF148" i="3"/>
  <c r="BF159" i="3"/>
  <c r="BF161" i="3"/>
  <c r="BF163" i="3"/>
  <c r="BF167" i="3"/>
  <c r="BF186" i="3"/>
  <c r="BF202" i="3"/>
  <c r="BF205" i="3"/>
  <c r="BF209" i="3"/>
  <c r="BF226" i="3"/>
  <c r="BF230" i="3"/>
  <c r="BF231" i="3"/>
  <c r="BF233" i="3"/>
  <c r="BF235" i="3"/>
  <c r="BF241" i="3"/>
  <c r="BF254" i="3"/>
  <c r="BF255" i="3"/>
  <c r="BF272" i="3"/>
  <c r="BF273" i="3"/>
  <c r="BF274" i="3"/>
  <c r="BF278" i="3"/>
  <c r="BF280" i="3"/>
  <c r="BF286" i="3"/>
  <c r="BF287" i="3"/>
  <c r="BF292" i="3"/>
  <c r="BF300" i="3"/>
  <c r="BF303" i="3"/>
  <c r="BF313" i="3"/>
  <c r="BF315" i="3"/>
  <c r="BF333" i="3"/>
  <c r="BF397" i="3"/>
  <c r="BF402" i="3"/>
  <c r="BF409" i="3"/>
  <c r="BF417" i="3"/>
  <c r="BF423" i="3"/>
  <c r="BF432" i="3"/>
  <c r="BF441" i="3"/>
  <c r="BF445" i="3"/>
  <c r="BF450" i="3"/>
  <c r="BF452" i="3"/>
  <c r="BF455" i="3"/>
  <c r="BF476" i="3"/>
  <c r="BF479" i="3"/>
  <c r="BF481" i="3"/>
  <c r="BF489" i="3"/>
  <c r="BF504" i="3"/>
  <c r="BF517" i="3"/>
  <c r="BF520" i="3"/>
  <c r="E85" i="3"/>
  <c r="BF151" i="3"/>
  <c r="BF156" i="3"/>
  <c r="BF171" i="3"/>
  <c r="BF174" i="3"/>
  <c r="BF177" i="3"/>
  <c r="BF179" i="3"/>
  <c r="BF181" i="3"/>
  <c r="BF184" i="3"/>
  <c r="BF189" i="3"/>
  <c r="BF191" i="3"/>
  <c r="BF203" i="3"/>
  <c r="BF204" i="3"/>
  <c r="BF221" i="3"/>
  <c r="BF222" i="3"/>
  <c r="BF223" i="3"/>
  <c r="BF227" i="3"/>
  <c r="BF229" i="3"/>
  <c r="BF240" i="3"/>
  <c r="BF245" i="3"/>
  <c r="BF252" i="3"/>
  <c r="BF258" i="3"/>
  <c r="BF260" i="3"/>
  <c r="BF261" i="3"/>
  <c r="BF264" i="3"/>
  <c r="BF268" i="3"/>
  <c r="BF301" i="3"/>
  <c r="BF319" i="3"/>
  <c r="BF338" i="3"/>
  <c r="BF340" i="3"/>
  <c r="BF348" i="3"/>
  <c r="BF358" i="3"/>
  <c r="BF372" i="3"/>
  <c r="BF380" i="3"/>
  <c r="BF387" i="3"/>
  <c r="BF389" i="3"/>
  <c r="BF391" i="3"/>
  <c r="BF396" i="3"/>
  <c r="BF399" i="3"/>
  <c r="BF401" i="3"/>
  <c r="BF410" i="3"/>
  <c r="BF414" i="3"/>
  <c r="BF421" i="3"/>
  <c r="BF424" i="3"/>
  <c r="BF430" i="3"/>
  <c r="BF440" i="3"/>
  <c r="BF448" i="3"/>
  <c r="BF457" i="3"/>
  <c r="BF460" i="3"/>
  <c r="BF483" i="3"/>
  <c r="BF485" i="3"/>
  <c r="BF487" i="3"/>
  <c r="BF490" i="3"/>
  <c r="E85" i="2"/>
  <c r="BF168" i="2"/>
  <c r="BF171" i="2"/>
  <c r="BF180" i="2"/>
  <c r="BF182" i="2"/>
  <c r="BF207" i="2"/>
  <c r="BF221" i="2"/>
  <c r="BF223" i="2"/>
  <c r="BF233" i="2"/>
  <c r="BF242" i="2"/>
  <c r="BF244" i="2"/>
  <c r="BF256" i="2"/>
  <c r="BF261" i="2"/>
  <c r="BF262" i="2"/>
  <c r="BF264" i="2"/>
  <c r="BF266" i="2"/>
  <c r="BF269" i="2"/>
  <c r="BF298" i="2"/>
  <c r="BF313" i="2"/>
  <c r="BF318" i="2"/>
  <c r="BF321" i="2"/>
  <c r="BF325" i="2"/>
  <c r="BF364" i="2"/>
  <c r="BF372" i="2"/>
  <c r="BF382" i="2"/>
  <c r="BF386" i="2"/>
  <c r="BF403" i="2"/>
  <c r="BF411" i="2"/>
  <c r="BF416" i="2"/>
  <c r="BF426" i="2"/>
  <c r="BF431" i="2"/>
  <c r="BF440" i="2"/>
  <c r="BF449" i="2"/>
  <c r="BF454" i="2"/>
  <c r="BF462" i="2"/>
  <c r="BF520" i="2"/>
  <c r="BF525" i="2"/>
  <c r="BF534" i="2"/>
  <c r="BF541" i="2"/>
  <c r="F92" i="2"/>
  <c r="BF152" i="2"/>
  <c r="BF169" i="2"/>
  <c r="BF175" i="2"/>
  <c r="BF177" i="2"/>
  <c r="BF185" i="2"/>
  <c r="BF186" i="2"/>
  <c r="BF187" i="2"/>
  <c r="BF192" i="2"/>
  <c r="BF202" i="2"/>
  <c r="BF203" i="2"/>
  <c r="BF204" i="2"/>
  <c r="BF209" i="2"/>
  <c r="BF210" i="2"/>
  <c r="BF224" i="2"/>
  <c r="BF234" i="2"/>
  <c r="BF235" i="2"/>
  <c r="BF246" i="2"/>
  <c r="BF258" i="2"/>
  <c r="BF274" i="2"/>
  <c r="BF278" i="2"/>
  <c r="BF280" i="2"/>
  <c r="BF295" i="2"/>
  <c r="BF296" i="2"/>
  <c r="BF299" i="2"/>
  <c r="BF322" i="2"/>
  <c r="BF329" i="2"/>
  <c r="BF332" i="2"/>
  <c r="BF335" i="2"/>
  <c r="BF354" i="2"/>
  <c r="BF360" i="2"/>
  <c r="BF380" i="2"/>
  <c r="BF407" i="2"/>
  <c r="BF413" i="2"/>
  <c r="BF415" i="2"/>
  <c r="BF420" i="2"/>
  <c r="BF423" i="2"/>
  <c r="BF432" i="2"/>
  <c r="BF436" i="2"/>
  <c r="BF443" i="2"/>
  <c r="BF447" i="2"/>
  <c r="BF453" i="2"/>
  <c r="BF456" i="2"/>
  <c r="BF461" i="2"/>
  <c r="BF146" i="2"/>
  <c r="BF148" i="2"/>
  <c r="BF159" i="2"/>
  <c r="BF160" i="2"/>
  <c r="BF211" i="2"/>
  <c r="BF225" i="2"/>
  <c r="BF229" i="2"/>
  <c r="BF236" i="2"/>
  <c r="BF239" i="2"/>
  <c r="BF265" i="2"/>
  <c r="BF284" i="2"/>
  <c r="BF285" i="2"/>
  <c r="BF292" i="2"/>
  <c r="BF304" i="2"/>
  <c r="BF307" i="2"/>
  <c r="BF312" i="2"/>
  <c r="BF316" i="2"/>
  <c r="BF330" i="2"/>
  <c r="BF356" i="2"/>
  <c r="BF359" i="2"/>
  <c r="BF368" i="2"/>
  <c r="BF370" i="2"/>
  <c r="BF378" i="2"/>
  <c r="BF399" i="2"/>
  <c r="BF402" i="2"/>
  <c r="BF410" i="2"/>
  <c r="BF418" i="2"/>
  <c r="BF422" i="2"/>
  <c r="BF430" i="2"/>
  <c r="BF434" i="2"/>
  <c r="BF435" i="2"/>
  <c r="BF437" i="2"/>
  <c r="BF458" i="2"/>
  <c r="BF463" i="2"/>
  <c r="BF466" i="2"/>
  <c r="BF492" i="2"/>
  <c r="BF509" i="2"/>
  <c r="BF512" i="2"/>
  <c r="BF515" i="2"/>
  <c r="BF518" i="2"/>
  <c r="BF526" i="2"/>
  <c r="BF533" i="2"/>
  <c r="BF535" i="2"/>
  <c r="BF545" i="2"/>
  <c r="BF554" i="2"/>
  <c r="BF555" i="2"/>
  <c r="BF557" i="2"/>
  <c r="BF558" i="2"/>
  <c r="J137" i="2"/>
  <c r="BF172" i="2"/>
  <c r="BF178" i="2"/>
  <c r="BF184" i="2"/>
  <c r="BF190" i="2"/>
  <c r="BF208" i="2"/>
  <c r="BF216" i="2"/>
  <c r="BF232" i="2"/>
  <c r="BF237" i="2"/>
  <c r="BF240" i="2"/>
  <c r="BF245" i="2"/>
  <c r="BF247" i="2"/>
  <c r="BF248" i="2"/>
  <c r="BF252" i="2"/>
  <c r="BF254" i="2"/>
  <c r="BF272" i="2"/>
  <c r="BF302" i="2"/>
  <c r="BF306" i="2"/>
  <c r="BF310" i="2"/>
  <c r="BF315" i="2"/>
  <c r="BF324" i="2"/>
  <c r="BF334" i="2"/>
  <c r="BF348" i="2"/>
  <c r="BF362" i="2"/>
  <c r="BF374" i="2"/>
  <c r="BF376" i="2"/>
  <c r="BF404" i="2"/>
  <c r="BF408" i="2"/>
  <c r="BF409" i="2"/>
  <c r="BF427" i="2"/>
  <c r="BF433" i="2"/>
  <c r="BF439" i="2"/>
  <c r="BF442" i="2"/>
  <c r="BF445" i="2"/>
  <c r="BF455" i="2"/>
  <c r="BF457" i="2"/>
  <c r="BF459" i="2"/>
  <c r="BF460" i="2"/>
  <c r="BF464" i="2"/>
  <c r="BF493" i="2"/>
  <c r="BF508" i="2"/>
  <c r="BF510" i="2"/>
  <c r="BF511" i="2"/>
  <c r="BF522" i="2"/>
  <c r="BF524" i="2"/>
  <c r="BF529" i="2"/>
  <c r="BF532" i="2"/>
  <c r="BF539" i="2"/>
  <c r="BF549" i="2"/>
  <c r="BF550" i="2"/>
  <c r="BF147" i="2"/>
  <c r="BF149" i="2"/>
  <c r="BF162" i="2"/>
  <c r="BF170" i="2"/>
  <c r="BF212" i="2"/>
  <c r="BF227" i="2"/>
  <c r="BF228" i="2"/>
  <c r="BF231" i="2"/>
  <c r="BF241" i="2"/>
  <c r="BF250" i="2"/>
  <c r="BF251" i="2"/>
  <c r="BF268" i="2"/>
  <c r="BF273" i="2"/>
  <c r="BF276" i="2"/>
  <c r="BF286" i="2"/>
  <c r="BF289" i="2"/>
  <c r="BF301" i="2"/>
  <c r="BF319" i="2"/>
  <c r="BF327" i="2"/>
  <c r="BF344" i="2"/>
  <c r="BF350" i="2"/>
  <c r="BF352" i="2"/>
  <c r="BF357" i="2"/>
  <c r="BF388" i="2"/>
  <c r="BF390" i="2"/>
  <c r="BF393" i="2"/>
  <c r="BF395" i="2"/>
  <c r="BF551" i="2"/>
  <c r="BF552" i="2"/>
  <c r="BF157" i="2"/>
  <c r="BF164" i="2"/>
  <c r="BF166" i="2"/>
  <c r="BF174" i="2"/>
  <c r="BF189" i="2"/>
  <c r="BF197" i="2"/>
  <c r="BF205" i="2"/>
  <c r="BF206" i="2"/>
  <c r="BF226" i="2"/>
  <c r="BF230" i="2"/>
  <c r="BF249" i="2"/>
  <c r="BF255" i="2"/>
  <c r="BF259" i="2"/>
  <c r="BF267" i="2"/>
  <c r="BF270" i="2"/>
  <c r="BF277" i="2"/>
  <c r="BF279" i="2"/>
  <c r="BF281" i="2"/>
  <c r="BF282" i="2"/>
  <c r="BF283" i="2"/>
  <c r="BF293" i="2"/>
  <c r="BF309" i="2"/>
  <c r="BF337" i="2"/>
  <c r="BF339" i="2"/>
  <c r="BF340" i="2"/>
  <c r="BF342" i="2"/>
  <c r="BF346" i="2"/>
  <c r="BF366" i="2"/>
  <c r="BF384" i="2"/>
  <c r="BF397" i="2"/>
  <c r="BF400" i="2"/>
  <c r="BF401" i="2"/>
  <c r="BF405" i="2"/>
  <c r="BF406" i="2"/>
  <c r="BF424" i="2"/>
  <c r="BF429" i="2"/>
  <c r="BF438" i="2"/>
  <c r="BF446" i="2"/>
  <c r="BF451" i="2"/>
  <c r="BF468" i="2"/>
  <c r="BF514" i="2"/>
  <c r="BF516" i="2"/>
  <c r="BF527" i="2"/>
  <c r="BF530" i="2"/>
  <c r="BF547" i="2"/>
  <c r="F36" i="2"/>
  <c r="BC95" i="1" s="1"/>
  <c r="F36" i="3"/>
  <c r="BC96" i="1" s="1"/>
  <c r="F37" i="2"/>
  <c r="BD95" i="1"/>
  <c r="F37" i="3"/>
  <c r="BD96" i="1" s="1"/>
  <c r="J33" i="2"/>
  <c r="AV95" i="1" s="1"/>
  <c r="F37" i="4"/>
  <c r="BD97" i="1"/>
  <c r="F36" i="4"/>
  <c r="BC97" i="1" s="1"/>
  <c r="F37" i="5"/>
  <c r="BD98" i="1" s="1"/>
  <c r="F35" i="6"/>
  <c r="BB99" i="1"/>
  <c r="F37" i="7"/>
  <c r="BD100" i="1" s="1"/>
  <c r="J33" i="7"/>
  <c r="AV100" i="1" s="1"/>
  <c r="J33" i="3"/>
  <c r="AV96" i="1"/>
  <c r="F35" i="3"/>
  <c r="BB96" i="1" s="1"/>
  <c r="F36" i="6"/>
  <c r="BC99" i="1" s="1"/>
  <c r="F33" i="7"/>
  <c r="AZ100" i="1"/>
  <c r="F33" i="2"/>
  <c r="AZ95" i="1" s="1"/>
  <c r="F35" i="4"/>
  <c r="BB97" i="1" s="1"/>
  <c r="F33" i="4"/>
  <c r="AZ97" i="1"/>
  <c r="J33" i="5"/>
  <c r="AV98" i="1" s="1"/>
  <c r="F33" i="5"/>
  <c r="AZ98" i="1" s="1"/>
  <c r="F33" i="6"/>
  <c r="AZ99" i="1"/>
  <c r="F37" i="6"/>
  <c r="BD99" i="1" s="1"/>
  <c r="F35" i="2"/>
  <c r="BB95" i="1" s="1"/>
  <c r="F33" i="3"/>
  <c r="AZ96" i="1"/>
  <c r="J33" i="4"/>
  <c r="AV97" i="1" s="1"/>
  <c r="F35" i="5"/>
  <c r="BB98" i="1" s="1"/>
  <c r="F36" i="5"/>
  <c r="BC98" i="1"/>
  <c r="J33" i="6"/>
  <c r="AV99" i="1" s="1"/>
  <c r="F35" i="7"/>
  <c r="BB100" i="1" s="1"/>
  <c r="F36" i="7"/>
  <c r="BC100" i="1"/>
  <c r="BK284" i="3" l="1"/>
  <c r="J284" i="3" s="1"/>
  <c r="J105" i="3" s="1"/>
  <c r="BK144" i="3"/>
  <c r="J144" i="3" s="1"/>
  <c r="J97" i="3" s="1"/>
  <c r="P144" i="3"/>
  <c r="T290" i="2"/>
  <c r="P124" i="7"/>
  <c r="P123" i="7"/>
  <c r="AU100" i="1" s="1"/>
  <c r="T121" i="5"/>
  <c r="R284" i="3"/>
  <c r="R143" i="3"/>
  <c r="P284" i="3"/>
  <c r="R121" i="5"/>
  <c r="P290" i="2"/>
  <c r="P144" i="2"/>
  <c r="R290" i="2"/>
  <c r="T144" i="2"/>
  <c r="R144" i="2"/>
  <c r="R143" i="2" s="1"/>
  <c r="R124" i="7"/>
  <c r="R123" i="7" s="1"/>
  <c r="P121" i="5"/>
  <c r="AU98" i="1"/>
  <c r="T144" i="3"/>
  <c r="T143" i="3"/>
  <c r="BK122" i="4"/>
  <c r="J122" i="4" s="1"/>
  <c r="J97" i="4" s="1"/>
  <c r="T284" i="3"/>
  <c r="BK290" i="2"/>
  <c r="J290" i="2"/>
  <c r="J105" i="2" s="1"/>
  <c r="BK133" i="5"/>
  <c r="J133" i="5" s="1"/>
  <c r="J99" i="5" s="1"/>
  <c r="BK144" i="2"/>
  <c r="J144" i="2"/>
  <c r="J97" i="2" s="1"/>
  <c r="BK124" i="7"/>
  <c r="BK123" i="7" s="1"/>
  <c r="J123" i="7" s="1"/>
  <c r="J30" i="7" s="1"/>
  <c r="AG100" i="1" s="1"/>
  <c r="BK121" i="5"/>
  <c r="J121" i="5"/>
  <c r="J96" i="5" s="1"/>
  <c r="BK143" i="3"/>
  <c r="J143" i="3" s="1"/>
  <c r="J30" i="3" s="1"/>
  <c r="AG96" i="1" s="1"/>
  <c r="J34" i="3"/>
  <c r="AW96" i="1"/>
  <c r="AT96" i="1"/>
  <c r="F34" i="3"/>
  <c r="BA96" i="1" s="1"/>
  <c r="J34" i="2"/>
  <c r="AW95" i="1"/>
  <c r="AT95" i="1"/>
  <c r="F34" i="2"/>
  <c r="BA95" i="1" s="1"/>
  <c r="J34" i="4"/>
  <c r="AW97" i="1"/>
  <c r="AT97" i="1"/>
  <c r="J34" i="5"/>
  <c r="AW98" i="1" s="1"/>
  <c r="AT98" i="1" s="1"/>
  <c r="F34" i="6"/>
  <c r="BA99" i="1"/>
  <c r="J34" i="7"/>
  <c r="AW100" i="1" s="1"/>
  <c r="AT100" i="1" s="1"/>
  <c r="F34" i="7"/>
  <c r="BA100" i="1" s="1"/>
  <c r="F34" i="4"/>
  <c r="BA97" i="1"/>
  <c r="F34" i="5"/>
  <c r="BA98" i="1" s="1"/>
  <c r="J34" i="6"/>
  <c r="AW99" i="1"/>
  <c r="AT99" i="1" s="1"/>
  <c r="J30" i="6"/>
  <c r="AG99" i="1"/>
  <c r="BC94" i="1"/>
  <c r="W32" i="1"/>
  <c r="BD94" i="1"/>
  <c r="W33" i="1" s="1"/>
  <c r="AZ94" i="1"/>
  <c r="W29" i="1"/>
  <c r="BB94" i="1"/>
  <c r="W31" i="1"/>
  <c r="P143" i="2" l="1"/>
  <c r="AU95" i="1"/>
  <c r="T143" i="2"/>
  <c r="P143" i="3"/>
  <c r="AU96" i="1"/>
  <c r="BK143" i="2"/>
  <c r="J143" i="2" s="1"/>
  <c r="J96" i="2" s="1"/>
  <c r="J124" i="7"/>
  <c r="J97" i="7"/>
  <c r="J96" i="7"/>
  <c r="BK121" i="4"/>
  <c r="J121" i="4" s="1"/>
  <c r="J30" i="4" s="1"/>
  <c r="AG97" i="1" s="1"/>
  <c r="AN99" i="1"/>
  <c r="J39" i="7"/>
  <c r="J39" i="6"/>
  <c r="AN96" i="1"/>
  <c r="J96" i="3"/>
  <c r="J39" i="3"/>
  <c r="AN100" i="1"/>
  <c r="AY94" i="1"/>
  <c r="J30" i="5"/>
  <c r="AG98" i="1" s="1"/>
  <c r="AN98" i="1" s="1"/>
  <c r="BA94" i="1"/>
  <c r="W30" i="1"/>
  <c r="AV94" i="1"/>
  <c r="AK29" i="1"/>
  <c r="AX94" i="1"/>
  <c r="J39" i="4" l="1"/>
  <c r="J96" i="4"/>
  <c r="J39" i="5"/>
  <c r="AN97" i="1"/>
  <c r="J30" i="2"/>
  <c r="AG95" i="1"/>
  <c r="AN95" i="1" s="1"/>
  <c r="AU94" i="1"/>
  <c r="AW94" i="1"/>
  <c r="AK30" i="1" s="1"/>
  <c r="J39" i="2" l="1"/>
  <c r="AG94" i="1"/>
  <c r="AK26" i="1" s="1"/>
  <c r="AT94" i="1"/>
  <c r="AN94" i="1" l="1"/>
  <c r="AK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04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05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06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07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08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09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0A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0B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0C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0D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0E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0F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10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11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12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13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1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15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16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17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18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19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1A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1B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1C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1D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1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1F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20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21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<sst xmlns="http://schemas.openxmlformats.org/spreadsheetml/2006/main" count="24339" uniqueCount="3142">
  <si>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</si>
  <si>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</si>
  <si>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</si>
  <si>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</si>
  <si>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</si>
  <si>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</si>
  <si>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</si>
  <si>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</si>
  <si>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</si>
  <si>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</si>
  <si>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</si>
  <si>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</si>
  <si>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</si>
  <si>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</si>
  <si>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</si>
  <si>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</si>
  <si>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</si>
  <si>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</si>
  <si>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</si>
  <si>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</si>
  <si>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</si>
  <si>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</si>
  <si>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</si>
  <si>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</si>
  <si>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</si>
  <si>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</si>
  <si>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</si>
  <si>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</si>
  <si>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</si>
  <si>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</si>
  <si>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</si>
  <si>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</si>
  <si>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</si>
  <si>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</si>
  <si>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</si>
  <si>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</si>
  <si>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</si>
  <si>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</si>
  <si>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</si>
  <si>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</si>
  <si>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</si>
  <si>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</si>
  <si>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</si>
  <si>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</si>
  <si>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</si>
  <si>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</si>
  <si>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</si>
  <si>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</si>
  <si>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</si>
  <si>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</si>
  <si>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</si>
  <si>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</si>
  <si>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</si>
  <si>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</si>
  <si>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</si>
  <si>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</si>
  <si>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</si>
  <si>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</si>
  <si>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</si>
  <si>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</si>
  <si>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</si>
  <si>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</si>
  <si>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</si>
  <si>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</si>
  <si>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</si>
  <si>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</si>
  <si>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</si>
  <si>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</si>
  <si>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</si>
  <si>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</si>
  <si>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</si>
  <si>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</si>
  <si>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</si>
  <si>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</si>
  <si>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</si>
  <si>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</si>
  <si>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</si>
  <si>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</si>
  <si>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</si>
  <si>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</si>
  <si>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</si>
  <si>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</si>
  <si>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</si>
  <si>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</si>
  <si>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</si>
  <si>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</si>
  <si>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</si>
  <si>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</si>
  <si>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</si>
  <si>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</si>
  <si>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</si>
  <si>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</si>
  <si>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{165f4f3a-07ae-4584-91f8-487919ad6d44}</t>
  </si>
  <si>
    <t>JC-D</t>
  </si>
  <si>
    <t>Venkovní objekty</t>
  </si>
  <si>
    <t>{059e96be-73e8-48fb-a42e-a2535f7cc612}</t>
  </si>
  <si>
    <t>JC-E</t>
  </si>
  <si>
    <t>Sadové úpravy</t>
  </si>
  <si>
    <t>{1a2a1bb8-89ad-4e4a-b586-21b7f71cae08}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</si>
  <si>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</si>
  <si>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</si>
  <si>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</si>
  <si>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</si>
  <si>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</si>
  <si>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</si>
  <si>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</si>
  <si>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</si>
  <si>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</si>
  <si>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</si>
  <si>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</si>
  <si>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</si>
  <si>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</si>
  <si>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</si>
  <si>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</si>
  <si>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</si>
  <si>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</si>
  <si>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</si>
  <si>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</si>
  <si>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</si>
  <si>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</si>
  <si>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</si>
  <si>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</si>
  <si>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</si>
  <si>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</si>
  <si>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</si>
  <si>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</si>
  <si>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</si>
  <si>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</si>
  <si>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</si>
  <si>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</si>
  <si>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</si>
  <si>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</si>
  <si>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</si>
  <si>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</si>
  <si>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</si>
  <si>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</si>
  <si>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</si>
  <si>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</si>
  <si>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</si>
  <si>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</si>
  <si>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</si>
  <si>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</si>
  <si>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</si>
  <si>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</si>
  <si>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</si>
  <si>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</si>
  <si>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</si>
  <si>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</si>
  <si>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</si>
  <si>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</si>
  <si>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</si>
  <si>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</si>
  <si>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</si>
  <si>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</si>
  <si>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</si>
  <si>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</si>
  <si>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</si>
  <si>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</si>
  <si>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</si>
  <si>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</si>
  <si>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2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</si>
  <si>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</si>
  <si>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</si>
  <si>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</si>
  <si>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</si>
  <si>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</si>
  <si>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</si>
  <si>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</si>
  <si>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</si>
  <si>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</si>
  <si>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</si>
  <si>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</si>
  <si>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</si>
  <si>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</si>
  <si>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</si>
  <si>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700*0,5</t>
  </si>
  <si>
    <t>Součet</t>
  </si>
  <si>
    <t>5</t>
  </si>
  <si>
    <t>162351103</t>
  </si>
  <si>
    <t>Vodorovné přemístění do 500 m výkopku/sypaniny z horniny třídy těžitelnosti I, skupiny 1 až 3</t>
  </si>
  <si>
    <t>-1143308410</t>
  </si>
  <si>
    <t>350</t>
  </si>
  <si>
    <t>"část zpět do zásypu"245</t>
  </si>
  <si>
    <t>"zbytek ponechán pro TU"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</si>
  <si>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</si>
  <si>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</si>
  <si>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</si>
  <si>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</si>
  <si>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</si>
  <si>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7</t>
  </si>
  <si>
    <t>167151111</t>
  </si>
  <si>
    <t>Nakládání výkopku z hornin třídy těžitelnosti I, skupiny 1 až 3 přes 100 m3</t>
  </si>
  <si>
    <t>-723384815</t>
  </si>
  <si>
    <t>8</t>
  </si>
  <si>
    <t>171201221</t>
  </si>
  <si>
    <t>Poplatek za uložení na skládce (skládkovné) zeminy a kamení kód odpadu 17 05 04</t>
  </si>
  <si>
    <t>t</t>
  </si>
  <si>
    <t>-490970602</t>
  </si>
  <si>
    <t>254,505*1,8</t>
  </si>
  <si>
    <t>9</t>
  </si>
  <si>
    <t>171251201</t>
  </si>
  <si>
    <t>Uložení sypaniny na skládky nebo meziskládky</t>
  </si>
  <si>
    <t>-263095958</t>
  </si>
  <si>
    <t>350+254,505</t>
  </si>
  <si>
    <t>10</t>
  </si>
  <si>
    <t>174151101</t>
  </si>
  <si>
    <t>Zásyp jam, šachet rýh nebo kolem objektů sypaninou se zhutněním</t>
  </si>
  <si>
    <t>-235200284</t>
  </si>
  <si>
    <t>350-105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</si>
  <si>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</si>
  <si>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</si>
  <si>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</si>
  <si>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</si>
  <si>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</si>
  <si>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</si>
  <si>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</si>
  <si>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</si>
  <si>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</si>
  <si>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</si>
  <si>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</si>
  <si>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</si>
  <si>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</si>
  <si>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</si>
  <si>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</si>
  <si>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</si>
  <si>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</si>
  <si>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</si>
  <si>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</si>
  <si>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</si>
  <si>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</si>
  <si>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</si>
  <si>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</si>
  <si>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</si>
  <si>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</si>
  <si>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</si>
  <si>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</si>
  <si>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</si>
  <si>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</si>
  <si>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</si>
  <si>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</si>
  <si>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</si>
  <si>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</si>
  <si>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</si>
  <si>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</si>
  <si>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</si>
  <si>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</si>
  <si>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</si>
  <si>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</si>
  <si>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</si>
  <si>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</si>
  <si>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</si>
  <si>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700*0,15</t>
  </si>
  <si>
    <t>20</t>
  </si>
  <si>
    <t>271572211</t>
  </si>
  <si>
    <t>Podsyp pod základové konstrukce se zhutněním z netříděného štěrkopísku</t>
  </si>
  <si>
    <t>102289724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</si>
  <si>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</si>
  <si>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</si>
  <si>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</si>
  <si>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</si>
  <si>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</si>
  <si>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</si>
  <si>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</si>
  <si>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</si>
  <si>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</si>
  <si>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</si>
  <si>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</si>
  <si>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</si>
  <si>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</si>
  <si>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</si>
  <si>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</si>
  <si>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</si>
  <si>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</si>
  <si>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</si>
  <si>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</si>
  <si>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</si>
  <si>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</si>
  <si>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</si>
  <si>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</si>
  <si>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</si>
  <si>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</si>
  <si>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</si>
  <si>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</si>
  <si>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</si>
  <si>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</si>
  <si>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</si>
  <si>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</si>
  <si>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</si>
  <si>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</si>
  <si>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</si>
  <si>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</si>
  <si>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</si>
  <si>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</si>
  <si>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</si>
  <si>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</si>
  <si>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</si>
  <si>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</si>
  <si>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</si>
  <si>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</si>
  <si>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</si>
  <si>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</si>
  <si>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</si>
  <si>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</si>
  <si>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</si>
  <si>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</si>
  <si>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</si>
  <si>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</si>
  <si>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</si>
  <si>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</si>
  <si>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</si>
  <si>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</si>
  <si>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</si>
  <si>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</si>
  <si>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</si>
  <si>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</si>
  <si>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</si>
  <si>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</si>
  <si>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</si>
  <si>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</si>
  <si>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</si>
  <si>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</si>
  <si>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</si>
  <si>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</si>
  <si>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</si>
  <si>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</si>
  <si>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</si>
  <si>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</si>
  <si>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</si>
  <si>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</si>
  <si>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</si>
  <si>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</si>
  <si>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</si>
  <si>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</si>
  <si>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</si>
  <si>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</si>
  <si>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</si>
  <si>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</si>
  <si>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</si>
  <si>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</si>
  <si>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</si>
  <si>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</si>
  <si>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</si>
  <si>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</si>
  <si>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</si>
  <si>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</si>
  <si>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</si>
  <si>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</si>
  <si>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</si>
  <si>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</si>
  <si>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</si>
  <si>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</si>
  <si>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</si>
  <si>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</si>
  <si>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</si>
  <si>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</si>
  <si>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>Stropy deskové ze ŽB tř. C 30/37 vč. schodišť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</si>
  <si>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</si>
  <si>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</si>
  <si>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</si>
  <si>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</si>
  <si>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</si>
  <si>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</si>
  <si>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</si>
  <si>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</si>
  <si>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</si>
  <si>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</si>
  <si>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</si>
  <si>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</si>
  <si>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</si>
  <si>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</si>
  <si>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</si>
  <si>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</si>
  <si>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</si>
  <si>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</si>
  <si>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</si>
  <si>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</si>
  <si>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</si>
  <si>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</si>
  <si>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</si>
  <si>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</si>
  <si>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</si>
  <si>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</si>
  <si>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</si>
  <si>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</si>
  <si>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</si>
  <si>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</si>
  <si>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</si>
  <si>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</si>
  <si>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</si>
  <si>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</si>
  <si>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</si>
  <si>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</si>
  <si>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</si>
  <si>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</si>
  <si>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</si>
  <si>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</si>
  <si>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</si>
  <si>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</si>
  <si>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</si>
  <si>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</si>
  <si>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</si>
  <si>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</si>
  <si>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</si>
  <si>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</si>
  <si>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</si>
  <si>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</si>
  <si>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</si>
  <si>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</si>
  <si>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</si>
  <si>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</si>
  <si>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</si>
  <si>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</si>
  <si>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</si>
  <si>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</si>
  <si>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</si>
  <si>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</si>
  <si>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</si>
  <si>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</si>
  <si>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</si>
  <si>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</si>
  <si>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</si>
  <si>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</si>
  <si>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</si>
  <si>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</si>
  <si>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</si>
  <si>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</si>
  <si>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</si>
  <si>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</si>
  <si>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</si>
  <si>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</si>
  <si>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</si>
  <si>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</si>
  <si>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</si>
  <si>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</si>
  <si>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</si>
  <si>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</si>
  <si>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</si>
  <si>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</si>
  <si>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</si>
  <si>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</si>
  <si>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</si>
  <si>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</si>
  <si>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</si>
  <si>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</si>
  <si>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</si>
  <si>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</si>
  <si>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</si>
  <si>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</si>
  <si>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</si>
  <si>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</si>
  <si>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</si>
  <si>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</si>
  <si>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</si>
  <si>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</si>
  <si>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</si>
  <si>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</si>
  <si>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</si>
  <si>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</si>
  <si>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</si>
  <si>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</si>
  <si>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</si>
  <si>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</si>
  <si>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</si>
  <si>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</si>
  <si>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</si>
  <si>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</si>
  <si>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</si>
  <si>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</si>
  <si>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</si>
  <si>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</si>
  <si>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</si>
  <si>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</si>
  <si>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</si>
  <si>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</si>
  <si>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</si>
  <si>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</si>
  <si>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</si>
  <si>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</si>
  <si>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</si>
  <si>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</si>
  <si>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</si>
  <si>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</si>
  <si>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</si>
  <si>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</si>
  <si>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</si>
  <si>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</si>
  <si>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</si>
  <si>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</si>
  <si>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</si>
  <si>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</si>
  <si>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950,49448*1,02 "Přepočtené koeficientem množství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</si>
  <si>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</si>
  <si>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</si>
  <si>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</si>
  <si>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</si>
  <si>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</si>
  <si>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</si>
  <si>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</si>
  <si>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</si>
  <si>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</si>
  <si>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</si>
  <si>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</si>
  <si>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</si>
  <si>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</si>
  <si>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</si>
  <si>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</si>
  <si>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</si>
  <si>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</si>
  <si>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</si>
  <si>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</si>
  <si>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</si>
  <si>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</si>
  <si>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</si>
  <si>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</si>
  <si>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</si>
  <si>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</si>
  <si>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84</t>
  </si>
  <si>
    <t>631311214</t>
  </si>
  <si>
    <t>Mazanina tl do 80 mm z betonu prostého se zvýšenými nároky na prostředí tř. C 25/30</t>
  </si>
  <si>
    <t>525819999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</si>
  <si>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</si>
  <si>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</si>
  <si>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</si>
  <si>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</si>
  <si>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</si>
  <si>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</si>
  <si>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</si>
  <si>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</si>
  <si>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</si>
  <si>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</si>
  <si>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</si>
  <si>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</si>
  <si>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</si>
  <si>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</si>
  <si>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</si>
  <si>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</si>
  <si>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</si>
  <si>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</si>
  <si>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</si>
  <si>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</si>
  <si>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</si>
  <si>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</si>
  <si>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</si>
  <si>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</si>
  <si>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</si>
  <si>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</si>
  <si>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</si>
  <si>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</si>
  <si>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</si>
  <si>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</si>
  <si>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</si>
  <si>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</si>
  <si>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</si>
  <si>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</si>
  <si>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</si>
  <si>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</si>
  <si>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</si>
  <si>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</si>
  <si>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</si>
  <si>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</si>
  <si>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</si>
  <si>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</si>
  <si>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</si>
  <si>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</si>
  <si>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</si>
  <si>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</si>
  <si>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</si>
  <si>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</si>
  <si>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</si>
  <si>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</si>
  <si>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</si>
  <si>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</si>
  <si>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</si>
  <si>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</si>
  <si>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</si>
  <si>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</si>
  <si>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</si>
  <si>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</si>
  <si>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</si>
  <si>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</si>
  <si>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</si>
  <si>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</si>
  <si>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</si>
  <si>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</si>
  <si>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</si>
  <si>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</si>
  <si>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</si>
  <si>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</si>
  <si>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</si>
  <si>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</si>
  <si>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</si>
  <si>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</si>
  <si>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</si>
  <si>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</si>
  <si>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</si>
  <si>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</si>
  <si>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</si>
  <si>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</si>
  <si>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</si>
  <si>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</si>
  <si>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</si>
  <si>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</si>
  <si>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</si>
  <si>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</si>
  <si>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</si>
  <si>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</si>
  <si>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</si>
  <si>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</si>
  <si>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</si>
  <si>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</si>
  <si>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</si>
  <si>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105</t>
  </si>
  <si>
    <t>2016281905</t>
  </si>
  <si>
    <t>132,0904*0,00034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</si>
  <si>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</si>
  <si>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</si>
  <si>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</si>
  <si>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</si>
  <si>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</si>
  <si>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</si>
  <si>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</si>
  <si>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</si>
  <si>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1551,264*1,1655 "Přepočtené koeficientem množství</t>
  </si>
  <si>
    <t>108</t>
  </si>
  <si>
    <t>711142559</t>
  </si>
  <si>
    <t>Provedení izolace proti zemní vlhkosti pásy přitavením svislé NAIP</t>
  </si>
  <si>
    <t>1531398019</t>
  </si>
  <si>
    <t>109</t>
  </si>
  <si>
    <t>981053512</t>
  </si>
  <si>
    <t>132,0904*1,221 "Přepočtené koeficientem množství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</si>
  <si>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</si>
  <si>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</si>
  <si>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</si>
  <si>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</si>
  <si>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</si>
  <si>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</si>
  <si>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</si>
  <si>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</si>
  <si>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</si>
  <si>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</si>
  <si>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</si>
  <si>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</si>
  <si>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</si>
  <si>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</si>
  <si>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</si>
  <si>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</si>
  <si>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</si>
  <si>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</si>
  <si>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</si>
  <si>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62853004</t>
  </si>
  <si>
    <t>pás asfaltový natavitelný modifikovaný SBS tl 4,0mm s vložkou ze skleněné tkaniny a spalitelnou PE fólií nebo jemnozrnným minerálním posypem na horním povrchu</t>
  </si>
  <si>
    <t>223004105</t>
  </si>
  <si>
    <t>171,5532*1,1655 "Přepočtené koeficientem množství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</si>
  <si>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</si>
  <si>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</si>
  <si>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</si>
  <si>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</si>
  <si>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</si>
  <si>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</si>
  <si>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</si>
  <si>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</si>
  <si>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</si>
  <si>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</si>
  <si>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</si>
  <si>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</si>
  <si>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</si>
  <si>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</si>
  <si>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69311006</t>
  </si>
  <si>
    <t>geotextilie tkaná separační, filtrační, výztužná PP pevnost v tahu 15kN/m</t>
  </si>
  <si>
    <t>-572696812</t>
  </si>
  <si>
    <t>140,7692*1,15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</si>
  <si>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</si>
  <si>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</si>
  <si>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</si>
  <si>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</si>
  <si>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</si>
  <si>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</si>
  <si>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</si>
  <si>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</si>
  <si>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</si>
  <si>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</si>
  <si>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</si>
  <si>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</si>
  <si>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</si>
  <si>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</si>
  <si>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</si>
  <si>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</si>
  <si>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255</t>
  </si>
  <si>
    <t>712631111</t>
  </si>
  <si>
    <t>Provedení povlakové krytiny střech přes 30° podkladní vrstvy pásy na sucho samolepící</t>
  </si>
  <si>
    <t>-334202408</t>
  </si>
  <si>
    <t>256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</si>
  <si>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</si>
  <si>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</si>
  <si>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322005039</t>
  </si>
  <si>
    <t>746,934*1,15 'Přepočtené koeficientem množství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</si>
  <si>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</si>
  <si>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</si>
  <si>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</si>
  <si>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</si>
  <si>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</si>
  <si>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</si>
  <si>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</si>
  <si>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</si>
  <si>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</si>
  <si>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</si>
  <si>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</si>
  <si>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</si>
  <si>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</si>
  <si>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</si>
  <si>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</si>
  <si>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</si>
  <si>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</si>
  <si>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</si>
  <si>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</si>
  <si>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</si>
  <si>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</si>
  <si>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</si>
  <si>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</si>
  <si>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</si>
  <si>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</si>
  <si>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</si>
  <si>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</si>
  <si>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28376553</t>
  </si>
  <si>
    <t>deska polystyrénová pro snížení kročejového hluku (max. zatížení 4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</si>
  <si>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</si>
  <si>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</si>
  <si>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</si>
  <si>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</si>
  <si>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</si>
  <si>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131</t>
  </si>
  <si>
    <t>28376458</t>
  </si>
  <si>
    <t>deska z polystyrénu XPS, hrana polodrážková a hladký povrch 500kPa tl 120mm</t>
  </si>
  <si>
    <t>-309754640</t>
  </si>
  <si>
    <t>79,25424*1,05 "Přepočtené koeficientem množství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</si>
  <si>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</si>
  <si>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</si>
  <si>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</si>
  <si>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</si>
  <si>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</si>
  <si>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</si>
  <si>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</si>
  <si>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</si>
  <si>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</si>
  <si>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</si>
  <si>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</si>
  <si>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</si>
  <si>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</si>
  <si>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</si>
  <si>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</si>
  <si>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</si>
  <si>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</si>
  <si>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</si>
  <si>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</si>
  <si>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</si>
  <si>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</si>
  <si>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</si>
  <si>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</si>
  <si>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</si>
  <si>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</si>
  <si>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</si>
  <si>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</si>
  <si>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</si>
  <si>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</si>
  <si>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</si>
  <si>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</si>
  <si>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713151166</t>
  </si>
  <si>
    <t>Montáž izolace tepelné střech šikmých přišroubované nad krokve z desek sklonu přes 30° do 45° tl přes 160 do 180 mm</t>
  </si>
  <si>
    <t>-1674222019</t>
  </si>
  <si>
    <t>140</t>
  </si>
  <si>
    <t>28376536</t>
  </si>
  <si>
    <t>deska izolační PIR s oboustrannou kompozitní fólií s hliníkovou vložkou pro šikmé střechy 1200x2400x180mm</t>
  </si>
  <si>
    <t>1751174563</t>
  </si>
  <si>
    <t>746,93424*1,02 "Přepočtené koeficientem množství</t>
  </si>
  <si>
    <t>141</t>
  </si>
  <si>
    <t>713151162</t>
  </si>
  <si>
    <t>Montáž izolace tepelné střech šikmých přišroubované nad krokve z desek sklonu přes 30° do 45° tl přes 60 do 100 mm</t>
  </si>
  <si>
    <t>1212746141</t>
  </si>
  <si>
    <t>142</t>
  </si>
  <si>
    <t>59590825</t>
  </si>
  <si>
    <t>deska dřevovláknitá tepelně izolační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</si>
  <si>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</si>
  <si>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</si>
  <si>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</si>
  <si>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</si>
  <si>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</si>
  <si>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</si>
  <si>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</si>
  <si>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</si>
  <si>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</si>
  <si>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</si>
  <si>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</si>
  <si>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</si>
  <si>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</si>
  <si>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</si>
  <si>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</si>
  <si>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</si>
  <si>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</si>
  <si>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</si>
  <si>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</si>
  <si>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</si>
  <si>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</si>
  <si>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</si>
  <si>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</si>
  <si>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</si>
  <si>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</si>
  <si>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</si>
  <si>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</si>
  <si>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</si>
  <si>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</si>
  <si>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</si>
  <si>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</si>
  <si>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</si>
  <si>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</si>
  <si>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</si>
  <si>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</si>
  <si>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</si>
  <si>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</si>
  <si>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</si>
  <si>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</si>
  <si>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</si>
  <si>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</si>
  <si>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</si>
  <si>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</si>
  <si>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</si>
  <si>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</si>
  <si>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</si>
  <si>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</si>
  <si>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</si>
  <si>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</si>
  <si>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</si>
  <si>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</si>
  <si>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</si>
  <si>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</si>
  <si>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</si>
  <si>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</si>
  <si>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</si>
  <si>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</si>
  <si>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</si>
  <si>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</si>
  <si>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</si>
  <si>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</si>
  <si>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</si>
  <si>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</si>
  <si>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</si>
  <si>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</si>
  <si>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</si>
  <si>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</si>
  <si>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</si>
  <si>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</si>
  <si>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</si>
  <si>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</si>
  <si>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</si>
  <si>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</si>
  <si>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</si>
  <si>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</si>
  <si>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</si>
  <si>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</si>
  <si>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</si>
  <si>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</si>
  <si>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</si>
  <si>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</si>
  <si>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</si>
  <si>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</si>
  <si>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</si>
  <si>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</si>
  <si>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</si>
  <si>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</si>
  <si>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</si>
  <si>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</si>
  <si>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</si>
  <si>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</si>
  <si>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</si>
  <si>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</si>
  <si>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</si>
  <si>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</si>
  <si>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</si>
  <si>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</si>
  <si>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</si>
  <si>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</si>
  <si>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</si>
  <si>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</si>
  <si>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</si>
  <si>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</si>
  <si>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</si>
  <si>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</si>
  <si>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</si>
  <si>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</si>
  <si>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</si>
  <si>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</si>
  <si>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</si>
  <si>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</si>
  <si>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</si>
  <si>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</si>
  <si>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</si>
  <si>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</si>
  <si>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</si>
  <si>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</si>
  <si>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</si>
  <si>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</si>
  <si>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</si>
  <si>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</si>
  <si>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</si>
  <si>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</si>
  <si>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</si>
  <si>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</si>
  <si>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</si>
  <si>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</si>
  <si>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</si>
  <si>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</si>
  <si>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</si>
  <si>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</si>
  <si>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</si>
  <si>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</si>
  <si>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</si>
  <si>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</si>
  <si>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</si>
  <si>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762342624</t>
  </si>
  <si>
    <t>Montáž kontralatí přes systémovou tepelnou izolaci nad krokvemi s trámky přes 2 do 3 dvouzávitových vrutů na m latě pro izolaci tl přes 240 mm do 300 mm</t>
  </si>
  <si>
    <t>86053708</t>
  </si>
  <si>
    <t>746,934/0,85</t>
  </si>
  <si>
    <t>161</t>
  </si>
  <si>
    <t>60514114</t>
  </si>
  <si>
    <t>řezivo jehličnaté lať impregnovaná dl 4 m</t>
  </si>
  <si>
    <t>-2012880953</t>
  </si>
  <si>
    <t>746,934/0,85*0,06*0,06*1,1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</si>
  <si>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</si>
  <si>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</si>
  <si>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</si>
  <si>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</si>
  <si>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</si>
  <si>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</si>
  <si>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</si>
  <si>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</si>
  <si>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</si>
  <si>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</si>
  <si>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164</t>
  </si>
  <si>
    <t>763131411</t>
  </si>
  <si>
    <t>SDK podhled desky 1xA 12,5 bez izolace dvouvrstvá spodní kce profil CD+UD</t>
  </si>
  <si>
    <t>-2058096661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</si>
  <si>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</si>
  <si>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165</t>
  </si>
  <si>
    <t>763131432</t>
  </si>
  <si>
    <t>SDK podhled deska 1xDF 15 bez izolace dvouvrstvá spodní kce profil CD+UD REI 90</t>
  </si>
  <si>
    <t>1299975361</t>
  </si>
  <si>
    <t>166</t>
  </si>
  <si>
    <t>763131714</t>
  </si>
  <si>
    <t>SDK podhled základní penetrační nátěr</t>
  </si>
  <si>
    <t>740647095</t>
  </si>
  <si>
    <t>167</t>
  </si>
  <si>
    <t>72707924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</si>
  <si>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</si>
  <si>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</si>
  <si>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</si>
  <si>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</si>
  <si>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</si>
  <si>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</si>
  <si>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</si>
  <si>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</si>
  <si>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</si>
  <si>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</si>
  <si>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</si>
  <si>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</si>
  <si>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</si>
  <si>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</si>
  <si>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</si>
  <si>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</si>
  <si>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</si>
  <si>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</si>
  <si>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</si>
  <si>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</si>
  <si>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</si>
  <si>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</si>
  <si>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</si>
  <si>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</si>
  <si>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</si>
  <si>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</si>
  <si>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</si>
  <si>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</si>
  <si>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</si>
  <si>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</si>
  <si>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</si>
  <si>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</si>
  <si>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</si>
  <si>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</si>
  <si>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</si>
  <si>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</si>
  <si>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</si>
  <si>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</si>
  <si>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</si>
  <si>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</si>
  <si>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</si>
  <si>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</si>
  <si>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</si>
  <si>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</si>
  <si>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</si>
  <si>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</si>
  <si>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</si>
  <si>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</si>
  <si>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</si>
  <si>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</si>
  <si>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</si>
  <si>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</si>
  <si>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</si>
  <si>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</si>
  <si>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</si>
  <si>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</si>
  <si>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</si>
  <si>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</si>
  <si>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</si>
  <si>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</si>
  <si>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</si>
  <si>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</si>
  <si>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</si>
  <si>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765</t>
  </si>
  <si>
    <t>Krytina skládaná</t>
  </si>
  <si>
    <t>251</t>
  </si>
  <si>
    <t>765191013</t>
  </si>
  <si>
    <t>Montáž pojistné hydroizolační nebo parotěsné fólie kladené přes 20° volně na bednění nebo tepelnou izolaci</t>
  </si>
  <si>
    <t>-460379059</t>
  </si>
  <si>
    <t>252</t>
  </si>
  <si>
    <t>28329029</t>
  </si>
  <si>
    <t>fólie kontaktní difuzně propustná pro doplňkovou hydroizolační vrstvu, monolitická třívrstvá PES/PP 150-160g/m2</t>
  </si>
  <si>
    <t>274086059</t>
  </si>
  <si>
    <t>746,934*1,1 'Přepočtené koeficientem množství</t>
  </si>
  <si>
    <t>253</t>
  </si>
  <si>
    <t>28329307</t>
  </si>
  <si>
    <t>páska těsnící jednostranně lepící univerzální pro DHV a opracování prostupů š 60mm</t>
  </si>
  <si>
    <t>-1982523871</t>
  </si>
  <si>
    <t>249</t>
  </si>
  <si>
    <t>765191031</t>
  </si>
  <si>
    <t>Lepení těsnících pásků pod kontralatě</t>
  </si>
  <si>
    <t>1145120843</t>
  </si>
  <si>
    <t>250</t>
  </si>
  <si>
    <t>28329301</t>
  </si>
  <si>
    <t>páska těsnící jednostranně lepící pěnová pod kontralatě š 50mm</t>
  </si>
  <si>
    <t>399203584</t>
  </si>
  <si>
    <t>880*1,1 'Přepočtené koeficientem množství</t>
  </si>
  <si>
    <t>254</t>
  </si>
  <si>
    <t>998765202</t>
  </si>
  <si>
    <t>Přesun hmot procentní pro krytiny skládané v objektech v přes 6 do 12 m</t>
  </si>
  <si>
    <t>-282741865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</si>
  <si>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</si>
  <si>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</si>
  <si>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</si>
  <si>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</si>
  <si>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</si>
  <si>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</si>
  <si>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</si>
  <si>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</si>
  <si>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</si>
  <si>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</si>
  <si>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</si>
  <si>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</si>
  <si>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</si>
  <si>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</si>
  <si>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</si>
  <si>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</si>
  <si>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</si>
  <si>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</si>
  <si>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</si>
  <si>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260</t>
  </si>
  <si>
    <t>766002EWCAP</t>
  </si>
  <si>
    <t>D+M dveře vnitřní dřevěné plné 1kř vel. 1000x2200mm vč. ocelové zárubně, kování, zámek, gen.klíč, samozavírač, pož.odol. EW15DP3-C, autom.práh - podrobný popis viz Výpis dveří ozn. D.1.2</t>
  </si>
  <si>
    <t>32646003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</si>
  <si>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</si>
  <si>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</si>
  <si>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</si>
  <si>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</si>
  <si>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</si>
  <si>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</si>
  <si>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</si>
  <si>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</si>
  <si>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</si>
  <si>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</si>
  <si>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</si>
  <si>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</si>
  <si>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</si>
  <si>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</si>
  <si>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</si>
  <si>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</si>
  <si>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</si>
  <si>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</si>
  <si>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</si>
  <si>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</si>
  <si>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194</t>
  </si>
  <si>
    <t>766004</t>
  </si>
  <si>
    <t xml:space="preserve">D+M dveře vnitřní dřevěné plné posuvné 1kř vel. 1200x2200mm vč. stav.pouzdra, ocelové zárubně, kování, zámek, gen.klíč, - podrobný popis viz Výpis dveří ozn. D.2.2 </t>
  </si>
  <si>
    <t>-761031592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</si>
  <si>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</si>
  <si>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</si>
  <si>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</si>
  <si>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</si>
  <si>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</si>
  <si>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197</t>
  </si>
  <si>
    <t>766007A</t>
  </si>
  <si>
    <t>Zabudovaný atypický nábytek - podrobný popis viz Výpis atypického nábytku - ozn. T01-T19</t>
  </si>
  <si>
    <t>-168639922</t>
  </si>
  <si>
    <t>"schema T01-T19"  1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</si>
  <si>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</si>
  <si>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</si>
  <si>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</si>
  <si>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</si>
  <si>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</si>
  <si>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</si>
  <si>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</si>
  <si>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</si>
  <si>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W01-W23 (mimo stř.oken a gar.vrat)</t>
  </si>
  <si>
    <t>45016379</t>
  </si>
  <si>
    <t>144,27</t>
  </si>
  <si>
    <t>"pomocný výpočet dle výpisu celkem A+B"</t>
  </si>
  <si>
    <t>"w01"1,5*2,2*9</t>
  </si>
  <si>
    <t>"w02"1,5*2,2*9</t>
  </si>
  <si>
    <t>"w03"0,9*1,85*20</t>
  </si>
  <si>
    <t>"w04"(1,45+1,45)*1,85*4</t>
  </si>
  <si>
    <t>"w05"3,3*2,75*2</t>
  </si>
  <si>
    <t>"w06"1,5*1,85*3</t>
  </si>
  <si>
    <t>"w07"1,5*0,6*7</t>
  </si>
  <si>
    <t>"w08"0,6*0,6*4</t>
  </si>
  <si>
    <t>"w09"2,9*2,2*1</t>
  </si>
  <si>
    <t>"w13"0,9*2,2</t>
  </si>
  <si>
    <t>"w10"(6,0+1,65)*2,2+1,55*2,55</t>
  </si>
  <si>
    <t>"w11"0,6*8,94</t>
  </si>
  <si>
    <t>"w12"(2,5+6,25)*2,2+2,2*2,55</t>
  </si>
  <si>
    <t>"w15"1,3*2,75</t>
  </si>
  <si>
    <t>"w17"3,3*2,2*2</t>
  </si>
  <si>
    <t>"w18"3,3*2,2*2</t>
  </si>
  <si>
    <t>"w19"0,9*1,5*8</t>
  </si>
  <si>
    <t>"w22"1,8*0,6*3</t>
  </si>
  <si>
    <t>"w23 světlík"1,96*1,96*6</t>
  </si>
  <si>
    <t>Mezisoučet</t>
  </si>
  <si>
    <t>233</t>
  </si>
  <si>
    <t>767001a</t>
  </si>
  <si>
    <t>D+M garážových výklopných vrat vel. 3000x2750, el.pohon - podrobný popis viz Výpis vnějších výplní ozn. W16</t>
  </si>
  <si>
    <t>-1884908427</t>
  </si>
  <si>
    <t>259</t>
  </si>
  <si>
    <t>767001pur</t>
  </si>
  <si>
    <t>D+M založení na purenit - podrobný popis viz Výpis vnějších výplní ozn. W01-W23 (mimo stř.oken a gar.vrat)</t>
  </si>
  <si>
    <t>-491082093</t>
  </si>
  <si>
    <t>11,058</t>
  </si>
  <si>
    <t>"w01"1,5*0,35*9</t>
  </si>
  <si>
    <t>"w02"1,5*0,35*9</t>
  </si>
  <si>
    <t>"w05"3,3*0,35*2</t>
  </si>
  <si>
    <t>"w09"2,9*0,35*1</t>
  </si>
  <si>
    <t>"w13"0,9*0,35</t>
  </si>
  <si>
    <t>"w10"(6,0+1,65)*0,35</t>
  </si>
  <si>
    <t>"w12"(2,5+6,25)*0,35</t>
  </si>
  <si>
    <t>"w15"1,3*0,35</t>
  </si>
  <si>
    <t>"w17"3,3*0,15*2</t>
  </si>
  <si>
    <t>"w18"3,3*0,15*2</t>
  </si>
  <si>
    <t>257</t>
  </si>
  <si>
    <t>767001w20</t>
  </si>
  <si>
    <t>M+D střešního okna 940x1600mm, dálk. ovl. - podrobný popis viz Výpis vnějších výplní ozn. W20</t>
  </si>
  <si>
    <t>-1073187866</t>
  </si>
  <si>
    <t>258</t>
  </si>
  <si>
    <t>767001w21</t>
  </si>
  <si>
    <t>M+D střešního okna 780x1600mm, dálk. ovl. - podrobný popis viz Výpis vnějších výplní ozn. W21</t>
  </si>
  <si>
    <t>46400318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</si>
  <si>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</si>
  <si>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</si>
  <si>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</si>
  <si>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</si>
  <si>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</si>
  <si>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</si>
  <si>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</si>
  <si>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</si>
  <si>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</si>
  <si>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</si>
  <si>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</si>
  <si>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</si>
  <si>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</si>
  <si>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</si>
  <si>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</si>
  <si>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</si>
  <si>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</si>
  <si>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</si>
  <si>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</si>
  <si>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</si>
  <si>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</si>
  <si>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</si>
  <si>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</si>
  <si>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</si>
  <si>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</si>
  <si>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</si>
  <si>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</si>
  <si>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</si>
  <si>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</si>
  <si>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</si>
  <si>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</si>
  <si>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</si>
  <si>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</si>
  <si>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</si>
  <si>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</si>
  <si>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</si>
  <si>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"schema Z02,Z04"    (3,085+3,115+1,2)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</si>
  <si>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</si>
  <si>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</si>
  <si>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</si>
  <si>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</si>
  <si>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</si>
  <si>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</si>
  <si>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</si>
  <si>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</si>
  <si>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</si>
  <si>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</si>
  <si>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</si>
  <si>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</si>
  <si>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</si>
  <si>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</si>
  <si>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213</t>
  </si>
  <si>
    <t>771574112</t>
  </si>
  <si>
    <t>Montáž podlah keramických hladkých lepených flexibilním lepidlem do 12 ks/ m2</t>
  </si>
  <si>
    <t>-607104220</t>
  </si>
  <si>
    <t>214</t>
  </si>
  <si>
    <t>59761003</t>
  </si>
  <si>
    <t>dlažba keramická hutná hladká do interiéru přes 9 do 12ks/m2</t>
  </si>
  <si>
    <t>1130061053</t>
  </si>
  <si>
    <t>21,73756*1,1 "Přepočtené koeficientem množství</t>
  </si>
  <si>
    <t>215</t>
  </si>
  <si>
    <t>771591112</t>
  </si>
  <si>
    <t>Izolace pod nášlapnou vrstvu nátěrem nebo stěrkou ve dvou vrstvách</t>
  </si>
  <si>
    <t>1070763551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</si>
  <si>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</si>
  <si>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</si>
  <si>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</si>
  <si>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</si>
  <si>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</si>
  <si>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</si>
  <si>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217</t>
  </si>
  <si>
    <t>776121111</t>
  </si>
  <si>
    <t>Vodou ředitelná penetrace savého podkladu povlakových podlah ředěná v poměru 1:3</t>
  </si>
  <si>
    <t>1439850381</t>
  </si>
  <si>
    <t>218</t>
  </si>
  <si>
    <t>776141111</t>
  </si>
  <si>
    <t>Vyrovnání podkladu povlakových podlah stěrkou pevnosti 20 MPa tl 3 mm</t>
  </si>
  <si>
    <t>959835980</t>
  </si>
  <si>
    <t>219</t>
  </si>
  <si>
    <t>776223111</t>
  </si>
  <si>
    <t>Spoj povlakových podlahovin z PVC svařováním za tepla</t>
  </si>
  <si>
    <t>-1295453794</t>
  </si>
  <si>
    <t>220</t>
  </si>
  <si>
    <t>776241121</t>
  </si>
  <si>
    <t>Lepení pásů z vinylu včetně provedení soklíků</t>
  </si>
  <si>
    <t>-2043425412</t>
  </si>
  <si>
    <t>"protiskluz 1np"(12,75+14,0+13,0+12,68+15,0+15,0)*1,1</t>
  </si>
  <si>
    <t>"2np"(7,08+5,92+5,38)*1,1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</si>
  <si>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</si>
  <si>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</si>
  <si>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</si>
  <si>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</si>
  <si>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110,891*1,1 "Přepočtené koeficientem množství</t>
  </si>
  <si>
    <t>222</t>
  </si>
  <si>
    <t>-312844888</t>
  </si>
  <si>
    <t>(590,23+410,85)*1,1</t>
  </si>
  <si>
    <t>-110,891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</si>
  <si>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</si>
  <si>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</si>
  <si>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</si>
  <si>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</si>
  <si>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990,297*1,1 "Přepočtené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</si>
  <si>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</si>
  <si>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</si>
  <si>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</si>
  <si>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</si>
  <si>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</si>
  <si>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</si>
  <si>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225</t>
  </si>
  <si>
    <t>781121011</t>
  </si>
  <si>
    <t>Nátěr penetrační na stěnu</t>
  </si>
  <si>
    <t>-631980537</t>
  </si>
  <si>
    <t>226</t>
  </si>
  <si>
    <t>781131112</t>
  </si>
  <si>
    <t>Izolace pod obklad nátěrem nebo stěrkou ve dvou vrstvách</t>
  </si>
  <si>
    <t>-814403407</t>
  </si>
  <si>
    <t>227</t>
  </si>
  <si>
    <t>781474112</t>
  </si>
  <si>
    <t>Montáž obkladů vnitřních keramických hladkých do 12 ks/m2 lepených flexibilním lepidlem</t>
  </si>
  <si>
    <t>-1622028280</t>
  </si>
  <si>
    <t>228</t>
  </si>
  <si>
    <t>59761026</t>
  </si>
  <si>
    <t>obklad keramický hladký do 12ks/m2</t>
  </si>
  <si>
    <t>-1177080011</t>
  </si>
  <si>
    <t>365,70768*1,1 "Přepočtené koeficientem množství</t>
  </si>
  <si>
    <t>229</t>
  </si>
  <si>
    <t>781494511</t>
  </si>
  <si>
    <t>Plastové profily ukončovací lepené flexibilním lepidlem</t>
  </si>
  <si>
    <t>-150292550</t>
  </si>
  <si>
    <t>230</t>
  </si>
  <si>
    <t>998781202</t>
  </si>
  <si>
    <t>Přesun hmot procentní pro obklady keramické v objektech v přes 6 do 12 m</t>
  </si>
  <si>
    <t>982702652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</si>
  <si>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</si>
  <si>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</si>
  <si>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</si>
  <si>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</si>
  <si>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</si>
  <si>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</si>
  <si>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</si>
  <si>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</si>
  <si>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</si>
  <si>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</si>
  <si>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</si>
  <si>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1244,387+3001,52+150,076</t>
  </si>
  <si>
    <t>JC-B - SO 02 - Objekt B</t>
  </si>
  <si>
    <t>663164061</t>
  </si>
  <si>
    <t>-1490253958</t>
  </si>
  <si>
    <t>1136603764</t>
  </si>
  <si>
    <t>1376436813</t>
  </si>
  <si>
    <t>656,0*0,5</t>
  </si>
  <si>
    <t>1876391100</t>
  </si>
  <si>
    <t>328,0</t>
  </si>
  <si>
    <t>"část do zásypů"229,6</t>
  </si>
  <si>
    <t>zbytek ponechán pro TU</t>
  </si>
  <si>
    <t>-1265132324</t>
  </si>
  <si>
    <t>"z vrtů pilot"218,568+16,359</t>
  </si>
  <si>
    <t>819409808</t>
  </si>
  <si>
    <t>-1571819940</t>
  </si>
  <si>
    <t>234,927*1,8</t>
  </si>
  <si>
    <t>-346597391</t>
  </si>
  <si>
    <t>328+234,927</t>
  </si>
  <si>
    <t>-476000183</t>
  </si>
  <si>
    <t>328,0-98,4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</si>
  <si>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</si>
  <si>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</si>
  <si>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</si>
  <si>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</si>
  <si>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</si>
  <si>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</si>
  <si>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</si>
  <si>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</si>
  <si>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</si>
  <si>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</si>
  <si>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656*0,15</t>
  </si>
  <si>
    <t>627513570</t>
  </si>
  <si>
    <t>-1526478558</t>
  </si>
  <si>
    <t>-1238378937</t>
  </si>
  <si>
    <t>1679934508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</si>
  <si>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</si>
  <si>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</si>
  <si>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</si>
  <si>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</si>
  <si>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</si>
  <si>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</si>
  <si>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</si>
  <si>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</si>
  <si>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</si>
  <si>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</si>
  <si>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</si>
  <si>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</si>
  <si>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</si>
  <si>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</si>
  <si>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</si>
  <si>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</si>
  <si>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</si>
  <si>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</si>
  <si>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</si>
  <si>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</si>
  <si>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</si>
  <si>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</si>
  <si>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</si>
  <si>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</si>
  <si>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</si>
  <si>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</si>
  <si>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</si>
  <si>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</si>
  <si>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</si>
  <si>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</si>
  <si>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</si>
  <si>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</si>
  <si>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</si>
  <si>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</si>
  <si>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</si>
  <si>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</si>
  <si>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</si>
  <si>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</si>
  <si>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</si>
  <si>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</si>
  <si>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</si>
  <si>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</si>
  <si>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</si>
  <si>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</si>
  <si>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</si>
  <si>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</si>
  <si>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</si>
  <si>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</si>
  <si>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</si>
  <si>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</si>
  <si>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</si>
  <si>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</si>
  <si>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</si>
  <si>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</si>
  <si>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</si>
  <si>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</si>
  <si>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</si>
  <si>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</si>
  <si>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</si>
  <si>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</si>
  <si>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</si>
  <si>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</si>
  <si>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</si>
  <si>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877,37952*1,02 "Přepočtené koeficientem množství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</si>
  <si>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</si>
  <si>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</si>
  <si>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</si>
  <si>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</si>
  <si>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</si>
  <si>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</si>
  <si>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</si>
  <si>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-884922859</t>
  </si>
  <si>
    <t>-2061929307</t>
  </si>
  <si>
    <t>915996487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</si>
  <si>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</si>
  <si>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</si>
  <si>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</si>
  <si>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</si>
  <si>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</si>
  <si>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</si>
  <si>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</si>
  <si>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</si>
  <si>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</si>
  <si>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</si>
  <si>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</si>
  <si>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</si>
  <si>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</si>
  <si>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</si>
  <si>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</si>
  <si>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</si>
  <si>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</si>
  <si>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</si>
  <si>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</si>
  <si>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</si>
  <si>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</si>
  <si>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-1413145965</t>
  </si>
  <si>
    <t>121,9296*0,00034 "Přepočtené koeficientem množství</t>
  </si>
  <si>
    <t>469092656</t>
  </si>
  <si>
    <t>500934627</t>
  </si>
  <si>
    <t>1431,936*1,1655 "Přepočtené koeficientem množství</t>
  </si>
  <si>
    <t>1143083768</t>
  </si>
  <si>
    <t>-113615285</t>
  </si>
  <si>
    <t>121,9296*1,221 "Přepočtené koeficientem množství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</si>
  <si>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</si>
  <si>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</si>
  <si>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</si>
  <si>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</si>
  <si>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</si>
  <si>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</si>
  <si>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158,3568*1,1655 "Přepočtené koeficientem množství</t>
  </si>
  <si>
    <t>-1012658329</t>
  </si>
  <si>
    <t>318970088</t>
  </si>
  <si>
    <t>129,9408*1,1655 "Přepočtené koeficientem množství</t>
  </si>
  <si>
    <t>38324121</t>
  </si>
  <si>
    <t>1748649766</t>
  </si>
  <si>
    <t>129,9408*1,15 "Přepočtené koeficientem množství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</si>
  <si>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</si>
  <si>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</si>
  <si>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</si>
  <si>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</si>
  <si>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</si>
  <si>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</si>
  <si>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-540416972</t>
  </si>
  <si>
    <t>-1493758116</t>
  </si>
  <si>
    <t>689,478*1,15 'Přepočtené koeficientem množství</t>
  </si>
  <si>
    <t>-804979537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</si>
  <si>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</si>
  <si>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</si>
  <si>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</si>
  <si>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</si>
  <si>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</si>
  <si>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</si>
  <si>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</si>
  <si>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</si>
  <si>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</si>
  <si>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-477548069</t>
  </si>
  <si>
    <t>73,15776*1,05 "Přepočtené koeficientem množství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</si>
  <si>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</si>
  <si>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</si>
  <si>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</si>
  <si>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</si>
  <si>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</si>
  <si>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</si>
  <si>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</si>
  <si>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</si>
  <si>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</si>
  <si>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</si>
  <si>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</si>
  <si>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</si>
  <si>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</si>
  <si>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</si>
  <si>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</si>
  <si>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</si>
  <si>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</si>
  <si>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</si>
  <si>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</si>
  <si>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</si>
  <si>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</si>
  <si>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</si>
  <si>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</si>
  <si>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</si>
  <si>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</si>
  <si>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</si>
  <si>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</si>
  <si>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</si>
  <si>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</si>
  <si>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</si>
  <si>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</si>
  <si>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</si>
  <si>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</si>
  <si>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</si>
  <si>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</si>
  <si>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</si>
  <si>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</si>
  <si>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</si>
  <si>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</si>
  <si>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</si>
  <si>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</si>
  <si>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</si>
  <si>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</si>
  <si>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</si>
  <si>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</si>
  <si>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</si>
  <si>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</si>
  <si>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</si>
  <si>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</si>
  <si>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</si>
  <si>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</si>
  <si>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</si>
  <si>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</si>
  <si>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</si>
  <si>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</si>
  <si>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689,478/0,85</t>
  </si>
  <si>
    <t>442376983</t>
  </si>
  <si>
    <t>689,478/0,85*0,06*0,06*1,1</t>
  </si>
  <si>
    <t>1793171442</t>
  </si>
  <si>
    <t>-312643678</t>
  </si>
  <si>
    <t>1610980119</t>
  </si>
  <si>
    <t>-304927288</t>
  </si>
  <si>
    <t>1737961254</t>
  </si>
  <si>
    <t>-2140256484</t>
  </si>
  <si>
    <t>623795327</t>
  </si>
  <si>
    <t>(1,5+1,35+2,4)*2,15</t>
  </si>
  <si>
    <t>-703905830</t>
  </si>
  <si>
    <t>-1339009762</t>
  </si>
  <si>
    <t>-228652345</t>
  </si>
  <si>
    <t>1314131163</t>
  </si>
  <si>
    <t>-89186787</t>
  </si>
  <si>
    <t>947325980</t>
  </si>
  <si>
    <t>172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</si>
  <si>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</si>
  <si>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</si>
  <si>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</si>
  <si>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</si>
  <si>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</si>
  <si>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</si>
  <si>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</si>
  <si>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</si>
  <si>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578230063</t>
  </si>
  <si>
    <t>-1219884546</t>
  </si>
  <si>
    <t>689,478*1,1 'Přepočtené koeficientem množství</t>
  </si>
  <si>
    <t>-753801310</t>
  </si>
  <si>
    <t>-62807895</t>
  </si>
  <si>
    <t>1826004077</t>
  </si>
  <si>
    <t>820*1,1 'Přepočtené koeficientem množství</t>
  </si>
  <si>
    <t>-1136990751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</si>
  <si>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</si>
  <si>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</si>
  <si>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</si>
  <si>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</si>
  <si>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</si>
  <si>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</si>
  <si>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</si>
  <si>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</si>
  <si>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</si>
  <si>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</si>
  <si>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</si>
  <si>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766007B</t>
  </si>
  <si>
    <t>Zabudovaný atypický nábytek - podrobný popis viz Výpis atypického nábytku - ozn. T01-T16</t>
  </si>
  <si>
    <t>-1914374736</t>
  </si>
  <si>
    <t>"schema T01-T16"  1</t>
  </si>
  <si>
    <t>1391088219</t>
  </si>
  <si>
    <t>1407168038</t>
  </si>
  <si>
    <t>526105971</t>
  </si>
  <si>
    <t>10,208</t>
  </si>
  <si>
    <t>469418534</t>
  </si>
  <si>
    <t>-979074257</t>
  </si>
  <si>
    <t>-1469075331</t>
  </si>
  <si>
    <t>193</t>
  </si>
  <si>
    <t>-2143278298</t>
  </si>
  <si>
    <t>-680251755</t>
  </si>
  <si>
    <t>195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</si>
  <si>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</si>
  <si>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</si>
  <si>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</si>
  <si>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</si>
  <si>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</si>
  <si>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</si>
  <si>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</si>
  <si>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198751305</t>
  </si>
  <si>
    <t>1515906768</t>
  </si>
  <si>
    <t>-804001034</t>
  </si>
  <si>
    <t>205</t>
  </si>
  <si>
    <t>-672438413</t>
  </si>
  <si>
    <t>20,06544*1,1 "Přepočtené koeficientem množství</t>
  </si>
  <si>
    <t>1577621334</t>
  </si>
  <si>
    <t>364336796</t>
  </si>
  <si>
    <t>208</t>
  </si>
  <si>
    <t>-238648236</t>
  </si>
  <si>
    <t>1932284542</t>
  </si>
  <si>
    <t>-850018175</t>
  </si>
  <si>
    <t>2040537671</t>
  </si>
  <si>
    <t>"protiskluz 1np"(14,5+11,0+14,5+11,0)*1,1</t>
  </si>
  <si>
    <t>"2np"(5,92+5,92+7,08)*1,1</t>
  </si>
  <si>
    <t>1225729760</t>
  </si>
  <si>
    <t>76,912*1,1 "Přepočtené koeficientem množství</t>
  </si>
  <si>
    <t>1186028315</t>
  </si>
  <si>
    <t>(547,26+422,39)*1,1</t>
  </si>
  <si>
    <t>-76,912</t>
  </si>
  <si>
    <t>1911122285</t>
  </si>
  <si>
    <t>989,703*1,1 "Přepočtené koeficientem množství</t>
  </si>
  <si>
    <t>643909835</t>
  </si>
  <si>
    <t>1138613296</t>
  </si>
  <si>
    <t>-567867809</t>
  </si>
  <si>
    <t>-2047601395</t>
  </si>
  <si>
    <t>1041960068</t>
  </si>
  <si>
    <t>337,57632*1,1 "Přepočtené koeficientem množství</t>
  </si>
  <si>
    <t>-944340577</t>
  </si>
  <si>
    <t>601712629</t>
  </si>
  <si>
    <t>-1059843557</t>
  </si>
  <si>
    <t>-1554746793</t>
  </si>
  <si>
    <t>1148,665+3010,2+150,51</t>
  </si>
  <si>
    <t>JC-C - SO 03 - Zpevněné plochy</t>
  </si>
  <si>
    <t>122251106</t>
  </si>
  <si>
    <t>Odkopávky a prokopávky nezapažené v hornině třídy těžitelnosti I skupiny 3 objem do 5000 m3 strojně</t>
  </si>
  <si>
    <t>-1458117738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</si>
  <si>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</si>
  <si>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</si>
  <si>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</si>
  <si>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</si>
  <si>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</si>
  <si>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1200,0*1,8</t>
  </si>
  <si>
    <t>-1289405643</t>
  </si>
  <si>
    <t>212751106</t>
  </si>
  <si>
    <t>Trativod z drenážních trubek flexibilních PVC-U SN 4 perforace 360° včetně lože otevřený výkop DN 160 pro meliorace</t>
  </si>
  <si>
    <t>404881638</t>
  </si>
  <si>
    <t>637311131</t>
  </si>
  <si>
    <t>Okapový chodník z betonových záhonových obrubníků lože beton</t>
  </si>
  <si>
    <t>-1127279074</t>
  </si>
  <si>
    <t>915001</t>
  </si>
  <si>
    <t xml:space="preserve">D+M obrubník z ocelové pásoviny 100/60 pro mlatové cesty </t>
  </si>
  <si>
    <t>426834433</t>
  </si>
  <si>
    <t>915002</t>
  </si>
  <si>
    <t xml:space="preserve">D+M liniový odvodň. žlab 200/210mmvč. mřížky a vpustí </t>
  </si>
  <si>
    <t>-1895777912</t>
  </si>
  <si>
    <t>915003</t>
  </si>
  <si>
    <t xml:space="preserve">D+M betonová dlažba pro nevidomé </t>
  </si>
  <si>
    <t>-431653888</t>
  </si>
  <si>
    <t>915004</t>
  </si>
  <si>
    <t xml:space="preserve">D+M betonová dlažba   60/90/70-110mm vč. podkl. vrstev </t>
  </si>
  <si>
    <t>-56054880</t>
  </si>
  <si>
    <t>915005</t>
  </si>
  <si>
    <t>D+M betonová dlažba 500/500mm tl.120mm vč. podkl. vrstev</t>
  </si>
  <si>
    <t>81097075</t>
  </si>
  <si>
    <t>915006</t>
  </si>
  <si>
    <t xml:space="preserve">D+M poklop litinový šachtový beton C250 </t>
  </si>
  <si>
    <t>-1806692121</t>
  </si>
  <si>
    <t>915007</t>
  </si>
  <si>
    <t>D+M betonová dlažba 500/500/50mm vč. podkl. vrstev</t>
  </si>
  <si>
    <t>-544880778</t>
  </si>
  <si>
    <t>"skladba ZP1"  615,0</t>
  </si>
  <si>
    <t>915008</t>
  </si>
  <si>
    <t xml:space="preserve">D+M pojezdová zasakovací betonová dlažba 80/200/200mm do 12t vč. podkl. vrstev </t>
  </si>
  <si>
    <t>1703874532</t>
  </si>
  <si>
    <t>"skladba ZP3"  290,0</t>
  </si>
  <si>
    <t>915009</t>
  </si>
  <si>
    <t xml:space="preserve">D+M dřevěná terasa pochozí dřevěná z prken Bangkirai na podkl. hranoly z tropického dřeva 40/70mm </t>
  </si>
  <si>
    <t>1581898905</t>
  </si>
  <si>
    <t>"skladba ZP4"  95,0</t>
  </si>
  <si>
    <t>915010</t>
  </si>
  <si>
    <t>D+M pochozí mlatové cesty parkové z lomové výsivky vč. podkl. vrstev tl.50mm</t>
  </si>
  <si>
    <t>937362947</t>
  </si>
  <si>
    <t>"skladba ZP5"  310,0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</si>
  <si>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</si>
  <si>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</si>
  <si>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</si>
  <si>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</si>
  <si>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</si>
  <si>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59217028</t>
  </si>
  <si>
    <t>obrubník betonový silniční nájezdový 500x150x150mm</t>
  </si>
  <si>
    <t>2032991580</t>
  </si>
  <si>
    <t>180*1,02 "Přepočtené koeficientem množství</t>
  </si>
  <si>
    <t>59217034</t>
  </si>
  <si>
    <t>obrubník betonový silniční 1000x150x300mm</t>
  </si>
  <si>
    <t>-418605541</t>
  </si>
  <si>
    <t>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</si>
  <si>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</si>
  <si>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</si>
  <si>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</si>
  <si>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59217036</t>
  </si>
  <si>
    <t>obrubník betonový parkový přírodní 500x80x250mm</t>
  </si>
  <si>
    <t>-909602388</t>
  </si>
  <si>
    <t>360*1,02 "Přepočtené koeficientem množství</t>
  </si>
  <si>
    <t>919726124</t>
  </si>
  <si>
    <t>Geotextilie pro ochranu, separaci a filtraci netkaná měrná hm přes 500 do 800 g/m2</t>
  </si>
  <si>
    <t>-324890533</t>
  </si>
  <si>
    <t>"jedná se o 1x geotextilii přímo na terénu - ostatní vrstvy geotextilie jsou součástí podkl. vrstev jednotlivých položek"</t>
  </si>
  <si>
    <t>"zp1"615,0</t>
  </si>
  <si>
    <t>"zp5"310,0</t>
  </si>
  <si>
    <t>"zp6"70,0</t>
  </si>
  <si>
    <t>919726126</t>
  </si>
  <si>
    <t>Geotextilie pro ochranu, separaci a filtraci netkaná měrná hm přes 1000 do 1200 g/m2</t>
  </si>
  <si>
    <t>206452740</t>
  </si>
  <si>
    <t>"zp2"320,0</t>
  </si>
  <si>
    <t>"zp3"290,0</t>
  </si>
  <si>
    <t>JC-D - Venkovní objekty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</si>
  <si>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</si>
  <si>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</si>
  <si>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</si>
  <si>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</si>
  <si>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</si>
  <si>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</si>
  <si>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</si>
  <si>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</si>
  <si>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</si>
  <si>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</si>
  <si>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</si>
  <si>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</si>
  <si>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</si>
  <si>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</si>
  <si>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</si>
  <si>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915005TU</t>
  </si>
  <si>
    <t>Terénní úpravy zahrady - plocha cca 1150m2</t>
  </si>
  <si>
    <t>-507960380</t>
  </si>
  <si>
    <t>915008opl1</t>
  </si>
  <si>
    <t>D+M oplocení z plotových ocelových panelů výška 120cm do ocelových sloupků vč. beton. podhrab. desek a bet. patek - podrobně viz výkres D1.1.35 Areálové oplocení str.1</t>
  </si>
  <si>
    <t>259826291</t>
  </si>
  <si>
    <t>915008opl2</t>
  </si>
  <si>
    <t>D+M oplocení z plotových ocelových panelů výška 200cm do ocelových sloupků vč. beton. podhrab. desek a bet. patek - podrobně viz výkres D1.1.35 Areálové oplocení str.2</t>
  </si>
  <si>
    <t>-841045154</t>
  </si>
  <si>
    <t>915009opl3</t>
  </si>
  <si>
    <t>D+M oplocení zděné výška 200cm, tl. 20cm z pohledových plotových tvárnic  vč. zákrytové desky a zákl.pasů 500/1000mm - podrobně viz výkres D1.1.35 Areálové oplocení str.3</t>
  </si>
  <si>
    <t>1423982755</t>
  </si>
  <si>
    <t>721002AB</t>
  </si>
  <si>
    <t>D+M vnější rozvody vody č. zemních prací - viz samostatný připojený rozpočet s názvem Objekt A,B - Vodovodní přípojka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</si>
  <si>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</si>
  <si>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</si>
  <si>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</si>
  <si>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</si>
  <si>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</si>
  <si>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</si>
  <si>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</si>
  <si>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</si>
  <si>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</si>
  <si>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</si>
  <si>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</si>
  <si>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767011</t>
  </si>
  <si>
    <t>D+M poštovní schránka ocelová galvanicky pozinkovaná - viz Výpis výrobků ozn. V06</t>
  </si>
  <si>
    <t>760610394</t>
  </si>
  <si>
    <t>"schema V06"   1</t>
  </si>
  <si>
    <t>JC-E - Sadové úpravy</t>
  </si>
  <si>
    <t>D 1.6 - Práce a dodávky SADOVÉ ÚPRAVY</t>
  </si>
  <si>
    <t xml:space="preserve">    1 - Výsadba a dodávka zahradních úprav</t>
  </si>
  <si>
    <t>D 1.6</t>
  </si>
  <si>
    <t>Práce a dodávky SADOVÉ ÚPRAVY</t>
  </si>
  <si>
    <t>Výsadba a dodávka zahradních úprav</t>
  </si>
  <si>
    <t>184001</t>
  </si>
  <si>
    <t>Quercus robur - Dub letní, kontejnerovaný, alejový, v: 2,5 m</t>
  </si>
  <si>
    <t>-1524865883</t>
  </si>
  <si>
    <t>184002</t>
  </si>
  <si>
    <t>Platanus acerifolia - Platan javorolistý, kontejnerovaný, alejový, v: 2,5 m</t>
  </si>
  <si>
    <t>978694916</t>
  </si>
  <si>
    <t>184003</t>
  </si>
  <si>
    <t>Carpinus betulus - Habr obecný, kontejnerovaný, alejový, v: 2,5 m</t>
  </si>
  <si>
    <t>2073649308</t>
  </si>
  <si>
    <t>184004</t>
  </si>
  <si>
    <t>Pinus nigra - Borovice černá, kontejnerovaný, alejový, v: 2,5 m</t>
  </si>
  <si>
    <t>2081077984</t>
  </si>
  <si>
    <t>184005</t>
  </si>
  <si>
    <t>Pinus sylvestris - Borovice lesní, kontejnerovaný, alejový, v: 2,5 m</t>
  </si>
  <si>
    <t>1051571848</t>
  </si>
  <si>
    <t>184006</t>
  </si>
  <si>
    <t>Betula pendula 'Youngii' - Bříza bělokorá 'Youngii', kontejnerovaný, v: 1,0 m</t>
  </si>
  <si>
    <t>-2021817980</t>
  </si>
  <si>
    <t>184007</t>
  </si>
  <si>
    <t>Fagus sylvatica 'Tricolor' - Buk lesní ´Tricolor´, kontejnerovaný, v: 1,0 m</t>
  </si>
  <si>
    <t>125939035</t>
  </si>
  <si>
    <t>184008</t>
  </si>
  <si>
    <t>Davidia involucrata - Davídie listenová, kontejnerovaný, v: 1,0 m</t>
  </si>
  <si>
    <t>752558552</t>
  </si>
  <si>
    <t>184009</t>
  </si>
  <si>
    <t>Cornus kousa var. Chinensis - Dřín japonský, kontejnerovaný, v: 0,75 m</t>
  </si>
  <si>
    <t>-326355836</t>
  </si>
  <si>
    <t>184010</t>
  </si>
  <si>
    <t>Cornus kousa 'Satomi' - Dřín japonský ´Satomi´, kontejnerovaný, v: 0,75 m</t>
  </si>
  <si>
    <t>-692088376</t>
  </si>
  <si>
    <t>184011</t>
  </si>
  <si>
    <t>Cornus kousa 'Schmetterling' - Dřín japonský 'Schmetterling', kontejnerovaný, v: 0,75 m</t>
  </si>
  <si>
    <t>589163397</t>
  </si>
  <si>
    <t>184012</t>
  </si>
  <si>
    <t>Carpinus japonica - Habr japonský, kontejnerovaný, v: 1,0 m</t>
  </si>
  <si>
    <t>2117028976</t>
  </si>
  <si>
    <t>184013</t>
  </si>
  <si>
    <t>Crataegus monogyna - Hloh jednosemenný, kontejnerovaný, v: 1,5 m</t>
  </si>
  <si>
    <t>-446738298</t>
  </si>
  <si>
    <t>184014</t>
  </si>
  <si>
    <t>Crataegus laev. 'Paul´s Scarlet' - Hloh prostřední ´Paul´s Scarlet´, kontejnerovaný, v: 1,5 m</t>
  </si>
  <si>
    <t>-1409786249</t>
  </si>
  <si>
    <t>184015</t>
  </si>
  <si>
    <t>Acer rubrum 'Brandywine' - Javor červený 'Brandywine', kontejnerovaný, v: 1,5 m</t>
  </si>
  <si>
    <t>1067471318</t>
  </si>
  <si>
    <t>184016</t>
  </si>
  <si>
    <t>Corylus avellana - Líska obecná, kontejnerovaný, v: 2,5 m</t>
  </si>
  <si>
    <t>-1012448990</t>
  </si>
  <si>
    <t>184017</t>
  </si>
  <si>
    <t>Magnolia 'Yellow River' - Magnolie ´Yellow River´, kontejnerovaný, v: 2,0 m</t>
  </si>
  <si>
    <t>456673466</t>
  </si>
  <si>
    <t>184018</t>
  </si>
  <si>
    <t>Rhododendron 'August Lamken' - Rododendron ´August Lamken´, kontejnerovaný, v: 0,75 m</t>
  </si>
  <si>
    <t>-1955607773</t>
  </si>
  <si>
    <t>184019</t>
  </si>
  <si>
    <t>Rhododendron 'Nova Zembla' - Rododendron ´Nova Zembla´, kontejnerovaný, v: 0,75 m</t>
  </si>
  <si>
    <t>-728716214</t>
  </si>
  <si>
    <t>184020</t>
  </si>
  <si>
    <t>Rhododendron 'Stintillation' - Rododendron ´Scintillation´, kontejnerovaný, v: 0,75 m</t>
  </si>
  <si>
    <t>-369159074</t>
  </si>
  <si>
    <t>184021</t>
  </si>
  <si>
    <t>Carpinus betulus - Habr obecný, kontejnerovaný, v: 0,5 m</t>
  </si>
  <si>
    <t>-462782569</t>
  </si>
  <si>
    <t>184022</t>
  </si>
  <si>
    <t>Prunus laurocerasus - Bobkovišeň lékařská, kontejnerovaná, v: 0,5 m</t>
  </si>
  <si>
    <t>1151249309</t>
  </si>
  <si>
    <t>184023</t>
  </si>
  <si>
    <t>Weigela florida 'Styriaca' - Vajgélie květnatá ´Styriaca´, kontejner v: 0,5 m</t>
  </si>
  <si>
    <t>718103413</t>
  </si>
  <si>
    <t>184024</t>
  </si>
  <si>
    <t>Weigela florida 'Victoria' - Vajgélie květnatá ´Victoria´, kontejnerovaný, v: 0,5 m</t>
  </si>
  <si>
    <t>-1458463213</t>
  </si>
  <si>
    <t>184025</t>
  </si>
  <si>
    <t>Weigela ´Red Prince´ - Vajgélie ´Red Prince´, kontejnerovaný, v: 0,5 m</t>
  </si>
  <si>
    <t>-1347207952</t>
  </si>
  <si>
    <t>184026</t>
  </si>
  <si>
    <t>Ligustrum ovalifolium - Ptačí zob vejčitolistý, kontejnerovaný, v: 0,5 m</t>
  </si>
  <si>
    <t>1386452095</t>
  </si>
  <si>
    <t>184027</t>
  </si>
  <si>
    <t>Philadelphus 'Erectus' - Pustoryl ´Erectus´, kontejnerovaný, v: 0,5 m</t>
  </si>
  <si>
    <t>1687934297</t>
  </si>
  <si>
    <t>184028</t>
  </si>
  <si>
    <t>Philadelphus 'Manteau d'Hermine' - Pustoryl ´Manteau d'Hermine', kontejnerovaný, v: 0,5 m</t>
  </si>
  <si>
    <t>-1481914442</t>
  </si>
  <si>
    <t>184029</t>
  </si>
  <si>
    <t>Philadelphus x lemoinei - Pustoryl Lemoineův, kontejnerovaný, v: 0,5 m</t>
  </si>
  <si>
    <t>-1705820985</t>
  </si>
  <si>
    <t>184030</t>
  </si>
  <si>
    <t>Euonymus japonicus 'Green Spire' - Brslen japonský 'Green Spire' , kontejnerovaný, v: 0,5 m</t>
  </si>
  <si>
    <t>1452139984</t>
  </si>
  <si>
    <t>184031</t>
  </si>
  <si>
    <t>Euonymus japonicus 'Microphyllus' - Brslen japonský 'Microphyllus' , kontejnerovaný, v: 0,35 m</t>
  </si>
  <si>
    <t>614409324</t>
  </si>
  <si>
    <t>184032</t>
  </si>
  <si>
    <t>Euonymus fortunei 'Sunshine' - Brslen fortunův ´Sunshine´, kontejnerovaný, v: 0,35 m</t>
  </si>
  <si>
    <t>-1167525439</t>
  </si>
  <si>
    <t>184033</t>
  </si>
  <si>
    <t>Cortaderia selloana - Pampová tráva, kontejnerovaná, v: 0,3 m</t>
  </si>
  <si>
    <t>-1782784639</t>
  </si>
  <si>
    <t>184034</t>
  </si>
  <si>
    <t>Travní směs sport</t>
  </si>
  <si>
    <t>-90730126</t>
  </si>
  <si>
    <t>184035</t>
  </si>
  <si>
    <t>Mulčovací kůra</t>
  </si>
  <si>
    <t>l</t>
  </si>
  <si>
    <t>-368568160</t>
  </si>
  <si>
    <t>184036</t>
  </si>
  <si>
    <t>Substrát zahradnický univerzální</t>
  </si>
  <si>
    <t>-1997964937</t>
  </si>
  <si>
    <t>184037</t>
  </si>
  <si>
    <t>Substrtát trávníkový</t>
  </si>
  <si>
    <t>857337288</t>
  </si>
  <si>
    <t>184038</t>
  </si>
  <si>
    <t>Hnojiva</t>
  </si>
  <si>
    <t>-411056516</t>
  </si>
  <si>
    <t>184039</t>
  </si>
  <si>
    <t>Řezivo</t>
  </si>
  <si>
    <t>-1424044467</t>
  </si>
  <si>
    <t>184041</t>
  </si>
  <si>
    <t>Zavlažovací systém zahrady</t>
  </si>
  <si>
    <t>-1590116145</t>
  </si>
  <si>
    <t>Poznámka k položce:_x000D_
zavlažovací systém uveden v TZ, kapitola č. 9 Zavlažovací systém</t>
  </si>
  <si>
    <t>184042</t>
  </si>
  <si>
    <t>Ochranné fólie, š. 60 cm, tl. 1,5 mm</t>
  </si>
  <si>
    <t>-1820892217</t>
  </si>
  <si>
    <t>184043</t>
  </si>
  <si>
    <t>Zavlažovací vak, PE, 55 l</t>
  </si>
  <si>
    <t>1486630322</t>
  </si>
  <si>
    <t>184040</t>
  </si>
  <si>
    <t>Hodinová zúčtovací sazba dodavatele zahrad</t>
  </si>
  <si>
    <t>h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</si>
  <si>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</si>
  <si>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</si>
  <si>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</si>
  <si>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</si>
  <si>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</si>
  <si>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</si>
  <si>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</si>
  <si>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</si>
  <si>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</si>
  <si>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</si>
  <si>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</si>
  <si>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</si>
  <si>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</si>
  <si>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</si>
  <si>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</si>
  <si>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</si>
  <si>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</si>
  <si>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</si>
  <si>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</si>
  <si>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</si>
  <si>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</si>
  <si>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</si>
  <si>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</si>
  <si>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</si>
  <si>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</si>
  <si>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</si>
  <si>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</si>
  <si>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</si>
  <si>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</si>
  <si>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</si>
  <si>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</si>
  <si>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</si>
  <si>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</si>
  <si>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</si>
  <si>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</si>
  <si>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</si>
  <si>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</si>
  <si>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</si>
  <si>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</si>
  <si>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</si>
  <si>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</si>
  <si>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</si>
  <si>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</si>
  <si>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</si>
  <si>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</si>
  <si>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</si>
  <si>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</si>
  <si>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</si>
  <si>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</si>
  <si>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</si>
  <si>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</si>
  <si>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</si>
  <si>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</si>
  <si>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</si>
  <si>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</si>
  <si>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</si>
  <si>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</si>
  <si>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</si>
  <si>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</si>
  <si>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</si>
  <si>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</si>
  <si>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</si>
  <si>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</si>
  <si>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</si>
  <si>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</si>
  <si>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</si>
  <si>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</si>
  <si>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</si>
  <si>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045303002</t>
  </si>
  <si>
    <t>Kolaudační souhlas</t>
  </si>
  <si>
    <t>-1397752804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</si>
  <si>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</si>
  <si>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</si>
  <si>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</si>
  <si>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</si>
  <si>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</si>
  <si>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</si>
  <si>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</si>
  <si>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</si>
  <si>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</si>
  <si>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</si>
  <si>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</si>
  <si>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</si>
  <si>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</si>
  <si>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</si>
  <si>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</si>
  <si>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</si>
  <si>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</si>
  <si>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</si>
  <si>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094002000</t>
  </si>
  <si>
    <t xml:space="preserve">Zajištění a provedení časosběrného videa z průběhu výstavby, následnou výrobu a tvorbu promo videa pro prezentaci stavby DOZP Jičín </t>
  </si>
  <si>
    <t>-694013367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</si>
  <si>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</si>
  <si>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094002001</t>
  </si>
  <si>
    <t>Zajištění provedení zkušebního provozu</t>
  </si>
  <si>
    <t>1461142275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</si>
  <si>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</si>
  <si>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</si>
  <si>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</si>
  <si>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</si>
  <si>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</si>
  <si>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</si>
  <si>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</si>
  <si>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</si>
  <si>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</si>
  <si>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</si>
  <si>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</si>
  <si>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</si>
  <si>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</si>
  <si>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</si>
  <si>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</si>
  <si>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</si>
  <si>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</si>
  <si>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</si>
  <si>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</si>
  <si>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</si>
  <si>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</si>
  <si>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</si>
  <si>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</si>
  <si>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</si>
  <si>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</si>
  <si>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</si>
  <si>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</si>
  <si>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</si>
  <si>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</si>
  <si>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</si>
  <si>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</si>
  <si>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</si>
  <si>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</si>
  <si>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</si>
  <si>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</si>
  <si>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</si>
  <si>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</si>
  <si>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</si>
  <si>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</si>
  <si>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</si>
  <si>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</si>
  <si>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</si>
  <si>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</si>
  <si>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</si>
  <si>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</si>
  <si>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</si>
  <si>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</si>
  <si>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</si>
  <si>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</si>
  <si>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</si>
  <si>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</si>
  <si>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</si>
  <si>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</si>
  <si>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</si>
  <si>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</si>
  <si>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</si>
  <si>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</si>
  <si>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</si>
  <si>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</si>
  <si>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</si>
  <si>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</si>
  <si>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</si>
  <si>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</si>
  <si>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</si>
  <si>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</si>
  <si>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</si>
  <si>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</si>
  <si>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</si>
  <si>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</si>
  <si>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</si>
  <si>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</si>
  <si>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</si>
  <si>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</si>
  <si>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</si>
  <si>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</si>
  <si>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</si>
  <si>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</si>
  <si>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</si>
  <si>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</si>
  <si>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</si>
  <si>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</si>
  <si>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</si>
  <si>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</si>
  <si>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</si>
  <si>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</si>
  <si>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</si>
  <si>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</si>
  <si>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</si>
  <si>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</si>
  <si>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</si>
  <si>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</si>
  <si>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</si>
  <si>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</si>
  <si>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</si>
  <si>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</si>
  <si>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</si>
  <si>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</si>
  <si>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</si>
  <si>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</si>
  <si>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</si>
  <si>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</si>
  <si>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</si>
  <si>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</si>
  <si>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</si>
  <si>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</si>
  <si>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</si>
  <si>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</si>
  <si>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</si>
  <si>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</si>
  <si>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</si>
  <si>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</si>
  <si>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</si>
  <si>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</si>
  <si>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</si>
  <si>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</si>
  <si>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</si>
  <si>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</si>
  <si>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</si>
  <si>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</si>
  <si>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</si>
  <si>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</si>
  <si>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</si>
  <si>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</si>
  <si>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</si>
  <si>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</si>
  <si>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</si>
  <si>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</si>
  <si>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</si>
  <si>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</si>
  <si>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</si>
  <si>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</si>
  <si>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</si>
  <si>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</si>
  <si>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</si>
  <si>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</si>
  <si>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</si>
  <si>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</si>
  <si>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</si>
  <si>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</si>
  <si>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</si>
  <si>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</si>
  <si>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</si>
  <si>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</si>
  <si>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</si>
  <si>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</si>
  <si>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</si>
  <si>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</si>
  <si>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</si>
  <si>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</si>
  <si>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</si>
  <si>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</si>
  <si>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</si>
  <si>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</si>
  <si>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</si>
  <si>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</si>
  <si>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</si>
  <si>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</si>
  <si>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</si>
  <si>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</si>
  <si>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</si>
  <si>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</si>
  <si>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</si>
  <si>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</si>
  <si>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</si>
  <si>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</si>
  <si>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</si>
  <si>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</si>
  <si>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</si>
  <si>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</si>
  <si>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</si>
  <si>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</si>
  <si>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</si>
  <si>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</si>
  <si>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</si>
  <si>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</si>
  <si>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</si>
  <si>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</si>
  <si>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</si>
  <si>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</si>
  <si>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</si>
  <si>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</si>
  <si>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</si>
  <si>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</si>
  <si>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</si>
  <si>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</si>
  <si>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</si>
  <si>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</si>
  <si>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</si>
  <si>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</si>
  <si>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</si>
  <si>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</si>
  <si>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</si>
  <si>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</si>
  <si>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</si>
  <si>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</si>
  <si>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</si>
  <si>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</si>
  <si>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</si>
  <si>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</si>
  <si>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</si>
  <si>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</si>
  <si>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</si>
  <si>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</si>
  <si>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</si>
  <si>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</si>
  <si>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</si>
  <si>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</si>
  <si>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</si>
  <si>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</si>
  <si>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</si>
  <si>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</si>
  <si>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</si>
  <si>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</si>
  <si>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</si>
  <si>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</si>
  <si>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</si>
  <si>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</si>
  <si>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</si>
  <si>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</si>
  <si>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</si>
  <si>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</si>
  <si>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</si>
  <si>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</si>
  <si>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</si>
  <si>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</si>
  <si>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</si>
  <si>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</si>
  <si>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</si>
  <si>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</si>
  <si>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</si>
  <si>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</si>
  <si>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</si>
  <si>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</si>
  <si>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</si>
  <si>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</si>
  <si>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</si>
  <si>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</si>
  <si>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</si>
  <si>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</si>
  <si>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</si>
  <si>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</si>
  <si>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</si>
  <si>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</si>
  <si>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</si>
  <si>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</si>
  <si>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</si>
  <si>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</si>
  <si>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</si>
  <si>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</si>
  <si>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</si>
  <si>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</si>
  <si>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</si>
  <si>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</si>
  <si>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</si>
  <si>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</si>
  <si>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</si>
  <si>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</si>
  <si>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</si>
  <si>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</si>
  <si>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</si>
  <si>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</si>
  <si>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</si>
  <si>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</si>
  <si>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</si>
  <si>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</si>
  <si>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</si>
  <si>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</si>
  <si>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</si>
  <si>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</si>
  <si>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</si>
  <si>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</si>
  <si>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</si>
  <si>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</si>
  <si>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</si>
  <si>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</si>
  <si>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</si>
  <si>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</si>
  <si>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</si>
  <si>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</si>
  <si>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</si>
  <si>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</si>
  <si>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</si>
  <si>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</si>
  <si>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</si>
  <si>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</si>
  <si>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</si>
  <si>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</si>
  <si>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</si>
  <si>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</si>
  <si>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</si>
  <si>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</si>
  <si>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</si>
  <si>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</si>
  <si>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</si>
  <si>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</si>
  <si>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</si>
  <si>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</si>
  <si>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</si>
  <si>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</si>
  <si>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</si>
  <si>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</si>
  <si>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</si>
  <si>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</si>
  <si>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</si>
  <si>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</si>
  <si>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</si>
  <si>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</si>
  <si>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</si>
  <si>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</si>
  <si>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</si>
  <si>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</si>
  <si>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</si>
  <si>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</si>
  <si>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</si>
  <si>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</si>
  <si>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</si>
  <si>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</si>
  <si>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</si>
  <si>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</si>
  <si>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</si>
  <si>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</si>
  <si>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</si>
  <si>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</si>
  <si>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</si>
  <si>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</si>
  <si>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</si>
  <si>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</si>
  <si>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</si>
  <si>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</si>
  <si>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</si>
  <si>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</si>
  <si>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</si>
  <si>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</si>
  <si>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</si>
  <si>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</si>
  <si>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</si>
  <si>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Trubní vedení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</si>
  <si>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</si>
  <si>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</si>
  <si>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</si>
  <si>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</si>
  <si>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</si>
  <si>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</si>
  <si>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</si>
  <si>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</si>
  <si>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</si>
  <si>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</si>
  <si>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</si>
  <si>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</si>
  <si>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</si>
  <si>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</si>
  <si>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</si>
  <si>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</si>
  <si>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</si>
  <si>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</si>
  <si>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171201231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</si>
  <si>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</si>
  <si>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</si>
  <si>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</si>
  <si>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</si>
  <si>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</si>
  <si>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</si>
  <si>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</si>
  <si>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</si>
  <si>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</si>
  <si>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</si>
  <si>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</si>
  <si>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</si>
  <si>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162251102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</si>
  <si>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</si>
  <si>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</si>
  <si>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</si>
  <si>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</si>
  <si>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</si>
  <si>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</si>
  <si>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</si>
  <si>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</si>
  <si>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</si>
  <si>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132251102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</si>
  <si>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</si>
  <si>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</si>
  <si>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</si>
  <si>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</si>
  <si>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</si>
  <si>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</si>
  <si>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</si>
  <si>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 xml:space="preserve">    8 - Trubní vedení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</si>
  <si>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</si>
  <si>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</si>
  <si>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</si>
  <si>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</si>
  <si>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</si>
  <si>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</si>
  <si>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</si>
  <si>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&gt;&gt;  skryté sloupce  &lt;&lt;</t>
  </si>
  <si>
    <t>262144</t>
  </si>
  <si>
    <t>Přesun hmot pro otopná tělesa  stanovený z hmotnosti přesunovaného materiálu vodorovná dopravní vzdálenost do 50 m v objektech výšky do 6 m</t>
  </si>
  <si>
    <t>998735101</t>
  </si>
  <si>
    <t>Trubkové teplovodní podlahové vytápění připojovací šroubení rozdělovače, potrubí 18x2,0 mm</t>
  </si>
  <si>
    <t>735511139</t>
  </si>
  <si>
    <t>Trubkové teplovodní podlahové vytápění připojovací šroubení rozdělovače, potrubí 17x2,0 mm</t>
  </si>
  <si>
    <t>735511138</t>
  </si>
  <si>
    <t>Trubkové teplovodní podlahové vytápění skříně rozdělovače pod omítku, pro rozdělovač s počtem okruhů 6-9</t>
  </si>
  <si>
    <t>735511103</t>
  </si>
  <si>
    <t>Trubkové teplovodní podlahové vytápění rozdělovače mosazné s průtokoměry devítiokruhové</t>
  </si>
  <si>
    <t>735511088</t>
  </si>
  <si>
    <t>Trubkové teplovodní podlahové vytápění rozdělovače mosazné s průtokoměry osmiokruhové</t>
  </si>
  <si>
    <t>735511087</t>
  </si>
  <si>
    <t>Trubkové teplovodní podlahové vytápění rozdělovače mosazné s průtokoměry sedmiokruhové</t>
  </si>
  <si>
    <t>735511086</t>
  </si>
  <si>
    <t>Trubkové teplovodní podlahové vytápění rozdělovače mosazné s průtokoměry šestiokruhové</t>
  </si>
  <si>
    <t>735511085</t>
  </si>
  <si>
    <t>"1NP" 850</t>
  </si>
  <si>
    <t>Trubkové teplovodní podlahové vytápění rozvod s uchycením ve vodící liště potrubí polybutylen rozvodné potrubí 18x2 mm, rozteč 150 mm</t>
  </si>
  <si>
    <t>735511073</t>
  </si>
  <si>
    <t>Trubkové teplovodní podlahové vytápění doplňkové prvky spárový (dilatační) profil</t>
  </si>
  <si>
    <t>735511064</t>
  </si>
  <si>
    <t>Trubkové teplovodní podlahové vytápění doplňkové prvky ochranná trubka</t>
  </si>
  <si>
    <t>735511063</t>
  </si>
  <si>
    <t>Trubkové teplovodní podlahové vytápění doplňkové prvky okrajový izolační pruh</t>
  </si>
  <si>
    <t>735511062</t>
  </si>
  <si>
    <t>Trubkové teplovodní podlahové vytápění rozvod v systémové desce systémová deska s tepelnou izolací, celkové výšky 31 mm</t>
  </si>
  <si>
    <t>735511026</t>
  </si>
  <si>
    <t>"1NP" 170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</si>
  <si>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</si>
  <si>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</si>
  <si>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</si>
  <si>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</si>
  <si>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</si>
  <si>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</si>
  <si>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</si>
  <si>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</si>
  <si>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Trubkové teplovodní podlahové vytápění rozvod v systémové desce potrubí polyethylen PE-Xa rozvodné potrubí 17x2 mm, rozteč 100 mm</t>
  </si>
  <si>
    <t>735511007</t>
  </si>
  <si>
    <t>Ostatní opravy otopných těles  odvzdušnění tělesa</t>
  </si>
  <si>
    <t>735191905</t>
  </si>
  <si>
    <t>těleso trubkové koupelnové 1810x750mm 800W</t>
  </si>
  <si>
    <t>54153074</t>
  </si>
  <si>
    <t>Otopná tělesa trubková montáž těles na stěnu výšky tělesa přes 1500 mm</t>
  </si>
  <si>
    <t>735164512</t>
  </si>
  <si>
    <t>Regulace otopného systému při opravách  vyregulování dvojregulačních ventilů a kohoutů s termostatickým ovládáním</t>
  </si>
  <si>
    <t>735000912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</si>
  <si>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</si>
  <si>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</si>
  <si>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</si>
  <si>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</si>
  <si>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Tlakoměry s pevným stonkem a zpětnou klapkou spodní připojení (radiální) tlaku 0–16 bar průměru 50 mm</t>
  </si>
  <si>
    <t>734421101</t>
  </si>
  <si>
    <t>Teploměry technické s pevným stonkem a jímkou zadní připojení (axiální) průměr 63 mm délka stonku 50 mm</t>
  </si>
  <si>
    <t>734411101</t>
  </si>
  <si>
    <t>Směšovací armatury otopných a chladících systémů ventily závitové PN 10 T= 120°C třícestné se servomotorem G 5/4</t>
  </si>
  <si>
    <t>734295023</t>
  </si>
  <si>
    <t>Ostatní armatury kulové kohouty PN 42 do 185°C plnoprůtokové vnitřní závit G 2</t>
  </si>
  <si>
    <t>734292777</t>
  </si>
  <si>
    <t>Ostatní armatury kulové kohouty PN 42 do 185°C plnoprůtokové vnitřní závit G 1 1/4</t>
  </si>
  <si>
    <t>734292775</t>
  </si>
  <si>
    <t>Ostatní armatury kulové kohouty PN 42 do 185°C plnoprůtokové vnitřní závit G 1</t>
  </si>
  <si>
    <t>734292774</t>
  </si>
  <si>
    <t>Ostatní armatury kulové kohouty PN 42 do 185°C plnoprůtokové vnitřní závit G 1/2</t>
  </si>
  <si>
    <t>734292772</t>
  </si>
  <si>
    <t>Ostatní armatury filtry závitové PN 30 do 110°C přímé s vnitřními závity G 1 1/4</t>
  </si>
  <si>
    <t>734291265</t>
  </si>
  <si>
    <t>Ostatní armatury filtry závitové PN 16 do 130°C přímé s vnitřními závity G 2</t>
  </si>
  <si>
    <t>734291247</t>
  </si>
  <si>
    <t>Ostatní armatury kohouty plnicí a vypouštěcí PN 10 do 90°C G 1/2</t>
  </si>
  <si>
    <t>734291123</t>
  </si>
  <si>
    <t>Šroubení regulační radiátorové přímé bez vypouštění pro adaptér na měď nebo plast G 1/2" x 16 - viz výkres páteřních rozvodů</t>
  </si>
  <si>
    <t>734261734</t>
  </si>
  <si>
    <t>Šroubení topenářské PN 16 do 120°C přímé G 5/4</t>
  </si>
  <si>
    <t>734261236</t>
  </si>
  <si>
    <t>Ventily zpětné závitové PN 16 do 110°C přímé G 2</t>
  </si>
  <si>
    <t>734242417</t>
  </si>
  <si>
    <t>Ventily zpětné závitové PN 16 do 110°C přímé G 5/4</t>
  </si>
  <si>
    <t>734242415</t>
  </si>
  <si>
    <t>Ventily zpětné závitové PN 16 do 110°C přímé G 1</t>
  </si>
  <si>
    <t>734242414</t>
  </si>
  <si>
    <t>Ventily regulační závitové hlavice termostatické, pro ovládání ventilů PN 10 do 110°C kapalinové otopných těles VK</t>
  </si>
  <si>
    <t>734221682</t>
  </si>
  <si>
    <t>Ventily regulační závitové termostatické, bez hlavice ovládání PN 16 do 110°C rohové dvouregulační G 1/2 - viz výkres páteřních rozvodů</t>
  </si>
  <si>
    <t>734221536</t>
  </si>
  <si>
    <t>Ventily odvzdušňovací závitové automatické se zpětnou klapkou PN 14 do 120°C G 3/8</t>
  </si>
  <si>
    <t>734211126</t>
  </si>
  <si>
    <t>Přesun hmot pro rozvody potrubí  stanovený z hmotnosti přesunovaného materiálu vodorovná dopravní vzdálenost do 50 m v objektech výšky do 6 m</t>
  </si>
  <si>
    <t>998733101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</si>
  <si>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</si>
  <si>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</si>
  <si>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pouzdro izolační potrubní z minerální vlny s Al fólií max. 250/100°C 35/50mm</t>
  </si>
  <si>
    <t>63154602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</si>
  <si>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</si>
  <si>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</si>
  <si>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</si>
  <si>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</si>
  <si>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Zkoušky těsnosti potrubí z trubek měděných  Ø přes 35/1,5 do 64/2,0</t>
  </si>
  <si>
    <t>733291102</t>
  </si>
  <si>
    <t>Zkoušky těsnosti potrubí z trubek měděných  Ø do 35/1,5</t>
  </si>
  <si>
    <t>733291101</t>
  </si>
  <si>
    <t>Manžety prostupové pro potrubí primárních okruhů tepelných čerpadel průměru D 32 - 40</t>
  </si>
  <si>
    <t>733390404</t>
  </si>
  <si>
    <t>Potrubí z trubek měděných Příplatek k cenám za zhotovení přípojky z trubek měděných Ø 35/1,5</t>
  </si>
  <si>
    <t>733224226</t>
  </si>
  <si>
    <t>Potrubí z trubek měděných Příplatek k cenám za zhotovení přípojky z trubek měděných Ø 22/1</t>
  </si>
  <si>
    <t>733224224</t>
  </si>
  <si>
    <t>Potrubí z trubek měděných Příplatek k cenám za zhotovení přípojky z trubek měděných Ø 15/1</t>
  </si>
  <si>
    <t>733224222</t>
  </si>
  <si>
    <t>Potrubí z trubek měděných tvrdých spojovaných tvrdým pájením Ø 54/2 - viz výkres páteřních rozvodů</t>
  </si>
  <si>
    <t>733223208</t>
  </si>
  <si>
    <t>Potrubí z trubek měděných tvrdých spojovaných tvrdým pájením Ø 35/1,5</t>
  </si>
  <si>
    <t>733223206</t>
  </si>
  <si>
    <t>Potrubí z trubek měděných tvrdých spojovaných tvrdým pájením Ø 28/1,5</t>
  </si>
  <si>
    <t>733223205</t>
  </si>
  <si>
    <t>Potrubí z trubek měděných tvrdých spojovaných tvrdým pájením Ø 22/1</t>
  </si>
  <si>
    <t>733223204</t>
  </si>
  <si>
    <t>Potrubí z trubek měděných tvrdých spojovaných tvrdým pájením Ø 15/1</t>
  </si>
  <si>
    <t>733223202</t>
  </si>
  <si>
    <t>Ústřední vytápění - rozvodné potrubí</t>
  </si>
  <si>
    <t>733</t>
  </si>
  <si>
    <t>Tepelná čerpadla akumulační zásobníky topné vody o objemu 750 l</t>
  </si>
  <si>
    <t>732525175</t>
  </si>
  <si>
    <t>Tepelná čerpadla nerezové zásobníky teplé vody o objemu a výkonu tepelného čerpadla 462 l / 17 kW</t>
  </si>
  <si>
    <t>732525112</t>
  </si>
  <si>
    <t>Tepelná čerpadla vzduch/voda venkovní jednotka topný výkon/příkon 17,0/5,20 kW</t>
  </si>
  <si>
    <t>732522120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</si>
  <si>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</si>
  <si>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</si>
  <si>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</si>
  <si>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</si>
  <si>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</si>
  <si>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</si>
  <si>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Nádoby expanzní tlakové příslušenství k expanzním nádobám bezpečnostní uzávěr k měření tlaku G 1</t>
  </si>
  <si>
    <t>732331778</t>
  </si>
  <si>
    <t>Nádoby expanzní tlakové příslušenství k expanzním nádobám konzole nastavitelná</t>
  </si>
  <si>
    <t>732331772</t>
  </si>
  <si>
    <t>Nádoby expanzní tlakové pro solární, topné a chladicí soustavy s membránou bez pojistného ventilu se závitovým připojením PN 1,0 o objemu 80 l</t>
  </si>
  <si>
    <t>732331107</t>
  </si>
  <si>
    <t>Elektrická topná jednotka šroubovací 6/4" o výkonu 9,0 kW</t>
  </si>
  <si>
    <t>732294118</t>
  </si>
  <si>
    <t>Montáž štítků  orientačních</t>
  </si>
  <si>
    <t>732199100</t>
  </si>
  <si>
    <t>soub</t>
  </si>
  <si>
    <t>Montáž a uvedení do provozu</t>
  </si>
  <si>
    <t>722999008</t>
  </si>
  <si>
    <t>FE externí tlakové čidlo</t>
  </si>
  <si>
    <t>722999007</t>
  </si>
  <si>
    <t>GH sada na měření celkové tvrdosti</t>
  </si>
  <si>
    <t>722999006</t>
  </si>
  <si>
    <t>Rozbor vody</t>
  </si>
  <si>
    <t>722999005</t>
  </si>
  <si>
    <t>Změkčování vody - průtok 0,6l/s topné vody - cca 3000 litrů vody v otopné soustavě</t>
  </si>
  <si>
    <t>722999004</t>
  </si>
  <si>
    <t>Automatické doplňování topné vody s oddělením od vodovodní soustavy a vodoměrem-podtlakové odplyňovací zařízení s integrovaným doplňováním</t>
  </si>
  <si>
    <t>722999003</t>
  </si>
  <si>
    <t>Ekvitermní regulace tepelných čerpadel včetně dodávky, prokabelování a montáže</t>
  </si>
  <si>
    <t>722999001</t>
  </si>
  <si>
    <t>Přesun hmot pro kotelny  stanovený z hmotnosti přesunovaného materiálu vodorovná dopravní vzdálenost do 50 m v objektech výšky do 6 m</t>
  </si>
  <si>
    <t>998731101</t>
  </si>
  <si>
    <t>Kotle ocelové teplovodní elektrické závěsné přímotopné 24,0 kW - viz TZ a výkres páteřních rozvodů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</si>
  <si>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</si>
  <si>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</si>
  <si>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</si>
  <si>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</si>
  <si>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</si>
  <si>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</si>
  <si>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{87a1fc77-8272-4b24-bd21-cf73b6a02e99}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</si>
  <si>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</si>
  <si>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</si>
  <si>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</si>
  <si>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</si>
  <si>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</si>
  <si>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</si>
  <si>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</si>
  <si>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</si>
  <si>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</si>
  <si>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</si>
  <si>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</si>
  <si>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</si>
  <si>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</si>
  <si>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</si>
  <si>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</si>
  <si>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</si>
  <si>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</si>
  <si>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</si>
  <si>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</si>
  <si>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</si>
  <si>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</si>
  <si>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</si>
  <si>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</si>
  <si>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</si>
  <si>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</si>
  <si>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</si>
  <si>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</si>
  <si>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</si>
  <si>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</si>
  <si>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</si>
  <si>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</si>
  <si>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</si>
  <si>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</si>
  <si>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</si>
  <si>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</si>
  <si>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</si>
  <si>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</si>
  <si>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</si>
  <si>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</si>
  <si>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</si>
  <si>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</si>
  <si>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</si>
  <si>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</si>
  <si>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</si>
  <si>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</si>
  <si>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</si>
  <si>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</si>
  <si>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</si>
  <si>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</si>
  <si>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</si>
  <si>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</si>
  <si>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</si>
  <si>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</si>
  <si>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</si>
  <si>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</si>
  <si>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</si>
  <si>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</si>
  <si>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</si>
  <si>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</si>
  <si>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</si>
  <si>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</si>
  <si>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</si>
  <si>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</si>
  <si>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</si>
  <si>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</si>
  <si>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</si>
  <si>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</si>
  <si>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</si>
  <si>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</si>
  <si>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</si>
  <si>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</si>
  <si>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</si>
  <si>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</si>
  <si>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</si>
  <si>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</si>
  <si>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</si>
  <si>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</si>
  <si>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</si>
  <si>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</si>
  <si>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</si>
  <si>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</si>
  <si>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</si>
  <si>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</si>
  <si>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</si>
  <si>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</si>
  <si>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</si>
  <si>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</si>
  <si>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</si>
  <si>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</si>
  <si>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</si>
  <si>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</si>
  <si>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</si>
  <si>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</si>
  <si>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</si>
  <si>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</si>
  <si>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</si>
  <si>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</si>
  <si>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</si>
  <si>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</si>
  <si>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</si>
  <si>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</si>
  <si>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</si>
  <si>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</si>
  <si>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</si>
  <si>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</si>
  <si>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</si>
  <si>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</si>
  <si>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</si>
  <si>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</si>
  <si>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</si>
  <si>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</si>
  <si>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</si>
  <si>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</si>
  <si>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</si>
  <si>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</si>
  <si>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</si>
  <si>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</si>
  <si>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</si>
  <si>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</si>
  <si>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</si>
  <si>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</si>
  <si>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</si>
  <si>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</si>
  <si>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</si>
  <si>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</si>
  <si>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</si>
  <si>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</si>
  <si>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</si>
  <si>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</si>
  <si>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</si>
  <si>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</si>
  <si>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</si>
  <si>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</si>
  <si>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</si>
  <si>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</si>
  <si>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</si>
  <si>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</si>
  <si>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</si>
  <si>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</si>
  <si>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</si>
  <si>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</si>
  <si>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</si>
  <si>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</si>
  <si>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</si>
  <si>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</si>
  <si>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</si>
  <si>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</si>
  <si>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</si>
  <si>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</si>
  <si>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</si>
  <si>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</si>
  <si>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</si>
  <si>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</si>
  <si>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</si>
  <si>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</si>
  <si>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</si>
  <si>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</si>
  <si>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</si>
  <si>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</si>
  <si>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</si>
  <si>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</si>
  <si>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</si>
  <si>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</si>
  <si>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</si>
  <si>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</si>
  <si>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</si>
  <si>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</si>
  <si>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</si>
  <si>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</si>
  <si>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</si>
  <si>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</si>
  <si>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</si>
  <si>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</si>
  <si>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</si>
  <si>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</si>
  <si>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</si>
  <si>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</si>
  <si>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</si>
  <si>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</si>
  <si>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</si>
  <si>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</si>
  <si>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</si>
  <si>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</si>
  <si>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</si>
  <si>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</si>
  <si>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</si>
  <si>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</si>
  <si>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</si>
  <si>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</si>
  <si>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</si>
  <si>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</si>
  <si>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</si>
  <si>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</si>
  <si>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</si>
  <si>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</si>
  <si>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</si>
  <si>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</si>
  <si>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</si>
  <si>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</si>
  <si>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</si>
  <si>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</si>
  <si>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</si>
  <si>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</si>
  <si>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</si>
  <si>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</si>
  <si>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</si>
  <si>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</si>
  <si>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</si>
  <si>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</si>
  <si>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</si>
  <si>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</si>
  <si>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</si>
  <si>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</si>
  <si>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</si>
  <si>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</si>
  <si>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</si>
  <si>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</si>
  <si>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</si>
  <si>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</si>
  <si>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</si>
  <si>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</si>
  <si>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</si>
  <si>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</si>
  <si>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</si>
  <si>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</si>
  <si>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</si>
  <si>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</si>
  <si>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</si>
  <si>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</si>
  <si>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</si>
  <si>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</si>
  <si>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</si>
  <si>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</si>
  <si>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</si>
  <si>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</si>
  <si>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</si>
  <si>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</si>
  <si>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</si>
  <si>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</si>
  <si>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</si>
  <si>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</si>
  <si>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</si>
  <si>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</si>
  <si>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</si>
  <si>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</si>
  <si>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</si>
  <si>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</si>
  <si>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</si>
  <si>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</si>
  <si>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</si>
  <si>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</si>
  <si>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</si>
  <si>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</si>
  <si>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</si>
  <si>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</si>
  <si>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</si>
  <si>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</si>
  <si>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</si>
  <si>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</si>
  <si>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</si>
  <si>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</si>
  <si>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</si>
  <si>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</si>
  <si>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</si>
  <si>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</si>
  <si>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</si>
  <si>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</si>
  <si>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</si>
  <si>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</si>
  <si>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</si>
  <si>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</si>
  <si>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</si>
  <si>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</si>
  <si>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</si>
  <si>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</si>
  <si>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</si>
  <si>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</si>
  <si>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</si>
  <si>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</si>
  <si>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</si>
  <si>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</si>
  <si>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</si>
  <si>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</si>
  <si>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</si>
  <si>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</si>
  <si>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</si>
  <si>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</si>
  <si>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</si>
  <si>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</si>
  <si>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</si>
  <si>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</si>
  <si>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</si>
  <si>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</si>
  <si>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</si>
  <si>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</si>
  <si>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</si>
  <si>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</si>
  <si>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</si>
  <si>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</si>
  <si>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</si>
  <si>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</si>
  <si>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</si>
  <si>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</si>
  <si>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</si>
  <si>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</si>
  <si>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</si>
  <si>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</si>
  <si>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</si>
  <si>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</si>
  <si>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</si>
  <si>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</si>
  <si>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</si>
  <si>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</si>
  <si>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</si>
  <si>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</si>
  <si>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</si>
  <si>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</si>
  <si>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</si>
  <si>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</si>
  <si>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</si>
  <si>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</si>
  <si>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</si>
  <si>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</si>
  <si>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</si>
  <si>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</si>
  <si>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</si>
  <si>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</si>
  <si>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</si>
  <si>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</si>
  <si>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</si>
  <si>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</si>
  <si>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</si>
  <si>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</si>
  <si>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</si>
  <si>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</si>
  <si>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</si>
  <si>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</si>
  <si>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</si>
  <si>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</si>
  <si>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</si>
  <si>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</si>
  <si>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</si>
  <si>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</si>
  <si>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</si>
  <si>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test tl.</t>
  </si>
  <si>
    <t>"NO2" typ:LED Svítidlo nouzové, vestavné, 1W, 1hod, IP20, test tl.,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</si>
  <si>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</si>
  <si>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</si>
  <si>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</si>
  <si>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</si>
  <si>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</si>
  <si>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</si>
  <si>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</si>
  <si>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</si>
  <si>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</si>
  <si>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</si>
  <si>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</si>
  <si>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</si>
  <si>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</si>
  <si>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</si>
  <si>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</si>
  <si>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</si>
  <si>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</si>
  <si>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</si>
  <si>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</si>
  <si>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</si>
  <si>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</si>
  <si>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</si>
  <si>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</si>
  <si>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</si>
  <si>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</si>
  <si>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</si>
  <si>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</si>
  <si>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</si>
  <si>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</si>
  <si>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</si>
  <si>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</si>
  <si>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</si>
  <si>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</si>
  <si>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</si>
  <si>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</si>
  <si>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</si>
  <si>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</si>
  <si>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</si>
  <si>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</si>
  <si>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</si>
  <si>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</si>
  <si>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</si>
  <si>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</si>
  <si>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</si>
  <si>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</si>
  <si>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</si>
  <si>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</si>
  <si>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</si>
  <si>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</si>
  <si>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</si>
  <si>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</si>
  <si>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</si>
  <si>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</si>
  <si>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</si>
  <si>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</si>
  <si>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</si>
  <si>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</si>
  <si>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</si>
  <si>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</si>
  <si>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</si>
  <si>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</si>
  <si>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</si>
  <si>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</si>
  <si>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</si>
  <si>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</si>
  <si>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</si>
  <si>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</si>
  <si>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</si>
  <si>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</si>
  <si>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</si>
  <si>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</si>
  <si>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</si>
  <si>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</si>
  <si>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</si>
  <si>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</si>
  <si>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</si>
  <si>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</si>
  <si>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</si>
  <si>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</si>
  <si>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</si>
  <si>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</si>
  <si>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</si>
  <si>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</si>
  <si>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</si>
  <si>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</si>
  <si>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</si>
  <si>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</si>
  <si>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</si>
  <si>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</si>
  <si>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</si>
  <si>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</si>
  <si>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</si>
  <si>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</si>
  <si>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</si>
  <si>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</si>
  <si>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</si>
  <si>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</si>
  <si>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</si>
  <si>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</si>
  <si>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</si>
  <si>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</si>
  <si>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</si>
  <si>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</si>
  <si>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</si>
  <si>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</si>
  <si>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</si>
  <si>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</si>
  <si>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</si>
  <si>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</si>
  <si>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</si>
  <si>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</si>
  <si>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</si>
  <si>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</si>
  <si>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</si>
  <si>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</si>
  <si>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</si>
  <si>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</si>
  <si>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CYKY-J 3x2,5</t>
  </si>
  <si>
    <t>Kabel CYKY-J 3x1,5</t>
  </si>
  <si>
    <t>Kabel CYKY-O 3x1,5</t>
  </si>
  <si>
    <t>Kabel CYKY-O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</si>
  <si>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</si>
  <si>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</si>
  <si>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</si>
  <si>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</si>
  <si>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</si>
  <si>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</si>
  <si>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</si>
  <si>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</si>
  <si>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</si>
  <si>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</si>
  <si>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</si>
  <si>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</si>
  <si>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</si>
  <si>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</si>
  <si>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</si>
  <si>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</si>
  <si>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</si>
  <si>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</si>
  <si>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</si>
  <si>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</si>
  <si>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</si>
  <si>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</si>
  <si>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</si>
  <si>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</si>
  <si>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</si>
  <si>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</si>
  <si>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</si>
  <si>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</si>
  <si>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Masážní vana pneumatické ovládání 180x80cm - dle výpisu Sanitárních doplňků</t>
  </si>
  <si>
    <t>725112173</t>
  </si>
  <si>
    <t>-351550265</t>
  </si>
  <si>
    <t>Objekt B - e - Zdravotní technika</t>
  </si>
  <si>
    <t>{67de968b-a4c8-4efe-a576-205bdf5f2530}</t>
  </si>
  <si>
    <t>Trubkové teplovodní podlahové vytápění skříně rozdělovače pod omítku, pro rozdělovač s počtem okruhů 2-6</t>
  </si>
  <si>
    <t>735511102</t>
  </si>
  <si>
    <t>Trubkové teplovodní podlahové vytápění rozdělovače mosazné s průtokoměry pětiokruhové</t>
  </si>
  <si>
    <t>735511084</t>
  </si>
  <si>
    <t>"1NP" 5500</t>
  </si>
  <si>
    <t>Ventily pojistné závitové a čepové rohové provozní tlak od 2,5 do 6 bar G 1/2</t>
  </si>
  <si>
    <t>734251211</t>
  </si>
  <si>
    <t>Objekt  B - a - Vytápění</t>
  </si>
  <si>
    <t>{8850cd11-bf99-4a0d-8159-c7093eba44bb}</t>
  </si>
  <si>
    <t>-1057000004</t>
  </si>
  <si>
    <t>58,252427184466*1,03 'Přepočtené koeficientem množství</t>
  </si>
  <si>
    <t>60*0,1 'Přepočtené koeficientem množství</t>
  </si>
  <si>
    <t>Objekt B - c - Vzduchotechnika</t>
  </si>
  <si>
    <t>{4ba638cf-d83f-4072-a988-9f6a30e5855f}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</si>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</sst>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/>
    </xf>
    <xf numFmtId="0" fontId="23" fillId="0" borderId="22" xfId="0" applyFont="1" applyBorder="1" applyAlignment="1">
      <alignment horizontal="left" vertical="top" wrapText="1"/>
    </xf>
    <xf numFmtId="0" fontId="40" fillId="0" borderId="0" xfId="2"/>
    <xf numFmtId="0" fontId="41" fillId="0" borderId="0" xfId="2" applyFont="1"/>
    <xf numFmtId="14" fontId="41" fillId="0" borderId="0" xfId="2" applyNumberFormat="1" applyFont="1"/>
    <xf numFmtId="0" fontId="41" fillId="0" borderId="0" xfId="2" applyFont="1" applyAlignment="1">
      <alignment wrapText="1"/>
    </xf>
    <xf numFmtId="49" fontId="41" fillId="0" borderId="0" xfId="2" applyNumberFormat="1" applyFont="1"/>
    <xf numFmtId="49" fontId="42" fillId="0" borderId="0" xfId="2" applyNumberFormat="1" applyFont="1"/>
    <xf numFmtId="0" fontId="40" fillId="0" borderId="0" xfId="2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6" fillId="0" borderId="0" xfId="2" applyFont="1" applyAlignment="1">
      <alignment horizontal="centerContinuous"/>
    </xf>
    <xf numFmtId="0" fontId="40" fillId="0" borderId="23" xfId="2" applyBorder="1"/>
    <xf numFmtId="0" fontId="47" fillId="0" borderId="23" xfId="2" applyFont="1" applyBorder="1"/>
    <xf numFmtId="0" fontId="48" fillId="0" borderId="0" xfId="2" applyFont="1"/>
    <xf numFmtId="44" fontId="49" fillId="0" borderId="0" xfId="2" applyNumberFormat="1" applyFont="1"/>
    <xf numFmtId="0" fontId="49" fillId="0" borderId="0" xfId="2" applyFont="1"/>
    <xf numFmtId="0" fontId="50" fillId="0" borderId="0" xfId="2" applyFont="1" applyAlignment="1">
      <alignment horizontal="center" vertical="center"/>
    </xf>
    <xf numFmtId="168" fontId="51" fillId="0" borderId="0" xfId="2" applyNumberFormat="1" applyFont="1"/>
    <xf numFmtId="168" fontId="51" fillId="0" borderId="0" xfId="2" applyNumberFormat="1" applyFont="1" applyAlignment="1">
      <alignment horizontal="right"/>
    </xf>
    <xf numFmtId="169" fontId="51" fillId="0" borderId="0" xfId="2" applyNumberFormat="1" applyFont="1"/>
    <xf numFmtId="170" fontId="51" fillId="0" borderId="0" xfId="2" applyNumberFormat="1" applyFont="1" applyAlignment="1">
      <alignment horizontal="right" vertical="center"/>
    </xf>
    <xf numFmtId="0" fontId="51" fillId="0" borderId="0" xfId="2" applyFont="1"/>
    <xf numFmtId="171" fontId="52" fillId="0" borderId="0" xfId="2" applyNumberFormat="1" applyFont="1" applyAlignment="1">
      <alignment horizontal="right" vertical="center"/>
    </xf>
    <xf numFmtId="172" fontId="52" fillId="0" borderId="0" xfId="2" applyNumberFormat="1" applyFont="1" applyAlignment="1">
      <alignment horizontal="right" vertical="center"/>
    </xf>
    <xf numFmtId="0" fontId="47" fillId="0" borderId="0" xfId="2" applyFont="1"/>
    <xf numFmtId="0" fontId="52" fillId="0" borderId="0" xfId="2" applyFont="1"/>
    <xf numFmtId="44" fontId="53" fillId="0" borderId="0" xfId="2" applyNumberFormat="1" applyFont="1"/>
    <xf numFmtId="0" fontId="53" fillId="0" borderId="0" xfId="2" applyFont="1"/>
    <xf numFmtId="44" fontId="50" fillId="0" borderId="24" xfId="2" applyNumberFormat="1" applyFont="1" applyBorder="1" applyAlignment="1">
      <alignment vertical="center"/>
    </xf>
    <xf numFmtId="44" fontId="50" fillId="0" borderId="25" xfId="2" applyNumberFormat="1" applyFont="1" applyBorder="1" applyAlignment="1">
      <alignment vertical="center"/>
    </xf>
    <xf numFmtId="44" fontId="50" fillId="0" borderId="26" xfId="2" applyNumberFormat="1" applyFont="1" applyBorder="1" applyAlignment="1">
      <alignment vertical="center"/>
    </xf>
    <xf numFmtId="0" fontId="47" fillId="0" borderId="26" xfId="2" applyFont="1" applyBorder="1" applyAlignment="1">
      <alignment vertical="center"/>
    </xf>
    <xf numFmtId="0" fontId="50" fillId="0" borderId="25" xfId="2" applyFont="1" applyBorder="1" applyAlignment="1">
      <alignment vertical="center"/>
    </xf>
    <xf numFmtId="0" fontId="50" fillId="0" borderId="25" xfId="2" applyFont="1" applyBorder="1" applyAlignment="1">
      <alignment horizontal="center" vertical="center"/>
    </xf>
    <xf numFmtId="0" fontId="47" fillId="0" borderId="27" xfId="2" applyFont="1" applyBorder="1" applyAlignment="1">
      <alignment vertical="center"/>
    </xf>
    <xf numFmtId="0" fontId="47" fillId="0" borderId="0" xfId="2" applyFont="1" applyAlignment="1">
      <alignment vertical="center"/>
    </xf>
    <xf numFmtId="173" fontId="47" fillId="0" borderId="27" xfId="2" applyNumberFormat="1" applyFont="1" applyBorder="1" applyAlignment="1">
      <alignment vertical="center"/>
    </xf>
    <xf numFmtId="1" fontId="47" fillId="0" borderId="0" xfId="2" applyNumberFormat="1" applyFont="1" applyAlignment="1">
      <alignment vertical="center"/>
    </xf>
    <xf numFmtId="0" fontId="47" fillId="0" borderId="28" xfId="2" applyFont="1" applyBorder="1" applyAlignment="1">
      <alignment vertical="center"/>
    </xf>
    <xf numFmtId="0" fontId="47" fillId="0" borderId="28" xfId="2" applyFont="1" applyBorder="1" applyAlignment="1">
      <alignment horizontal="center" vertical="center"/>
    </xf>
    <xf numFmtId="0" fontId="47" fillId="0" borderId="29" xfId="2" applyFont="1" applyBorder="1" applyAlignment="1">
      <alignment vertical="center"/>
    </xf>
    <xf numFmtId="0" fontId="47" fillId="0" borderId="30" xfId="2" applyFont="1" applyBorder="1" applyAlignment="1">
      <alignment vertical="center"/>
    </xf>
    <xf numFmtId="44" fontId="47" fillId="0" borderId="29" xfId="2" applyNumberFormat="1" applyFont="1" applyBorder="1" applyAlignment="1">
      <alignment vertical="center"/>
    </xf>
    <xf numFmtId="0" fontId="47" fillId="0" borderId="31" xfId="2" applyFont="1" applyBorder="1" applyAlignment="1">
      <alignment vertical="center"/>
    </xf>
    <xf numFmtId="0" fontId="47" fillId="0" borderId="30" xfId="2" applyFont="1" applyBorder="1" applyAlignment="1">
      <alignment horizontal="center" vertical="center"/>
    </xf>
    <xf numFmtId="44" fontId="47" fillId="0" borderId="32" xfId="2" applyNumberFormat="1" applyFont="1" applyBorder="1" applyAlignment="1">
      <alignment vertical="center"/>
    </xf>
    <xf numFmtId="44" fontId="47" fillId="0" borderId="33" xfId="2" applyNumberFormat="1" applyFont="1" applyBorder="1" applyAlignment="1">
      <alignment vertical="center"/>
    </xf>
    <xf numFmtId="170" fontId="47" fillId="0" borderId="32" xfId="2" applyNumberFormat="1" applyFont="1" applyBorder="1" applyAlignment="1">
      <alignment horizontal="right" vertical="center"/>
    </xf>
    <xf numFmtId="0" fontId="47" fillId="0" borderId="34" xfId="2" applyFont="1" applyBorder="1" applyAlignment="1">
      <alignment horizontal="justify" vertical="center"/>
    </xf>
    <xf numFmtId="0" fontId="47" fillId="0" borderId="33" xfId="2" applyFont="1" applyBorder="1" applyAlignment="1">
      <alignment horizontal="justify" vertical="center"/>
    </xf>
    <xf numFmtId="0" fontId="47" fillId="0" borderId="35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0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40" fillId="0" borderId="36" xfId="2" applyBorder="1" applyAlignment="1">
      <alignment vertical="center"/>
    </xf>
    <xf numFmtId="0" fontId="40" fillId="0" borderId="37" xfId="2" applyBorder="1" applyAlignment="1">
      <alignment vertical="center"/>
    </xf>
    <xf numFmtId="0" fontId="50" fillId="0" borderId="38" xfId="2" applyFont="1" applyBorder="1" applyAlignment="1">
      <alignment vertical="center"/>
    </xf>
    <xf numFmtId="0" fontId="50" fillId="0" borderId="39" xfId="2" applyFont="1" applyBorder="1" applyAlignment="1">
      <alignment horizontal="center" vertical="center"/>
    </xf>
    <xf numFmtId="0" fontId="53" fillId="0" borderId="26" xfId="2" applyFont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44" fontId="50" fillId="0" borderId="24" xfId="2" applyNumberFormat="1" applyFont="1" applyBorder="1" applyAlignment="1">
      <alignment vertical="center"/>
    </xf>
    <xf numFmtId="0" fontId="47" fillId="0" borderId="25" xfId="2" applyFont="1" applyBorder="1" applyAlignment="1">
      <alignment vertical="center"/>
    </xf>
    <xf numFmtId="44" fontId="47" fillId="0" borderId="27" xfId="2" applyNumberFormat="1" applyFont="1" applyBorder="1" applyAlignment="1">
      <alignment vertical="center"/>
    </xf>
    <xf numFmtId="173" fontId="47" fillId="0" borderId="40" xfId="2" applyNumberFormat="1" applyFont="1" applyBorder="1" applyAlignment="1">
      <alignment vertical="center"/>
    </xf>
    <xf numFmtId="173" fontId="47" fillId="0" borderId="41" xfId="2" applyNumberFormat="1" applyFont="1" applyBorder="1" applyAlignment="1">
      <alignment vertical="center"/>
    </xf>
    <xf numFmtId="174" fontId="47" fillId="0" borderId="42" xfId="2" applyNumberFormat="1" applyFont="1" applyBorder="1" applyAlignment="1">
      <alignment vertical="center"/>
    </xf>
    <xf numFmtId="49" fontId="47" fillId="0" borderId="43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vertical="center"/>
    </xf>
    <xf numFmtId="174" fontId="47" fillId="0" borderId="40" xfId="2" applyNumberFormat="1" applyFont="1" applyBorder="1" applyAlignment="1">
      <alignment vertical="center"/>
    </xf>
    <xf numFmtId="49" fontId="47" fillId="0" borderId="41" xfId="2" applyNumberFormat="1" applyFont="1" applyBorder="1" applyAlignment="1">
      <alignment horizontal="center" vertical="center"/>
    </xf>
    <xf numFmtId="49" fontId="47" fillId="0" borderId="35" xfId="2" applyNumberFormat="1" applyFont="1" applyBorder="1" applyAlignment="1">
      <alignment vertical="center"/>
    </xf>
    <xf numFmtId="49" fontId="47" fillId="0" borderId="44" xfId="2" applyNumberFormat="1" applyFont="1" applyBorder="1" applyAlignment="1">
      <alignment horizontal="justify" vertical="center"/>
    </xf>
    <xf numFmtId="0" fontId="50" fillId="0" borderId="39" xfId="2" applyFont="1" applyBorder="1" applyAlignment="1">
      <alignment vertical="center"/>
    </xf>
    <xf numFmtId="0" fontId="53" fillId="6" borderId="0" xfId="2" applyFont="1" applyFill="1" applyAlignment="1">
      <alignment vertical="center"/>
    </xf>
    <xf numFmtId="44" fontId="50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174" fontId="47" fillId="7" borderId="40" xfId="2" applyNumberFormat="1" applyFont="1" applyFill="1" applyBorder="1" applyAlignment="1">
      <alignment vertical="center"/>
    </xf>
    <xf numFmtId="49" fontId="47" fillId="0" borderId="35" xfId="2" applyNumberFormat="1" applyFont="1" applyBorder="1" applyAlignment="1">
      <alignment horizontal="justify" vertical="center"/>
    </xf>
    <xf numFmtId="49" fontId="47" fillId="0" borderId="35" xfId="2" applyNumberFormat="1" applyFont="1" applyBorder="1" applyAlignment="1">
      <alignment vertical="center" wrapText="1"/>
    </xf>
    <xf numFmtId="0" fontId="47" fillId="0" borderId="35" xfId="2" applyFont="1" applyBorder="1" applyAlignment="1">
      <alignment vertical="center" wrapText="1"/>
    </xf>
    <xf numFmtId="0" fontId="53" fillId="7" borderId="0" xfId="2" applyFont="1" applyFill="1" applyAlignment="1">
      <alignment vertical="center"/>
    </xf>
    <xf numFmtId="49" fontId="47" fillId="0" borderId="45" xfId="2" applyNumberFormat="1" applyFont="1" applyBorder="1" applyAlignment="1">
      <alignment horizontal="center" vertical="center"/>
    </xf>
    <xf numFmtId="49" fontId="47" fillId="0" borderId="46" xfId="2" applyNumberFormat="1" applyFont="1" applyBorder="1" applyAlignment="1">
      <alignment vertical="center"/>
    </xf>
    <xf numFmtId="49" fontId="47" fillId="0" borderId="47" xfId="2" applyNumberFormat="1" applyFont="1" applyBorder="1" applyAlignment="1">
      <alignment horizontal="center" vertical="center"/>
    </xf>
    <xf numFmtId="49" fontId="47" fillId="0" borderId="48" xfId="2" applyNumberFormat="1" applyFont="1" applyBorder="1" applyAlignment="1">
      <alignment vertical="center"/>
    </xf>
    <xf numFmtId="49" fontId="47" fillId="0" borderId="49" xfId="2" applyNumberFormat="1" applyFont="1" applyBorder="1" applyAlignment="1">
      <alignment horizontal="center" vertical="center"/>
    </xf>
    <xf numFmtId="0" fontId="47" fillId="0" borderId="35" xfId="2" applyFont="1" applyBorder="1" applyAlignment="1">
      <alignment horizontal="justify" vertical="center" wrapText="1"/>
    </xf>
    <xf numFmtId="2" fontId="47" fillId="0" borderId="35" xfId="2" applyNumberFormat="1" applyFont="1" applyBorder="1" applyAlignment="1">
      <alignment vertical="center" wrapText="1"/>
    </xf>
    <xf numFmtId="49" fontId="47" fillId="0" borderId="44" xfId="2" applyNumberFormat="1" applyFont="1" applyBorder="1" applyAlignment="1">
      <alignment horizontal="justify" vertical="top" wrapText="1"/>
    </xf>
    <xf numFmtId="49" fontId="47" fillId="0" borderId="35" xfId="2" applyNumberFormat="1" applyFont="1" applyBorder="1" applyAlignment="1">
      <alignment vertical="top" wrapText="1"/>
    </xf>
    <xf numFmtId="49" fontId="47" fillId="0" borderId="44" xfId="2" applyNumberFormat="1" applyFont="1" applyBorder="1" applyAlignment="1">
      <alignment vertical="top" wrapText="1"/>
    </xf>
    <xf numFmtId="174" fontId="47" fillId="7" borderId="42" xfId="2" applyNumberFormat="1" applyFont="1" applyFill="1" applyBorder="1" applyAlignment="1">
      <alignment vertical="center"/>
    </xf>
    <xf numFmtId="49" fontId="47" fillId="0" borderId="44" xfId="2" applyNumberFormat="1" applyFont="1" applyBorder="1" applyAlignment="1">
      <alignment vertical="center" wrapText="1"/>
    </xf>
    <xf numFmtId="174" fontId="47" fillId="0" borderId="50" xfId="2" applyNumberFormat="1" applyFont="1" applyBorder="1" applyAlignment="1">
      <alignment vertical="center"/>
    </xf>
    <xf numFmtId="174" fontId="47" fillId="0" borderId="51" xfId="2" applyNumberFormat="1" applyFont="1" applyBorder="1" applyAlignment="1">
      <alignment vertical="center"/>
    </xf>
    <xf numFmtId="49" fontId="47" fillId="7" borderId="41" xfId="2" applyNumberFormat="1" applyFont="1" applyFill="1" applyBorder="1" applyAlignment="1">
      <alignment horizontal="center" vertical="center"/>
    </xf>
    <xf numFmtId="49" fontId="47" fillId="7" borderId="35" xfId="2" applyNumberFormat="1" applyFont="1" applyFill="1" applyBorder="1" applyAlignment="1">
      <alignment vertical="center" wrapText="1"/>
    </xf>
    <xf numFmtId="49" fontId="47" fillId="7" borderId="43" xfId="2" applyNumberFormat="1" applyFont="1" applyFill="1" applyBorder="1" applyAlignment="1">
      <alignment horizontal="center" vertical="center"/>
    </xf>
    <xf numFmtId="49" fontId="47" fillId="7" borderId="44" xfId="2" applyNumberFormat="1" applyFont="1" applyFill="1" applyBorder="1" applyAlignment="1">
      <alignment horizontal="justify" vertical="center"/>
    </xf>
  </cellXfs>
  <cellStyles count="3">
    <cellStyle name="Hypertextový odkaz" xfId="1" builtinId="8"/>
    <cellStyle name="Normální" xfId="0" builtinId="0" customBuiltin="1"/>
    <cellStyle name="Normální 2" xfId="2" xr:uid="{200DFB40-6A6E-489B-8F44-D74463C0ED1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8C18CD5-DB7A-406D-90CF-D8677924F4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978BE58-D790-41FE-B2C1-68836474F90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3E7AD5F-9459-4D85-B46A-1F46843E84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A9053D62-B8B3-448B-BC13-E163A127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814785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603242B0-579B-4949-9A7F-920C29B0F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81105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6A30F8F8-62B5-4D04-8624-40BC76ED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1465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4B323693-7052-4DB8-B2C8-7B223A4B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F68ACFDE-A110-45D4-9A89-6E5ACCE2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0275CC2D-AA20-4740-B6B5-D3719479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9B8EF35B-2328-4FBA-B92B-EA32A4B9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57BFEB4C-1324-40EC-8E8C-27B5EDEF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0036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FE1415D1-E6C7-40F0-AF24-DB23EC88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2857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50599CB2-014D-405F-9FAA-EE100A71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42863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A18436DC-A8A3-473C-9090-25A1C82D8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5760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1E32CF3C-8312-4C34-8641-2DDCF5FE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72205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E301111B-8A58-4CC7-9E44-95095911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49348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46DA06DE-7074-4988-B7F2-7D2281F3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7149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707E8028-29D1-4858-BC90-C9A6D850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4354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71EEAF3B-5569-4F27-9EB3-2538B687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2926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243D0568-B00B-491A-AC88-D132B766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5783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BB27E542-86E4-443B-BD1F-E5F8ECF3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7182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2127C4F8-49B6-41D5-9479-24E9998D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97091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CC2E773-7EC4-4157-9735-94B7A533EFF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87909BB3-A1EB-49DA-9E8A-B8813C56345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8E75D81-AD91-4A7D-9E5D-CB847F9A240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2E04AC74-A9E8-4CCB-A839-C66012F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77192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B258B29C-3828-48A4-9AF3-29FFA7081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768188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17A6248C-9BF0-4B8F-ACDE-C5EBAF82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07784EFC-A360-4CE4-AAD0-6D96C1D0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E8F5A5DD-CEDC-4592-B769-06CF1AFC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1348BC89-6DA7-4173-A201-516162F6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130138EA-91B9-44F3-ACD7-02D42F65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0000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512F0726-B9D7-47F7-B172-B315F4D8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14737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4A34E060-2081-44FA-AA38-AB84A47C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2934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573FD946-2142-4B3D-9739-2E71EB57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0648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D676412D-7AD9-4513-A731-2A4B6FCD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672112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1CB1EB93-4013-42F3-AA89-02DE6C44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0068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D6E3D461-7310-447C-AB2B-4BC72FF2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68639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13613CC0-5F6B-4E8C-828C-90907220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149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CB696965-51CC-4CFE-9617-8938E761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28966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2CD60DB7-ABCC-4D13-AEFA-78F45870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5422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EC9318C-C884-4EEE-BDDE-2CBDB322EA6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00000000-0016-0000-0100-000005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00000000-0016-0000-0100-000009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00000000-0016-0000-0100-00000F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00000000-0016-0000-0100-00000E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00000000-0016-0000-0100-00000C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00000000-0016-0000-0100-000006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00000000-0016-0000-0100-000001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00000000-0016-0000-0100-000010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00000000-0016-0000-0100-000003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00000000-0016-0000-0100-000008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00000000-0016-0000-0100-000000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00000000-0016-0000-0100-00000B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00000000-0016-0000-0100-000002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00000000-0016-0000-0100-00000A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00000000-0016-0000-0100-000004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00000000-0016-0000-0100-000007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00000000-0016-0000-0100-00000D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00000000-0016-0000-0200-00001E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00000000-0016-0000-0200-000015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00000000-0016-0000-0200-000016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00000000-0016-0000-0200-000012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00000000-0016-0000-0200-000017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00000000-0016-0000-0200-000018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00000000-0016-0000-0200-00001D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00000000-0016-0000-0200-00001C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00000000-0016-0000-0200-000014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00000000-0016-0000-0200-00001B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00000000-0016-0000-0200-00001A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00000000-0016-0000-0200-000021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00000000-0016-0000-0200-000013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00000000-0016-0000-0200-000020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00000000-0016-0000-0200-000019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00000000-0016-0000-0200-00001F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00000000-0016-0000-0200-00001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20"/>
      <c r="BE5" s="21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8"/>
      <c r="BS8" s="17" t="s">
        <v>6</v>
      </c>
    </row>
    <row r="9" spans="1:74" ht="14.45" customHeight="1">
      <c r="B9" s="20"/>
      <c r="AR9" s="20"/>
      <c r="BE9" s="21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8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8"/>
      <c r="BS11" s="17" t="s">
        <v>6</v>
      </c>
    </row>
    <row r="12" spans="1:74" ht="6.95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8"/>
      <c r="BS13" s="17" t="s">
        <v>6</v>
      </c>
    </row>
    <row r="14" spans="1:74" ht="12.75">
      <c r="B14" s="20"/>
      <c r="E14" s="223" t="s">
        <v>29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27</v>
      </c>
      <c r="AN14" s="29" t="s">
        <v>29</v>
      </c>
      <c r="AR14" s="20"/>
      <c r="BE14" s="218"/>
      <c r="BS14" s="17" t="s">
        <v>6</v>
      </c>
    </row>
    <row r="15" spans="1:74" ht="6.95" customHeight="1">
      <c r="B15" s="20"/>
      <c r="AR15" s="20"/>
      <c r="BE15" s="218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8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8"/>
      <c r="BS17" s="17" t="s">
        <v>32</v>
      </c>
    </row>
    <row r="18" spans="2:71" ht="6.95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8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8"/>
      <c r="BS20" s="17" t="s">
        <v>32</v>
      </c>
    </row>
    <row r="21" spans="2:71" ht="6.95" customHeight="1">
      <c r="B21" s="20"/>
      <c r="AR21" s="20"/>
      <c r="BE21" s="218"/>
    </row>
    <row r="22" spans="2:71" ht="12" customHeight="1">
      <c r="B22" s="20"/>
      <c r="D22" s="27" t="s">
        <v>35</v>
      </c>
      <c r="AR22" s="20"/>
      <c r="BE22" s="218"/>
    </row>
    <row r="23" spans="2:71" ht="47.25" customHeight="1">
      <c r="B23" s="20"/>
      <c r="E23" s="225" t="s">
        <v>36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8"/>
    </row>
    <row r="24" spans="2:71" ht="6.95" customHeight="1">
      <c r="B24" s="20"/>
      <c r="AR24" s="20"/>
      <c r="BE24" s="21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ROUND(AG94,2)</f>
        <v>0</v>
      </c>
      <c r="AL26" s="227"/>
      <c r="AM26" s="227"/>
      <c r="AN26" s="227"/>
      <c r="AO26" s="227"/>
      <c r="AR26" s="32"/>
      <c r="BE26" s="218"/>
    </row>
    <row r="27" spans="2:71" s="1" customFormat="1" ht="6.95" customHeight="1">
      <c r="B27" s="32"/>
      <c r="AR27" s="32"/>
      <c r="BE27" s="218"/>
    </row>
    <row r="28" spans="2:71" s="1" customFormat="1" ht="12.75">
      <c r="B28" s="32"/>
      <c r="L28" s="228" t="s">
        <v>38</v>
      </c>
      <c r="M28" s="228"/>
      <c r="N28" s="228"/>
      <c r="O28" s="228"/>
      <c r="P28" s="228"/>
      <c r="W28" s="228" t="s">
        <v>39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40</v>
      </c>
      <c r="AL28" s="228"/>
      <c r="AM28" s="228"/>
      <c r="AN28" s="228"/>
      <c r="AO28" s="228"/>
      <c r="AR28" s="32"/>
      <c r="BE28" s="218"/>
    </row>
    <row r="29" spans="2:71" s="2" customFormat="1" ht="14.45" customHeight="1">
      <c r="B29" s="36"/>
      <c r="D29" s="27" t="s">
        <v>41</v>
      </c>
      <c r="F29" s="27" t="s">
        <v>42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6"/>
      <c r="BE29" s="219"/>
    </row>
    <row r="30" spans="2:71" s="2" customFormat="1" ht="14.45" customHeight="1">
      <c r="B30" s="36"/>
      <c r="F30" s="27" t="s">
        <v>43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6"/>
      <c r="BE30" s="219"/>
    </row>
    <row r="31" spans="2:71" s="2" customFormat="1" ht="14.45" hidden="1" customHeight="1">
      <c r="B31" s="36"/>
      <c r="F31" s="27" t="s">
        <v>44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6"/>
      <c r="BE31" s="219"/>
    </row>
    <row r="32" spans="2:71" s="2" customFormat="1" ht="14.45" hidden="1" customHeight="1">
      <c r="B32" s="36"/>
      <c r="F32" s="27" t="s">
        <v>45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6"/>
      <c r="BE32" s="219"/>
    </row>
    <row r="33" spans="2:57" s="2" customFormat="1" ht="14.45" hidden="1" customHeight="1">
      <c r="B33" s="36"/>
      <c r="F33" s="27" t="s">
        <v>46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6"/>
      <c r="BE33" s="219"/>
    </row>
    <row r="34" spans="2:57" s="1" customFormat="1" ht="6.95" customHeight="1">
      <c r="B34" s="32"/>
      <c r="AR34" s="32"/>
      <c r="BE34" s="218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5" t="s">
        <v>49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2">
        <f>SUM(AK26:AK33)</f>
        <v>0</v>
      </c>
      <c r="AL35" s="233"/>
      <c r="AM35" s="233"/>
      <c r="AN35" s="233"/>
      <c r="AO35" s="23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JICIN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Komunitní sociální služby DOZP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Jičín parc. č.1628</v>
      </c>
      <c r="AI87" s="27" t="s">
        <v>22</v>
      </c>
      <c r="AM87" s="200" t="str">
        <f>IF(AN8= "","",AN8)</f>
        <v>15. 12. 2022</v>
      </c>
      <c r="AN87" s="20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201" t="str">
        <f>IF(E17="","",E17)</f>
        <v>Ing.arch. Kušnierik</v>
      </c>
      <c r="AN89" s="202"/>
      <c r="AO89" s="202"/>
      <c r="AP89" s="202"/>
      <c r="AR89" s="32"/>
      <c r="AS89" s="203" t="s">
        <v>57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1" t="str">
        <f>IF(E20="","",E20)</f>
        <v>Ing.Pavel Michálek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07" t="s">
        <v>58</v>
      </c>
      <c r="D92" s="208"/>
      <c r="E92" s="208"/>
      <c r="F92" s="208"/>
      <c r="G92" s="208"/>
      <c r="H92" s="57"/>
      <c r="I92" s="210" t="s">
        <v>59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60</v>
      </c>
      <c r="AH92" s="208"/>
      <c r="AI92" s="208"/>
      <c r="AJ92" s="208"/>
      <c r="AK92" s="208"/>
      <c r="AL92" s="208"/>
      <c r="AM92" s="208"/>
      <c r="AN92" s="210" t="s">
        <v>61</v>
      </c>
      <c r="AO92" s="208"/>
      <c r="AP92" s="211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ROUND(SUM(AG95:AG100),2)</f>
        <v>0</v>
      </c>
      <c r="AH94" s="215"/>
      <c r="AI94" s="215"/>
      <c r="AJ94" s="215"/>
      <c r="AK94" s="215"/>
      <c r="AL94" s="215"/>
      <c r="AM94" s="215"/>
      <c r="AN94" s="216">
        <f t="shared" ref="AN94:AN100" si="0">SUM(AG94,AT94)</f>
        <v>0</v>
      </c>
      <c r="AO94" s="216"/>
      <c r="AP94" s="216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12" t="s">
        <v>82</v>
      </c>
      <c r="E95" s="212"/>
      <c r="F95" s="212"/>
      <c r="G95" s="212"/>
      <c r="H95" s="212"/>
      <c r="I95" s="77"/>
      <c r="J95" s="212" t="s">
        <v>83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'JC-A - SO 01 - Objekt A'!J30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84</v>
      </c>
      <c r="AR95" s="75"/>
      <c r="AS95" s="79">
        <v>0</v>
      </c>
      <c r="AT95" s="80">
        <f t="shared" si="1"/>
        <v>0</v>
      </c>
      <c r="AU95" s="81">
        <f>'JC-A - SO 01 - Objekt A'!P143</f>
        <v>0</v>
      </c>
      <c r="AV95" s="80">
        <f>'JC-A - SO 01 - Objekt A'!J33</f>
        <v>0</v>
      </c>
      <c r="AW95" s="80">
        <f>'JC-A - SO 01 - Objekt A'!J34</f>
        <v>0</v>
      </c>
      <c r="AX95" s="80">
        <f>'JC-A - SO 01 - Objekt A'!J35</f>
        <v>0</v>
      </c>
      <c r="AY95" s="80">
        <f>'JC-A - SO 01 - Objekt A'!J36</f>
        <v>0</v>
      </c>
      <c r="AZ95" s="80">
        <f>'JC-A - SO 01 - Objekt A'!F33</f>
        <v>0</v>
      </c>
      <c r="BA95" s="80">
        <f>'JC-A - SO 01 - Objekt A'!F34</f>
        <v>0</v>
      </c>
      <c r="BB95" s="80">
        <f>'JC-A - SO 01 - Objekt A'!F35</f>
        <v>0</v>
      </c>
      <c r="BC95" s="80">
        <f>'JC-A - SO 01 - Objekt A'!F36</f>
        <v>0</v>
      </c>
      <c r="BD95" s="82">
        <f>'JC-A - SO 01 - Objekt A'!F37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81</v>
      </c>
      <c r="B96" s="75"/>
      <c r="C96" s="76"/>
      <c r="D96" s="212" t="s">
        <v>87</v>
      </c>
      <c r="E96" s="212"/>
      <c r="F96" s="212"/>
      <c r="G96" s="212"/>
      <c r="H96" s="212"/>
      <c r="I96" s="77"/>
      <c r="J96" s="212" t="s">
        <v>88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'JC-B - SO 02 - Objekt B'!J30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84</v>
      </c>
      <c r="AR96" s="75"/>
      <c r="AS96" s="79">
        <v>0</v>
      </c>
      <c r="AT96" s="80">
        <f t="shared" si="1"/>
        <v>0</v>
      </c>
      <c r="AU96" s="81">
        <f>'JC-B - SO 02 - Objekt B'!P143</f>
        <v>0</v>
      </c>
      <c r="AV96" s="80">
        <f>'JC-B - SO 02 - Objekt B'!J33</f>
        <v>0</v>
      </c>
      <c r="AW96" s="80">
        <f>'JC-B - SO 02 - Objekt B'!J34</f>
        <v>0</v>
      </c>
      <c r="AX96" s="80">
        <f>'JC-B - SO 02 - Objekt B'!J35</f>
        <v>0</v>
      </c>
      <c r="AY96" s="80">
        <f>'JC-B - SO 02 - Objekt B'!J36</f>
        <v>0</v>
      </c>
      <c r="AZ96" s="80">
        <f>'JC-B - SO 02 - Objekt B'!F33</f>
        <v>0</v>
      </c>
      <c r="BA96" s="80">
        <f>'JC-B - SO 02 - Objekt B'!F34</f>
        <v>0</v>
      </c>
      <c r="BB96" s="80">
        <f>'JC-B - SO 02 - Objekt B'!F35</f>
        <v>0</v>
      </c>
      <c r="BC96" s="80">
        <f>'JC-B - SO 02 - Objekt B'!F36</f>
        <v>0</v>
      </c>
      <c r="BD96" s="82">
        <f>'JC-B - SO 02 - Objekt B'!F37</f>
        <v>0</v>
      </c>
      <c r="BT96" s="83" t="s">
        <v>85</v>
      </c>
      <c r="BV96" s="83" t="s">
        <v>79</v>
      </c>
      <c r="BW96" s="83" t="s">
        <v>89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81</v>
      </c>
      <c r="B97" s="75"/>
      <c r="C97" s="76"/>
      <c r="D97" s="212" t="s">
        <v>90</v>
      </c>
      <c r="E97" s="212"/>
      <c r="F97" s="212"/>
      <c r="G97" s="212"/>
      <c r="H97" s="212"/>
      <c r="I97" s="77"/>
      <c r="J97" s="212" t="s">
        <v>91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'JC-C - SO 03 - Zpevněné p...'!J30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84</v>
      </c>
      <c r="AR97" s="75"/>
      <c r="AS97" s="79">
        <v>0</v>
      </c>
      <c r="AT97" s="80">
        <f t="shared" si="1"/>
        <v>0</v>
      </c>
      <c r="AU97" s="81">
        <f>'JC-C - SO 03 - Zpevněné p...'!P121</f>
        <v>0</v>
      </c>
      <c r="AV97" s="80">
        <f>'JC-C - SO 03 - Zpevněné p...'!J33</f>
        <v>0</v>
      </c>
      <c r="AW97" s="80">
        <f>'JC-C - SO 03 - Zpevněné p...'!J34</f>
        <v>0</v>
      </c>
      <c r="AX97" s="80">
        <f>'JC-C - SO 03 - Zpevněné p...'!J35</f>
        <v>0</v>
      </c>
      <c r="AY97" s="80">
        <f>'JC-C - SO 03 - Zpevněné p...'!J36</f>
        <v>0</v>
      </c>
      <c r="AZ97" s="80">
        <f>'JC-C - SO 03 - Zpevněné p...'!F33</f>
        <v>0</v>
      </c>
      <c r="BA97" s="80">
        <f>'JC-C - SO 03 - Zpevněné p...'!F34</f>
        <v>0</v>
      </c>
      <c r="BB97" s="80">
        <f>'JC-C - SO 03 - Zpevněné p...'!F35</f>
        <v>0</v>
      </c>
      <c r="BC97" s="80">
        <f>'JC-C - SO 03 - Zpevněné p...'!F36</f>
        <v>0</v>
      </c>
      <c r="BD97" s="82">
        <f>'JC-C - SO 03 - Zpevněné p...'!F37</f>
        <v>0</v>
      </c>
      <c r="BT97" s="83" t="s">
        <v>85</v>
      </c>
      <c r="BV97" s="83" t="s">
        <v>79</v>
      </c>
      <c r="BW97" s="83" t="s">
        <v>92</v>
      </c>
      <c r="BX97" s="83" t="s">
        <v>5</v>
      </c>
      <c r="CL97" s="83" t="s">
        <v>1</v>
      </c>
      <c r="CM97" s="83" t="s">
        <v>85</v>
      </c>
    </row>
    <row r="98" spans="1:91" s="6" customFormat="1" ht="16.5" customHeight="1">
      <c r="A98" s="74" t="s">
        <v>81</v>
      </c>
      <c r="B98" s="75"/>
      <c r="C98" s="76"/>
      <c r="D98" s="212" t="s">
        <v>93</v>
      </c>
      <c r="E98" s="212"/>
      <c r="F98" s="212"/>
      <c r="G98" s="212"/>
      <c r="H98" s="212"/>
      <c r="I98" s="77"/>
      <c r="J98" s="212" t="s">
        <v>94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'JC-D - Venkovní objekty'!J30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84</v>
      </c>
      <c r="AR98" s="75"/>
      <c r="AS98" s="79">
        <v>0</v>
      </c>
      <c r="AT98" s="80">
        <f t="shared" si="1"/>
        <v>0</v>
      </c>
      <c r="AU98" s="81">
        <f>'JC-D - Venkovní objekty'!P121</f>
        <v>0</v>
      </c>
      <c r="AV98" s="80">
        <f>'JC-D - Venkovní objekty'!J33</f>
        <v>0</v>
      </c>
      <c r="AW98" s="80">
        <f>'JC-D - Venkovní objekty'!J34</f>
        <v>0</v>
      </c>
      <c r="AX98" s="80">
        <f>'JC-D - Venkovní objekty'!J35</f>
        <v>0</v>
      </c>
      <c r="AY98" s="80">
        <f>'JC-D - Venkovní objekty'!J36</f>
        <v>0</v>
      </c>
      <c r="AZ98" s="80">
        <f>'JC-D - Venkovní objekty'!F33</f>
        <v>0</v>
      </c>
      <c r="BA98" s="80">
        <f>'JC-D - Venkovní objekty'!F34</f>
        <v>0</v>
      </c>
      <c r="BB98" s="80">
        <f>'JC-D - Venkovní objekty'!F35</f>
        <v>0</v>
      </c>
      <c r="BC98" s="80">
        <f>'JC-D - Venkovní objekty'!F36</f>
        <v>0</v>
      </c>
      <c r="BD98" s="82">
        <f>'JC-D - Venkovní objekty'!F37</f>
        <v>0</v>
      </c>
      <c r="BT98" s="83" t="s">
        <v>85</v>
      </c>
      <c r="BV98" s="83" t="s">
        <v>79</v>
      </c>
      <c r="BW98" s="83" t="s">
        <v>95</v>
      </c>
      <c r="BX98" s="83" t="s">
        <v>5</v>
      </c>
      <c r="CL98" s="83" t="s">
        <v>1</v>
      </c>
      <c r="CM98" s="83" t="s">
        <v>85</v>
      </c>
    </row>
    <row r="99" spans="1:91" s="6" customFormat="1" ht="16.5" customHeight="1">
      <c r="A99" s="74" t="s">
        <v>81</v>
      </c>
      <c r="B99" s="75"/>
      <c r="C99" s="76"/>
      <c r="D99" s="212" t="s">
        <v>96</v>
      </c>
      <c r="E99" s="212"/>
      <c r="F99" s="212"/>
      <c r="G99" s="212"/>
      <c r="H99" s="212"/>
      <c r="I99" s="77"/>
      <c r="J99" s="212" t="s">
        <v>97</v>
      </c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3">
        <f>'JC-E - Sadové úpravy'!J30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84</v>
      </c>
      <c r="AR99" s="75"/>
      <c r="AS99" s="79">
        <v>0</v>
      </c>
      <c r="AT99" s="80">
        <f t="shared" si="1"/>
        <v>0</v>
      </c>
      <c r="AU99" s="81">
        <f>'JC-E - Sadové úpravy'!P118</f>
        <v>0</v>
      </c>
      <c r="AV99" s="80">
        <f>'JC-E - Sadové úpravy'!J33</f>
        <v>0</v>
      </c>
      <c r="AW99" s="80">
        <f>'JC-E - Sadové úpravy'!J34</f>
        <v>0</v>
      </c>
      <c r="AX99" s="80">
        <f>'JC-E - Sadové úpravy'!J35</f>
        <v>0</v>
      </c>
      <c r="AY99" s="80">
        <f>'JC-E - Sadové úpravy'!J36</f>
        <v>0</v>
      </c>
      <c r="AZ99" s="80">
        <f>'JC-E - Sadové úpravy'!F33</f>
        <v>0</v>
      </c>
      <c r="BA99" s="80">
        <f>'JC-E - Sadové úpravy'!F34</f>
        <v>0</v>
      </c>
      <c r="BB99" s="80">
        <f>'JC-E - Sadové úpravy'!F35</f>
        <v>0</v>
      </c>
      <c r="BC99" s="80">
        <f>'JC-E - Sadové úpravy'!F36</f>
        <v>0</v>
      </c>
      <c r="BD99" s="82">
        <f>'JC-E - Sadové úpravy'!F37</f>
        <v>0</v>
      </c>
      <c r="BT99" s="83" t="s">
        <v>85</v>
      </c>
      <c r="BV99" s="83" t="s">
        <v>79</v>
      </c>
      <c r="BW99" s="83" t="s">
        <v>98</v>
      </c>
      <c r="BX99" s="83" t="s">
        <v>5</v>
      </c>
      <c r="CL99" s="83" t="s">
        <v>1</v>
      </c>
      <c r="CM99" s="83" t="s">
        <v>85</v>
      </c>
    </row>
    <row r="100" spans="1:91" s="6" customFormat="1" ht="16.5" customHeight="1">
      <c r="A100" s="74" t="s">
        <v>81</v>
      </c>
      <c r="B100" s="75"/>
      <c r="C100" s="76"/>
      <c r="D100" s="212" t="s">
        <v>99</v>
      </c>
      <c r="E100" s="212"/>
      <c r="F100" s="212"/>
      <c r="G100" s="212"/>
      <c r="H100" s="212"/>
      <c r="I100" s="77"/>
      <c r="J100" s="212" t="s">
        <v>100</v>
      </c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3">
        <f>'VON - Vedlejší a ostatní ...'!J30</f>
        <v>0</v>
      </c>
      <c r="AH100" s="214"/>
      <c r="AI100" s="214"/>
      <c r="AJ100" s="214"/>
      <c r="AK100" s="214"/>
      <c r="AL100" s="214"/>
      <c r="AM100" s="214"/>
      <c r="AN100" s="213">
        <f t="shared" si="0"/>
        <v>0</v>
      </c>
      <c r="AO100" s="214"/>
      <c r="AP100" s="214"/>
      <c r="AQ100" s="78" t="s">
        <v>84</v>
      </c>
      <c r="AR100" s="75"/>
      <c r="AS100" s="84">
        <v>0</v>
      </c>
      <c r="AT100" s="85">
        <f t="shared" si="1"/>
        <v>0</v>
      </c>
      <c r="AU100" s="86">
        <f>'VON - Vedlejší a ostatní ...'!P123</f>
        <v>0</v>
      </c>
      <c r="AV100" s="85">
        <f>'VON - Vedlejší a ostatní ...'!J33</f>
        <v>0</v>
      </c>
      <c r="AW100" s="85">
        <f>'VON - Vedlejší a ostatní ...'!J34</f>
        <v>0</v>
      </c>
      <c r="AX100" s="85">
        <f>'VON - Vedlejší a ostatní ...'!J35</f>
        <v>0</v>
      </c>
      <c r="AY100" s="85">
        <f>'VON - Vedlejší a ostatní ...'!J36</f>
        <v>0</v>
      </c>
      <c r="AZ100" s="85">
        <f>'VON - Vedlejší a ostatní ...'!F33</f>
        <v>0</v>
      </c>
      <c r="BA100" s="85">
        <f>'VON - Vedlejší a ostatní ...'!F34</f>
        <v>0</v>
      </c>
      <c r="BB100" s="85">
        <f>'VON - Vedlejší a ostatní ...'!F35</f>
        <v>0</v>
      </c>
      <c r="BC100" s="85">
        <f>'VON - Vedlejší a ostatní ...'!F36</f>
        <v>0</v>
      </c>
      <c r="BD100" s="87">
        <f>'VON - Vedlejší a ostatní ...'!F37</f>
        <v>0</v>
      </c>
      <c r="BT100" s="83" t="s">
        <v>85</v>
      </c>
      <c r="BV100" s="83" t="s">
        <v>79</v>
      </c>
      <c r="BW100" s="83" t="s">
        <v>101</v>
      </c>
      <c r="BX100" s="83" t="s">
        <v>5</v>
      </c>
      <c r="CL100" s="83" t="s">
        <v>1</v>
      </c>
      <c r="CM100" s="83" t="s">
        <v>85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bdN179VUtSRbFPwg1mqnAiMW1kwllab/aefNQvXsXHjuAKuAYImSGYyUTfm7yWgRQc0SMC/8cMOsi2F6BvuT6g==" saltValue="FTxxk6z5ILfpvnyQTtOoHBwo+lVzajAXjJqV0Oz1AniZdj0HiT3aJWlrL4pm3+RxLioTEnaxWGeiGP6cUFtt7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104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ROUND((SUM(BE143:BE560)),  2)</f>
        <v>0</v>
      </c>
      <c r="I33" s="92">
        <v>0.21</v>
      </c>
      <c r="J33" s="91">
        <f>ROUND(((SUM(BE143:BE560))*I33),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ROUND((SUM(BF143:BF560)),  2)</f>
        <v>0</v>
      </c>
      <c r="I34" s="92">
        <v>0.15</v>
      </c>
      <c r="J34" s="91">
        <f>ROUND(((SUM(BF143:BF560))*I34),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ROUND((SUM(BG143:BG560)),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ROUND((SUM(BH143:BH560)),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ROUND((SUM(BI143:BI560)),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JC-A - SO 01 - Objekt 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J167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J191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J222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J238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J271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J288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J290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J291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J305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J328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J363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J365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J392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J394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J396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J398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J417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J428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J441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J450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J467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J523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J531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J548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J556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36" t="str">
        <f>E7</f>
        <v>Komunitní sociální služby DOZP</v>
      </c>
      <c r="F133" s="237"/>
      <c r="G133" s="237"/>
      <c r="H133" s="2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198" t="str">
        <f>E9</f>
        <v>JC-A - SO 01 - Objekt A</v>
      </c>
      <c r="F135" s="238"/>
      <c r="G135" s="238"/>
      <c r="H135" s="238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P144+P290</f>
        <v>0</v>
      </c>
      <c r="Q143" s="53"/>
      <c r="R143" s="117">
        <f>R144+R290</f>
        <v>3731.8408351299995</v>
      </c>
      <c r="S143" s="53"/>
      <c r="T143" s="118">
        <f>T144+T290</f>
        <v>0.621</v>
      </c>
      <c r="AT143" s="17" t="s">
        <v>76</v>
      </c>
      <c r="AU143" s="17" t="s">
        <v>109</v>
      </c>
      <c r="BK143" s="119">
        <f>BK144+BK290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P145+P167+P191+P222+P238+P271+P288</f>
        <v>0</v>
      </c>
      <c r="R144" s="126">
        <f>R145+R167+R191+R222+R238+R271+R288</f>
        <v>3567.8082778599996</v>
      </c>
      <c r="T144" s="127">
        <f>T145+T167+T191+T222+T238+T271+T288</f>
        <v>0.621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BK145+BK167+BK191+BK222+BK238+BK271+BK288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SUM(P146:P166)</f>
        <v>0</v>
      </c>
      <c r="R145" s="126">
        <f>SUM(R146:R166)</f>
        <v>0</v>
      </c>
      <c r="T145" s="127">
        <f>SUM(T146:T166)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SUM(BK146:BK166)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13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161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13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164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1152.2159999999999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169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350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173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175</v>
      </c>
      <c r="H150" s="149">
        <v>350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3" customFormat="1" ht="11.25">
      <c r="B151" s="153"/>
      <c r="D151" s="146" t="s">
        <v>174</v>
      </c>
      <c r="E151" s="154" t="s">
        <v>1</v>
      </c>
      <c r="F151" s="155" t="s">
        <v>176</v>
      </c>
      <c r="H151" s="156">
        <v>350</v>
      </c>
      <c r="I151" s="157"/>
      <c r="L151" s="153"/>
      <c r="M151" s="158"/>
      <c r="T151" s="159"/>
      <c r="AT151" s="154" t="s">
        <v>174</v>
      </c>
      <c r="AU151" s="154" t="s">
        <v>160</v>
      </c>
      <c r="AV151" s="13" t="s">
        <v>159</v>
      </c>
      <c r="AW151" s="13" t="s">
        <v>32</v>
      </c>
      <c r="AX151" s="13" t="s">
        <v>85</v>
      </c>
      <c r="AY151" s="154" t="s">
        <v>152</v>
      </c>
    </row>
    <row r="152" spans="2:65" s="1" customFormat="1" ht="33" customHeight="1">
      <c r="B152" s="32"/>
      <c r="C152" s="132" t="s">
        <v>177</v>
      </c>
      <c r="D152" s="132" t="s">
        <v>154</v>
      </c>
      <c r="E152" s="133" t="s">
        <v>178</v>
      </c>
      <c r="F152" s="134" t="s">
        <v>179</v>
      </c>
      <c r="G152" s="135" t="s">
        <v>172</v>
      </c>
      <c r="H152" s="136">
        <v>595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159</v>
      </c>
      <c r="BM152" s="143" t="s">
        <v>180</v>
      </c>
    </row>
    <row r="153" spans="2:65" s="12" customFormat="1" ht="11.25">
      <c r="B153" s="145"/>
      <c r="D153" s="146" t="s">
        <v>174</v>
      </c>
      <c r="E153" s="147" t="s">
        <v>1</v>
      </c>
      <c r="F153" s="148" t="s">
        <v>181</v>
      </c>
      <c r="H153" s="149">
        <v>350</v>
      </c>
      <c r="I153" s="150"/>
      <c r="L153" s="145"/>
      <c r="M153" s="151"/>
      <c r="T153" s="152"/>
      <c r="AT153" s="147" t="s">
        <v>174</v>
      </c>
      <c r="AU153" s="147" t="s">
        <v>160</v>
      </c>
      <c r="AV153" s="12" t="s">
        <v>160</v>
      </c>
      <c r="AW153" s="12" t="s">
        <v>32</v>
      </c>
      <c r="AX153" s="12" t="s">
        <v>77</v>
      </c>
      <c r="AY153" s="147" t="s">
        <v>152</v>
      </c>
    </row>
    <row r="154" spans="2:65" s="12" customFormat="1" ht="11.25">
      <c r="B154" s="145"/>
      <c r="D154" s="146" t="s">
        <v>174</v>
      </c>
      <c r="E154" s="147" t="s">
        <v>1</v>
      </c>
      <c r="F154" s="148" t="s">
        <v>182</v>
      </c>
      <c r="H154" s="149">
        <v>245</v>
      </c>
      <c r="I154" s="150"/>
      <c r="L154" s="145"/>
      <c r="M154" s="151"/>
      <c r="T154" s="152"/>
      <c r="AT154" s="147" t="s">
        <v>174</v>
      </c>
      <c r="AU154" s="147" t="s">
        <v>160</v>
      </c>
      <c r="AV154" s="12" t="s">
        <v>160</v>
      </c>
      <c r="AW154" s="12" t="s">
        <v>32</v>
      </c>
      <c r="AX154" s="12" t="s">
        <v>77</v>
      </c>
      <c r="AY154" s="147" t="s">
        <v>152</v>
      </c>
    </row>
    <row r="155" spans="2:65" s="14" customFormat="1" ht="11.25">
      <c r="B155" s="160"/>
      <c r="D155" s="146" t="s">
        <v>174</v>
      </c>
      <c r="E155" s="161" t="s">
        <v>1</v>
      </c>
      <c r="F155" s="162" t="s">
        <v>183</v>
      </c>
      <c r="H155" s="161" t="s">
        <v>1</v>
      </c>
      <c r="I155" s="163"/>
      <c r="L155" s="160"/>
      <c r="M155" s="164"/>
      <c r="T155" s="165"/>
      <c r="AT155" s="161" t="s">
        <v>174</v>
      </c>
      <c r="AU155" s="161" t="s">
        <v>160</v>
      </c>
      <c r="AV155" s="14" t="s">
        <v>85</v>
      </c>
      <c r="AW155" s="14" t="s">
        <v>32</v>
      </c>
      <c r="AX155" s="14" t="s">
        <v>77</v>
      </c>
      <c r="AY155" s="161" t="s">
        <v>152</v>
      </c>
    </row>
    <row r="156" spans="2:65" s="13" customFormat="1" ht="11.25">
      <c r="B156" s="153"/>
      <c r="D156" s="146" t="s">
        <v>174</v>
      </c>
      <c r="E156" s="154" t="s">
        <v>1</v>
      </c>
      <c r="F156" s="155" t="s">
        <v>176</v>
      </c>
      <c r="H156" s="156">
        <v>595</v>
      </c>
      <c r="I156" s="157"/>
      <c r="L156" s="153"/>
      <c r="M156" s="158"/>
      <c r="T156" s="159"/>
      <c r="AT156" s="154" t="s">
        <v>174</v>
      </c>
      <c r="AU156" s="154" t="s">
        <v>160</v>
      </c>
      <c r="AV156" s="13" t="s">
        <v>159</v>
      </c>
      <c r="AW156" s="13" t="s">
        <v>32</v>
      </c>
      <c r="AX156" s="13" t="s">
        <v>85</v>
      </c>
      <c r="AY156" s="154" t="s">
        <v>152</v>
      </c>
    </row>
    <row r="157" spans="2:65" s="1" customFormat="1" ht="33" customHeight="1">
      <c r="B157" s="32"/>
      <c r="C157" s="132" t="s">
        <v>184</v>
      </c>
      <c r="D157" s="132" t="s">
        <v>154</v>
      </c>
      <c r="E157" s="133" t="s">
        <v>185</v>
      </c>
      <c r="F157" s="134" t="s">
        <v>186</v>
      </c>
      <c r="G157" s="135" t="s">
        <v>172</v>
      </c>
      <c r="H157" s="136">
        <v>254.505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187</v>
      </c>
    </row>
    <row r="158" spans="2:65" s="12" customFormat="1" ht="11.25">
      <c r="B158" s="145"/>
      <c r="D158" s="146" t="s">
        <v>174</v>
      </c>
      <c r="E158" s="147" t="s">
        <v>1</v>
      </c>
      <c r="F158" s="148" t="s">
        <v>188</v>
      </c>
      <c r="H158" s="149">
        <v>254.505</v>
      </c>
      <c r="I158" s="150"/>
      <c r="L158" s="145"/>
      <c r="M158" s="151"/>
      <c r="T158" s="152"/>
      <c r="AT158" s="147" t="s">
        <v>174</v>
      </c>
      <c r="AU158" s="147" t="s">
        <v>160</v>
      </c>
      <c r="AV158" s="12" t="s">
        <v>160</v>
      </c>
      <c r="AW158" s="12" t="s">
        <v>32</v>
      </c>
      <c r="AX158" s="12" t="s">
        <v>85</v>
      </c>
      <c r="AY158" s="147" t="s">
        <v>152</v>
      </c>
    </row>
    <row r="159" spans="2:65" s="1" customFormat="1" ht="24.2" customHeight="1">
      <c r="B159" s="32"/>
      <c r="C159" s="132" t="s">
        <v>189</v>
      </c>
      <c r="D159" s="132" t="s">
        <v>154</v>
      </c>
      <c r="E159" s="133" t="s">
        <v>190</v>
      </c>
      <c r="F159" s="134" t="s">
        <v>191</v>
      </c>
      <c r="G159" s="135" t="s">
        <v>172</v>
      </c>
      <c r="H159" s="136">
        <v>245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159</v>
      </c>
      <c r="BM159" s="143" t="s">
        <v>192</v>
      </c>
    </row>
    <row r="160" spans="2:65" s="1" customFormat="1" ht="24.2" customHeight="1">
      <c r="B160" s="32"/>
      <c r="C160" s="132" t="s">
        <v>193</v>
      </c>
      <c r="D160" s="132" t="s">
        <v>154</v>
      </c>
      <c r="E160" s="133" t="s">
        <v>194</v>
      </c>
      <c r="F160" s="134" t="s">
        <v>195</v>
      </c>
      <c r="G160" s="135" t="s">
        <v>196</v>
      </c>
      <c r="H160" s="136">
        <v>458.10899999999998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197</v>
      </c>
    </row>
    <row r="161" spans="2:65" s="12" customFormat="1" ht="11.25">
      <c r="B161" s="145"/>
      <c r="D161" s="146" t="s">
        <v>174</v>
      </c>
      <c r="E161" s="147" t="s">
        <v>1</v>
      </c>
      <c r="F161" s="148" t="s">
        <v>198</v>
      </c>
      <c r="H161" s="149">
        <v>458.10899999999998</v>
      </c>
      <c r="I161" s="150"/>
      <c r="L161" s="145"/>
      <c r="M161" s="151"/>
      <c r="T161" s="152"/>
      <c r="AT161" s="147" t="s">
        <v>174</v>
      </c>
      <c r="AU161" s="147" t="s">
        <v>160</v>
      </c>
      <c r="AV161" s="12" t="s">
        <v>160</v>
      </c>
      <c r="AW161" s="12" t="s">
        <v>32</v>
      </c>
      <c r="AX161" s="12" t="s">
        <v>85</v>
      </c>
      <c r="AY161" s="147" t="s">
        <v>152</v>
      </c>
    </row>
    <row r="162" spans="2:65" s="1" customFormat="1" ht="16.5" customHeight="1">
      <c r="B162" s="32"/>
      <c r="C162" s="132" t="s">
        <v>199</v>
      </c>
      <c r="D162" s="132" t="s">
        <v>154</v>
      </c>
      <c r="E162" s="133" t="s">
        <v>200</v>
      </c>
      <c r="F162" s="134" t="s">
        <v>201</v>
      </c>
      <c r="G162" s="135" t="s">
        <v>172</v>
      </c>
      <c r="H162" s="136">
        <v>604.505</v>
      </c>
      <c r="I162" s="137"/>
      <c r="J162" s="138">
        <f>ROUND(I162*H162,2)</f>
        <v>0</v>
      </c>
      <c r="K162" s="134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202</v>
      </c>
    </row>
    <row r="163" spans="2:65" s="12" customFormat="1" ht="11.25">
      <c r="B163" s="145"/>
      <c r="D163" s="146" t="s">
        <v>174</v>
      </c>
      <c r="E163" s="147" t="s">
        <v>1</v>
      </c>
      <c r="F163" s="148" t="s">
        <v>203</v>
      </c>
      <c r="H163" s="149">
        <v>604.505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85</v>
      </c>
      <c r="AY163" s="147" t="s">
        <v>152</v>
      </c>
    </row>
    <row r="164" spans="2:65" s="1" customFormat="1" ht="24.2" customHeight="1">
      <c r="B164" s="32"/>
      <c r="C164" s="132" t="s">
        <v>204</v>
      </c>
      <c r="D164" s="132" t="s">
        <v>154</v>
      </c>
      <c r="E164" s="133" t="s">
        <v>205</v>
      </c>
      <c r="F164" s="134" t="s">
        <v>206</v>
      </c>
      <c r="G164" s="135" t="s">
        <v>172</v>
      </c>
      <c r="H164" s="136">
        <v>245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207</v>
      </c>
    </row>
    <row r="165" spans="2:65" s="12" customFormat="1" ht="11.25">
      <c r="B165" s="145"/>
      <c r="D165" s="146" t="s">
        <v>174</v>
      </c>
      <c r="E165" s="147" t="s">
        <v>1</v>
      </c>
      <c r="F165" s="148" t="s">
        <v>208</v>
      </c>
      <c r="H165" s="149">
        <v>245</v>
      </c>
      <c r="I165" s="150"/>
      <c r="L165" s="145"/>
      <c r="M165" s="151"/>
      <c r="T165" s="152"/>
      <c r="AT165" s="147" t="s">
        <v>174</v>
      </c>
      <c r="AU165" s="147" t="s">
        <v>160</v>
      </c>
      <c r="AV165" s="12" t="s">
        <v>160</v>
      </c>
      <c r="AW165" s="12" t="s">
        <v>32</v>
      </c>
      <c r="AX165" s="12" t="s">
        <v>85</v>
      </c>
      <c r="AY165" s="147" t="s">
        <v>152</v>
      </c>
    </row>
    <row r="166" spans="2:65" s="1" customFormat="1" ht="24.2" customHeight="1">
      <c r="B166" s="32"/>
      <c r="C166" s="132" t="s">
        <v>209</v>
      </c>
      <c r="D166" s="132" t="s">
        <v>154</v>
      </c>
      <c r="E166" s="133" t="s">
        <v>210</v>
      </c>
      <c r="F166" s="134" t="s">
        <v>211</v>
      </c>
      <c r="G166" s="135" t="s">
        <v>168</v>
      </c>
      <c r="H166" s="136">
        <v>770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212</v>
      </c>
    </row>
    <row r="167" spans="2:65" s="11" customFormat="1" ht="22.9" customHeight="1">
      <c r="B167" s="120"/>
      <c r="D167" s="121" t="s">
        <v>76</v>
      </c>
      <c r="E167" s="130" t="s">
        <v>160</v>
      </c>
      <c r="F167" s="130" t="s">
        <v>213</v>
      </c>
      <c r="I167" s="123"/>
      <c r="J167" s="131">
        <f>BK167</f>
        <v>0</v>
      </c>
      <c r="L167" s="120"/>
      <c r="M167" s="125"/>
      <c r="P167" s="126">
        <f>SUM(P168:P190)</f>
        <v>0</v>
      </c>
      <c r="R167" s="126">
        <f>SUM(R168:R190)</f>
        <v>2179.1436751599999</v>
      </c>
      <c r="T167" s="127">
        <f>SUM(T168:T190)</f>
        <v>0</v>
      </c>
      <c r="AR167" s="121" t="s">
        <v>85</v>
      </c>
      <c r="AT167" s="128" t="s">
        <v>76</v>
      </c>
      <c r="AU167" s="128" t="s">
        <v>85</v>
      </c>
      <c r="AY167" s="121" t="s">
        <v>152</v>
      </c>
      <c r="BK167" s="129">
        <f>SUM(BK168:BK190)</f>
        <v>0</v>
      </c>
    </row>
    <row r="168" spans="2:65" s="1" customFormat="1" ht="24.2" customHeight="1">
      <c r="B168" s="32"/>
      <c r="C168" s="132" t="s">
        <v>214</v>
      </c>
      <c r="D168" s="132" t="s">
        <v>154</v>
      </c>
      <c r="E168" s="133" t="s">
        <v>215</v>
      </c>
      <c r="F168" s="134" t="s">
        <v>216</v>
      </c>
      <c r="G168" s="135" t="s">
        <v>217</v>
      </c>
      <c r="H168" s="136">
        <v>62.712000000000003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3.0000000000000001E-5</v>
      </c>
      <c r="R168" s="141">
        <f>Q168*H168</f>
        <v>1.8813600000000001E-3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218</v>
      </c>
    </row>
    <row r="169" spans="2:65" s="1" customFormat="1" ht="24.2" customHeight="1">
      <c r="B169" s="32"/>
      <c r="C169" s="132" t="s">
        <v>219</v>
      </c>
      <c r="D169" s="132" t="s">
        <v>154</v>
      </c>
      <c r="E169" s="133" t="s">
        <v>220</v>
      </c>
      <c r="F169" s="134" t="s">
        <v>221</v>
      </c>
      <c r="G169" s="135" t="s">
        <v>217</v>
      </c>
      <c r="H169" s="136">
        <v>184.65199999999999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4.0000000000000003E-5</v>
      </c>
      <c r="R169" s="141">
        <f>Q169*H169</f>
        <v>7.3860799999999997E-3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222</v>
      </c>
    </row>
    <row r="170" spans="2:65" s="1" customFormat="1" ht="24.2" customHeight="1">
      <c r="B170" s="32"/>
      <c r="C170" s="132" t="s">
        <v>223</v>
      </c>
      <c r="D170" s="132" t="s">
        <v>154</v>
      </c>
      <c r="E170" s="133" t="s">
        <v>224</v>
      </c>
      <c r="F170" s="134" t="s">
        <v>225</v>
      </c>
      <c r="G170" s="135" t="s">
        <v>217</v>
      </c>
      <c r="H170" s="136">
        <v>183.45599999999999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4.0000000000000003E-5</v>
      </c>
      <c r="R170" s="141">
        <f>Q170*H170</f>
        <v>7.3382400000000002E-3</v>
      </c>
      <c r="S170" s="141">
        <v>0</v>
      </c>
      <c r="T170" s="142">
        <f>S170*H170</f>
        <v>0</v>
      </c>
      <c r="AR170" s="143" t="s">
        <v>159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159</v>
      </c>
      <c r="BM170" s="143" t="s">
        <v>226</v>
      </c>
    </row>
    <row r="171" spans="2:65" s="1" customFormat="1" ht="24.2" customHeight="1">
      <c r="B171" s="32"/>
      <c r="C171" s="132" t="s">
        <v>8</v>
      </c>
      <c r="D171" s="132" t="s">
        <v>154</v>
      </c>
      <c r="E171" s="133" t="s">
        <v>227</v>
      </c>
      <c r="F171" s="134" t="s">
        <v>228</v>
      </c>
      <c r="G171" s="135" t="s">
        <v>217</v>
      </c>
      <c r="H171" s="136">
        <v>62.712000000000003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159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159</v>
      </c>
      <c r="BM171" s="143" t="s">
        <v>229</v>
      </c>
    </row>
    <row r="172" spans="2:65" s="1" customFormat="1" ht="16.5" customHeight="1">
      <c r="B172" s="32"/>
      <c r="C172" s="166" t="s">
        <v>230</v>
      </c>
      <c r="D172" s="166" t="s">
        <v>231</v>
      </c>
      <c r="E172" s="167" t="s">
        <v>232</v>
      </c>
      <c r="F172" s="168" t="s">
        <v>233</v>
      </c>
      <c r="G172" s="169" t="s">
        <v>172</v>
      </c>
      <c r="H172" s="170">
        <v>17.722999999999999</v>
      </c>
      <c r="I172" s="171"/>
      <c r="J172" s="172">
        <f>ROUND(I172*H172,2)</f>
        <v>0</v>
      </c>
      <c r="K172" s="168" t="s">
        <v>1</v>
      </c>
      <c r="L172" s="173"/>
      <c r="M172" s="174" t="s">
        <v>1</v>
      </c>
      <c r="N172" s="175" t="s">
        <v>43</v>
      </c>
      <c r="P172" s="141">
        <f>O172*H172</f>
        <v>0</v>
      </c>
      <c r="Q172" s="141">
        <v>2.4289999999999998</v>
      </c>
      <c r="R172" s="141">
        <f>Q172*H172</f>
        <v>43.049166999999997</v>
      </c>
      <c r="S172" s="141">
        <v>0</v>
      </c>
      <c r="T172" s="142">
        <f>S172*H172</f>
        <v>0</v>
      </c>
      <c r="AR172" s="143" t="s">
        <v>193</v>
      </c>
      <c r="AT172" s="143" t="s">
        <v>231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159</v>
      </c>
      <c r="BM172" s="143" t="s">
        <v>234</v>
      </c>
    </row>
    <row r="173" spans="2:65" s="1" customFormat="1" ht="48.75">
      <c r="B173" s="32"/>
      <c r="D173" s="146" t="s">
        <v>235</v>
      </c>
      <c r="F173" s="176" t="s">
        <v>236</v>
      </c>
      <c r="I173" s="177"/>
      <c r="L173" s="32"/>
      <c r="M173" s="178"/>
      <c r="T173" s="56"/>
      <c r="AT173" s="17" t="s">
        <v>235</v>
      </c>
      <c r="AU173" s="17" t="s">
        <v>160</v>
      </c>
    </row>
    <row r="174" spans="2:65" s="1" customFormat="1" ht="24.2" customHeight="1">
      <c r="B174" s="32"/>
      <c r="C174" s="132" t="s">
        <v>237</v>
      </c>
      <c r="D174" s="132" t="s">
        <v>154</v>
      </c>
      <c r="E174" s="133" t="s">
        <v>238</v>
      </c>
      <c r="F174" s="134" t="s">
        <v>239</v>
      </c>
      <c r="G174" s="135" t="s">
        <v>217</v>
      </c>
      <c r="H174" s="136">
        <v>368.108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159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159</v>
      </c>
      <c r="BM174" s="143" t="s">
        <v>240</v>
      </c>
    </row>
    <row r="175" spans="2:65" s="1" customFormat="1" ht="16.5" customHeight="1">
      <c r="B175" s="32"/>
      <c r="C175" s="166" t="s">
        <v>241</v>
      </c>
      <c r="D175" s="166" t="s">
        <v>231</v>
      </c>
      <c r="E175" s="167" t="s">
        <v>232</v>
      </c>
      <c r="F175" s="168" t="s">
        <v>233</v>
      </c>
      <c r="G175" s="169" t="s">
        <v>172</v>
      </c>
      <c r="H175" s="170">
        <v>236.78200000000001</v>
      </c>
      <c r="I175" s="171"/>
      <c r="J175" s="172">
        <f>ROUND(I175*H175,2)</f>
        <v>0</v>
      </c>
      <c r="K175" s="168" t="s">
        <v>1</v>
      </c>
      <c r="L175" s="173"/>
      <c r="M175" s="174" t="s">
        <v>1</v>
      </c>
      <c r="N175" s="175" t="s">
        <v>43</v>
      </c>
      <c r="P175" s="141">
        <f>O175*H175</f>
        <v>0</v>
      </c>
      <c r="Q175" s="141">
        <v>2.4289999999999998</v>
      </c>
      <c r="R175" s="141">
        <f>Q175*H175</f>
        <v>575.14347799999996</v>
      </c>
      <c r="S175" s="141">
        <v>0</v>
      </c>
      <c r="T175" s="142">
        <f>S175*H175</f>
        <v>0</v>
      </c>
      <c r="AR175" s="143" t="s">
        <v>193</v>
      </c>
      <c r="AT175" s="143" t="s">
        <v>231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159</v>
      </c>
      <c r="BM175" s="143" t="s">
        <v>242</v>
      </c>
    </row>
    <row r="176" spans="2:65" s="1" customFormat="1" ht="48.75">
      <c r="B176" s="32"/>
      <c r="D176" s="146" t="s">
        <v>235</v>
      </c>
      <c r="F176" s="176" t="s">
        <v>236</v>
      </c>
      <c r="I176" s="177"/>
      <c r="L176" s="32"/>
      <c r="M176" s="178"/>
      <c r="T176" s="56"/>
      <c r="AT176" s="17" t="s">
        <v>235</v>
      </c>
      <c r="AU176" s="17" t="s">
        <v>160</v>
      </c>
    </row>
    <row r="177" spans="2:65" s="1" customFormat="1" ht="24.2" customHeight="1">
      <c r="B177" s="32"/>
      <c r="C177" s="132" t="s">
        <v>243</v>
      </c>
      <c r="D177" s="132" t="s">
        <v>154</v>
      </c>
      <c r="E177" s="133" t="s">
        <v>244</v>
      </c>
      <c r="F177" s="134" t="s">
        <v>245</v>
      </c>
      <c r="G177" s="135" t="s">
        <v>196</v>
      </c>
      <c r="H177" s="136">
        <v>10.92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1.11381</v>
      </c>
      <c r="R177" s="141">
        <f>Q177*H177</f>
        <v>12.162805199999999</v>
      </c>
      <c r="S177" s="141">
        <v>0</v>
      </c>
      <c r="T177" s="142">
        <f>S177*H177</f>
        <v>0</v>
      </c>
      <c r="AR177" s="143" t="s">
        <v>159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159</v>
      </c>
      <c r="BM177" s="143" t="s">
        <v>246</v>
      </c>
    </row>
    <row r="178" spans="2:65" s="1" customFormat="1" ht="24.2" customHeight="1">
      <c r="B178" s="32"/>
      <c r="C178" s="132" t="s">
        <v>247</v>
      </c>
      <c r="D178" s="132" t="s">
        <v>154</v>
      </c>
      <c r="E178" s="133" t="s">
        <v>248</v>
      </c>
      <c r="F178" s="134" t="s">
        <v>249</v>
      </c>
      <c r="G178" s="135" t="s">
        <v>172</v>
      </c>
      <c r="H178" s="136">
        <v>105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2.16</v>
      </c>
      <c r="R178" s="141">
        <f>Q178*H178</f>
        <v>226.8</v>
      </c>
      <c r="S178" s="141">
        <v>0</v>
      </c>
      <c r="T178" s="142">
        <f>S178*H178</f>
        <v>0</v>
      </c>
      <c r="AR178" s="143" t="s">
        <v>159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159</v>
      </c>
      <c r="BM178" s="143" t="s">
        <v>250</v>
      </c>
    </row>
    <row r="179" spans="2:65" s="12" customFormat="1" ht="11.25">
      <c r="B179" s="145"/>
      <c r="D179" s="146" t="s">
        <v>174</v>
      </c>
      <c r="E179" s="147" t="s">
        <v>1</v>
      </c>
      <c r="F179" s="148" t="s">
        <v>251</v>
      </c>
      <c r="H179" s="149">
        <v>105</v>
      </c>
      <c r="I179" s="150"/>
      <c r="L179" s="145"/>
      <c r="M179" s="151"/>
      <c r="T179" s="152"/>
      <c r="AT179" s="147" t="s">
        <v>174</v>
      </c>
      <c r="AU179" s="147" t="s">
        <v>160</v>
      </c>
      <c r="AV179" s="12" t="s">
        <v>160</v>
      </c>
      <c r="AW179" s="12" t="s">
        <v>32</v>
      </c>
      <c r="AX179" s="12" t="s">
        <v>85</v>
      </c>
      <c r="AY179" s="147" t="s">
        <v>152</v>
      </c>
    </row>
    <row r="180" spans="2:65" s="1" customFormat="1" ht="24.2" customHeight="1">
      <c r="B180" s="32"/>
      <c r="C180" s="132" t="s">
        <v>252</v>
      </c>
      <c r="D180" s="132" t="s">
        <v>154</v>
      </c>
      <c r="E180" s="133" t="s">
        <v>253</v>
      </c>
      <c r="F180" s="134" t="s">
        <v>254</v>
      </c>
      <c r="G180" s="135" t="s">
        <v>172</v>
      </c>
      <c r="H180" s="136">
        <v>105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1.98</v>
      </c>
      <c r="R180" s="141">
        <f>Q180*H180</f>
        <v>207.9</v>
      </c>
      <c r="S180" s="141">
        <v>0</v>
      </c>
      <c r="T180" s="142">
        <f>S180*H180</f>
        <v>0</v>
      </c>
      <c r="AR180" s="143" t="s">
        <v>159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159</v>
      </c>
      <c r="BM180" s="143" t="s">
        <v>255</v>
      </c>
    </row>
    <row r="181" spans="2:65" s="12" customFormat="1" ht="11.25">
      <c r="B181" s="145"/>
      <c r="D181" s="146" t="s">
        <v>174</v>
      </c>
      <c r="E181" s="147" t="s">
        <v>1</v>
      </c>
      <c r="F181" s="148" t="s">
        <v>251</v>
      </c>
      <c r="H181" s="149">
        <v>105</v>
      </c>
      <c r="I181" s="150"/>
      <c r="L181" s="145"/>
      <c r="M181" s="151"/>
      <c r="T181" s="152"/>
      <c r="AT181" s="147" t="s">
        <v>174</v>
      </c>
      <c r="AU181" s="147" t="s">
        <v>160</v>
      </c>
      <c r="AV181" s="12" t="s">
        <v>160</v>
      </c>
      <c r="AW181" s="12" t="s">
        <v>32</v>
      </c>
      <c r="AX181" s="12" t="s">
        <v>85</v>
      </c>
      <c r="AY181" s="147" t="s">
        <v>152</v>
      </c>
    </row>
    <row r="182" spans="2:65" s="1" customFormat="1" ht="24.2" customHeight="1">
      <c r="B182" s="32"/>
      <c r="C182" s="132" t="s">
        <v>7</v>
      </c>
      <c r="D182" s="132" t="s">
        <v>154</v>
      </c>
      <c r="E182" s="133" t="s">
        <v>256</v>
      </c>
      <c r="F182" s="134" t="s">
        <v>257</v>
      </c>
      <c r="G182" s="135" t="s">
        <v>172</v>
      </c>
      <c r="H182" s="136">
        <v>141.024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2.5018699999999998</v>
      </c>
      <c r="R182" s="141">
        <f>Q182*H182</f>
        <v>352.82371487999995</v>
      </c>
      <c r="S182" s="141">
        <v>0</v>
      </c>
      <c r="T182" s="142">
        <f>S182*H182</f>
        <v>0</v>
      </c>
      <c r="AR182" s="143" t="s">
        <v>159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159</v>
      </c>
      <c r="BM182" s="143" t="s">
        <v>258</v>
      </c>
    </row>
    <row r="183" spans="2:65" s="1" customFormat="1" ht="48.75">
      <c r="B183" s="32"/>
      <c r="D183" s="146" t="s">
        <v>235</v>
      </c>
      <c r="F183" s="176" t="s">
        <v>236</v>
      </c>
      <c r="I183" s="177"/>
      <c r="L183" s="32"/>
      <c r="M183" s="178"/>
      <c r="T183" s="56"/>
      <c r="AT183" s="17" t="s">
        <v>235</v>
      </c>
      <c r="AU183" s="17" t="s">
        <v>160</v>
      </c>
    </row>
    <row r="184" spans="2:65" s="1" customFormat="1" ht="16.5" customHeight="1">
      <c r="B184" s="32"/>
      <c r="C184" s="132" t="s">
        <v>259</v>
      </c>
      <c r="D184" s="132" t="s">
        <v>154</v>
      </c>
      <c r="E184" s="133" t="s">
        <v>260</v>
      </c>
      <c r="F184" s="134" t="s">
        <v>261</v>
      </c>
      <c r="G184" s="135" t="s">
        <v>168</v>
      </c>
      <c r="H184" s="136">
        <v>145.6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2.47E-3</v>
      </c>
      <c r="R184" s="141">
        <f>Q184*H184</f>
        <v>0.35963200000000001</v>
      </c>
      <c r="S184" s="141">
        <v>0</v>
      </c>
      <c r="T184" s="142">
        <f>S184*H184</f>
        <v>0</v>
      </c>
      <c r="AR184" s="143" t="s">
        <v>159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159</v>
      </c>
      <c r="BM184" s="143" t="s">
        <v>262</v>
      </c>
    </row>
    <row r="185" spans="2:65" s="1" customFormat="1" ht="16.5" customHeight="1">
      <c r="B185" s="32"/>
      <c r="C185" s="132" t="s">
        <v>263</v>
      </c>
      <c r="D185" s="132" t="s">
        <v>154</v>
      </c>
      <c r="E185" s="133" t="s">
        <v>264</v>
      </c>
      <c r="F185" s="134" t="s">
        <v>265</v>
      </c>
      <c r="G185" s="135" t="s">
        <v>168</v>
      </c>
      <c r="H185" s="136">
        <v>145.6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159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159</v>
      </c>
      <c r="BM185" s="143" t="s">
        <v>266</v>
      </c>
    </row>
    <row r="186" spans="2:65" s="1" customFormat="1" ht="24.2" customHeight="1">
      <c r="B186" s="32"/>
      <c r="C186" s="132" t="s">
        <v>267</v>
      </c>
      <c r="D186" s="132" t="s">
        <v>154</v>
      </c>
      <c r="E186" s="133" t="s">
        <v>268</v>
      </c>
      <c r="F186" s="134" t="s">
        <v>269</v>
      </c>
      <c r="G186" s="135" t="s">
        <v>196</v>
      </c>
      <c r="H186" s="136">
        <v>25.22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1.0606199999999999</v>
      </c>
      <c r="R186" s="141">
        <f>Q186*H186</f>
        <v>26.748836399999995</v>
      </c>
      <c r="S186" s="141">
        <v>0</v>
      </c>
      <c r="T186" s="142">
        <f>S186*H186</f>
        <v>0</v>
      </c>
      <c r="AR186" s="143" t="s">
        <v>159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159</v>
      </c>
      <c r="BM186" s="143" t="s">
        <v>270</v>
      </c>
    </row>
    <row r="187" spans="2:65" s="1" customFormat="1" ht="24.2" customHeight="1">
      <c r="B187" s="32"/>
      <c r="C187" s="132" t="s">
        <v>271</v>
      </c>
      <c r="D187" s="132" t="s">
        <v>154</v>
      </c>
      <c r="E187" s="133" t="s">
        <v>272</v>
      </c>
      <c r="F187" s="134" t="s">
        <v>273</v>
      </c>
      <c r="G187" s="135" t="s">
        <v>172</v>
      </c>
      <c r="H187" s="136">
        <v>291.92</v>
      </c>
      <c r="I187" s="137"/>
      <c r="J187" s="138">
        <f>ROUND(I187*H187,2)</f>
        <v>0</v>
      </c>
      <c r="K187" s="134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2.5018699999999998</v>
      </c>
      <c r="R187" s="141">
        <f>Q187*H187</f>
        <v>730.34589040000003</v>
      </c>
      <c r="S187" s="141">
        <v>0</v>
      </c>
      <c r="T187" s="142">
        <f>S187*H187</f>
        <v>0</v>
      </c>
      <c r="AR187" s="143" t="s">
        <v>159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159</v>
      </c>
      <c r="BM187" s="143" t="s">
        <v>274</v>
      </c>
    </row>
    <row r="188" spans="2:65" s="1" customFormat="1" ht="48.75">
      <c r="B188" s="32"/>
      <c r="D188" s="146" t="s">
        <v>235</v>
      </c>
      <c r="F188" s="176" t="s">
        <v>236</v>
      </c>
      <c r="I188" s="177"/>
      <c r="L188" s="32"/>
      <c r="M188" s="178"/>
      <c r="T188" s="56"/>
      <c r="AT188" s="17" t="s">
        <v>235</v>
      </c>
      <c r="AU188" s="17" t="s">
        <v>160</v>
      </c>
    </row>
    <row r="189" spans="2:65" s="1" customFormat="1" ht="16.5" customHeight="1">
      <c r="B189" s="32"/>
      <c r="C189" s="132" t="s">
        <v>275</v>
      </c>
      <c r="D189" s="132" t="s">
        <v>154</v>
      </c>
      <c r="E189" s="133" t="s">
        <v>276</v>
      </c>
      <c r="F189" s="134" t="s">
        <v>277</v>
      </c>
      <c r="G189" s="135" t="s">
        <v>168</v>
      </c>
      <c r="H189" s="136">
        <v>1410.24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2.6900000000000001E-3</v>
      </c>
      <c r="R189" s="141">
        <f>Q189*H189</f>
        <v>3.7935456000000003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278</v>
      </c>
    </row>
    <row r="190" spans="2:65" s="1" customFormat="1" ht="16.5" customHeight="1">
      <c r="B190" s="32"/>
      <c r="C190" s="132" t="s">
        <v>279</v>
      </c>
      <c r="D190" s="132" t="s">
        <v>154</v>
      </c>
      <c r="E190" s="133" t="s">
        <v>280</v>
      </c>
      <c r="F190" s="134" t="s">
        <v>281</v>
      </c>
      <c r="G190" s="135" t="s">
        <v>168</v>
      </c>
      <c r="H190" s="136">
        <v>1410.24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159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159</v>
      </c>
      <c r="BM190" s="143" t="s">
        <v>282</v>
      </c>
    </row>
    <row r="191" spans="2:65" s="11" customFormat="1" ht="22.9" customHeight="1">
      <c r="B191" s="120"/>
      <c r="D191" s="121" t="s">
        <v>76</v>
      </c>
      <c r="E191" s="130" t="s">
        <v>165</v>
      </c>
      <c r="F191" s="130" t="s">
        <v>283</v>
      </c>
      <c r="I191" s="123"/>
      <c r="J191" s="131">
        <f>BK191</f>
        <v>0</v>
      </c>
      <c r="L191" s="120"/>
      <c r="M191" s="125"/>
      <c r="P191" s="126">
        <f>SUM(P192:P221)</f>
        <v>0</v>
      </c>
      <c r="R191" s="126">
        <f>SUM(R192:R221)</f>
        <v>350.41675739999999</v>
      </c>
      <c r="T191" s="127">
        <f>SUM(T192:T221)</f>
        <v>0</v>
      </c>
      <c r="AR191" s="121" t="s">
        <v>85</v>
      </c>
      <c r="AT191" s="128" t="s">
        <v>76</v>
      </c>
      <c r="AU191" s="128" t="s">
        <v>85</v>
      </c>
      <c r="AY191" s="121" t="s">
        <v>152</v>
      </c>
      <c r="BK191" s="129">
        <f>SUM(BK192:BK221)</f>
        <v>0</v>
      </c>
    </row>
    <row r="192" spans="2:65" s="1" customFormat="1" ht="24.2" customHeight="1">
      <c r="B192" s="32"/>
      <c r="C192" s="132" t="s">
        <v>284</v>
      </c>
      <c r="D192" s="132" t="s">
        <v>154</v>
      </c>
      <c r="E192" s="133" t="s">
        <v>285</v>
      </c>
      <c r="F192" s="134" t="s">
        <v>286</v>
      </c>
      <c r="G192" s="135" t="s">
        <v>168</v>
      </c>
      <c r="H192" s="136">
        <v>662.7</v>
      </c>
      <c r="I192" s="137"/>
      <c r="J192" s="138">
        <f>ROUND(I192*H192,2)</f>
        <v>0</v>
      </c>
      <c r="K192" s="134" t="s">
        <v>158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0.21828</v>
      </c>
      <c r="R192" s="141">
        <f>Q192*H192</f>
        <v>144.654156</v>
      </c>
      <c r="S192" s="141">
        <v>0</v>
      </c>
      <c r="T192" s="142">
        <f>S192*H192</f>
        <v>0</v>
      </c>
      <c r="AR192" s="143" t="s">
        <v>159</v>
      </c>
      <c r="AT192" s="143" t="s">
        <v>154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159</v>
      </c>
      <c r="BM192" s="143" t="s">
        <v>287</v>
      </c>
    </row>
    <row r="193" spans="2:65" s="14" customFormat="1" ht="11.25">
      <c r="B193" s="160"/>
      <c r="D193" s="146" t="s">
        <v>174</v>
      </c>
      <c r="E193" s="161" t="s">
        <v>1</v>
      </c>
      <c r="F193" s="162" t="s">
        <v>288</v>
      </c>
      <c r="H193" s="161" t="s">
        <v>1</v>
      </c>
      <c r="I193" s="163"/>
      <c r="L193" s="160"/>
      <c r="M193" s="164"/>
      <c r="T193" s="165"/>
      <c r="AT193" s="161" t="s">
        <v>174</v>
      </c>
      <c r="AU193" s="161" t="s">
        <v>160</v>
      </c>
      <c r="AV193" s="14" t="s">
        <v>85</v>
      </c>
      <c r="AW193" s="14" t="s">
        <v>32</v>
      </c>
      <c r="AX193" s="14" t="s">
        <v>77</v>
      </c>
      <c r="AY193" s="161" t="s">
        <v>152</v>
      </c>
    </row>
    <row r="194" spans="2:65" s="12" customFormat="1" ht="11.25">
      <c r="B194" s="145"/>
      <c r="D194" s="146" t="s">
        <v>174</v>
      </c>
      <c r="E194" s="147" t="s">
        <v>1</v>
      </c>
      <c r="F194" s="148" t="s">
        <v>289</v>
      </c>
      <c r="H194" s="149">
        <v>400.6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2" customFormat="1" ht="11.25">
      <c r="B195" s="145"/>
      <c r="D195" s="146" t="s">
        <v>174</v>
      </c>
      <c r="E195" s="147" t="s">
        <v>1</v>
      </c>
      <c r="F195" s="148" t="s">
        <v>290</v>
      </c>
      <c r="H195" s="149">
        <v>262.10000000000002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3" customFormat="1" ht="11.25">
      <c r="B196" s="153"/>
      <c r="D196" s="146" t="s">
        <v>174</v>
      </c>
      <c r="E196" s="154" t="s">
        <v>1</v>
      </c>
      <c r="F196" s="155" t="s">
        <v>176</v>
      </c>
      <c r="H196" s="156">
        <v>662.7</v>
      </c>
      <c r="I196" s="157"/>
      <c r="L196" s="153"/>
      <c r="M196" s="158"/>
      <c r="T196" s="159"/>
      <c r="AT196" s="154" t="s">
        <v>174</v>
      </c>
      <c r="AU196" s="154" t="s">
        <v>160</v>
      </c>
      <c r="AV196" s="13" t="s">
        <v>159</v>
      </c>
      <c r="AW196" s="13" t="s">
        <v>32</v>
      </c>
      <c r="AX196" s="13" t="s">
        <v>85</v>
      </c>
      <c r="AY196" s="154" t="s">
        <v>152</v>
      </c>
    </row>
    <row r="197" spans="2:65" s="1" customFormat="1" ht="24.2" customHeight="1">
      <c r="B197" s="32"/>
      <c r="C197" s="132" t="s">
        <v>291</v>
      </c>
      <c r="D197" s="132" t="s">
        <v>154</v>
      </c>
      <c r="E197" s="133" t="s">
        <v>292</v>
      </c>
      <c r="F197" s="134" t="s">
        <v>293</v>
      </c>
      <c r="G197" s="135" t="s">
        <v>168</v>
      </c>
      <c r="H197" s="136">
        <v>486.72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0.25622</v>
      </c>
      <c r="R197" s="141">
        <f>Q197*H197</f>
        <v>124.7073984</v>
      </c>
      <c r="S197" s="141">
        <v>0</v>
      </c>
      <c r="T197" s="142">
        <f>S197*H197</f>
        <v>0</v>
      </c>
      <c r="AR197" s="143" t="s">
        <v>159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159</v>
      </c>
      <c r="BM197" s="143" t="s">
        <v>294</v>
      </c>
    </row>
    <row r="198" spans="2:65" s="14" customFormat="1" ht="11.25">
      <c r="B198" s="160"/>
      <c r="D198" s="146" t="s">
        <v>174</v>
      </c>
      <c r="E198" s="161" t="s">
        <v>1</v>
      </c>
      <c r="F198" s="162" t="s">
        <v>288</v>
      </c>
      <c r="H198" s="161" t="s">
        <v>1</v>
      </c>
      <c r="I198" s="163"/>
      <c r="L198" s="160"/>
      <c r="M198" s="164"/>
      <c r="T198" s="165"/>
      <c r="AT198" s="161" t="s">
        <v>174</v>
      </c>
      <c r="AU198" s="161" t="s">
        <v>160</v>
      </c>
      <c r="AV198" s="14" t="s">
        <v>85</v>
      </c>
      <c r="AW198" s="14" t="s">
        <v>32</v>
      </c>
      <c r="AX198" s="14" t="s">
        <v>77</v>
      </c>
      <c r="AY198" s="161" t="s">
        <v>152</v>
      </c>
    </row>
    <row r="199" spans="2:65" s="12" customFormat="1" ht="11.25">
      <c r="B199" s="145"/>
      <c r="D199" s="146" t="s">
        <v>174</v>
      </c>
      <c r="E199" s="147" t="s">
        <v>1</v>
      </c>
      <c r="F199" s="148" t="s">
        <v>295</v>
      </c>
      <c r="H199" s="149">
        <v>394.32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 ht="11.25">
      <c r="B200" s="145"/>
      <c r="D200" s="146" t="s">
        <v>174</v>
      </c>
      <c r="E200" s="147" t="s">
        <v>1</v>
      </c>
      <c r="F200" s="148" t="s">
        <v>296</v>
      </c>
      <c r="H200" s="149">
        <v>92.4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 ht="11.25">
      <c r="B201" s="153"/>
      <c r="D201" s="146" t="s">
        <v>174</v>
      </c>
      <c r="E201" s="154" t="s">
        <v>1</v>
      </c>
      <c r="F201" s="155" t="s">
        <v>176</v>
      </c>
      <c r="H201" s="156">
        <v>486.72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21.75" customHeight="1">
      <c r="B202" s="32"/>
      <c r="C202" s="132" t="s">
        <v>297</v>
      </c>
      <c r="D202" s="132" t="s">
        <v>154</v>
      </c>
      <c r="E202" s="133" t="s">
        <v>298</v>
      </c>
      <c r="F202" s="134" t="s">
        <v>299</v>
      </c>
      <c r="G202" s="135" t="s">
        <v>157</v>
      </c>
      <c r="H202" s="136">
        <v>10</v>
      </c>
      <c r="I202" s="137"/>
      <c r="J202" s="138">
        <f t="shared" ref="J202:J212" si="0">ROUND(I202*H202,2)</f>
        <v>0</v>
      </c>
      <c r="K202" s="134" t="s">
        <v>158</v>
      </c>
      <c r="L202" s="32"/>
      <c r="M202" s="139" t="s">
        <v>1</v>
      </c>
      <c r="N202" s="140" t="s">
        <v>43</v>
      </c>
      <c r="P202" s="141">
        <f t="shared" ref="P202:P212" si="1">O202*H202</f>
        <v>0</v>
      </c>
      <c r="Q202" s="141">
        <v>2.2780000000000002E-2</v>
      </c>
      <c r="R202" s="141">
        <f t="shared" ref="R202:R212" si="2">Q202*H202</f>
        <v>0.2278</v>
      </c>
      <c r="S202" s="141">
        <v>0</v>
      </c>
      <c r="T202" s="142">
        <f t="shared" ref="T202:T212" si="3">S202*H202</f>
        <v>0</v>
      </c>
      <c r="AR202" s="143" t="s">
        <v>159</v>
      </c>
      <c r="AT202" s="143" t="s">
        <v>154</v>
      </c>
      <c r="AU202" s="143" t="s">
        <v>160</v>
      </c>
      <c r="AY202" s="17" t="s">
        <v>152</v>
      </c>
      <c r="BE202" s="144">
        <f t="shared" ref="BE202:BE212" si="4">IF(N202="základní",J202,0)</f>
        <v>0</v>
      </c>
      <c r="BF202" s="144">
        <f t="shared" ref="BF202:BF212" si="5">IF(N202="snížená",J202,0)</f>
        <v>0</v>
      </c>
      <c r="BG202" s="144">
        <f t="shared" ref="BG202:BG212" si="6">IF(N202="zákl. přenesená",J202,0)</f>
        <v>0</v>
      </c>
      <c r="BH202" s="144">
        <f t="shared" ref="BH202:BH212" si="7">IF(N202="sníž. přenesená",J202,0)</f>
        <v>0</v>
      </c>
      <c r="BI202" s="144">
        <f t="shared" ref="BI202:BI212" si="8">IF(N202="nulová",J202,0)</f>
        <v>0</v>
      </c>
      <c r="BJ202" s="17" t="s">
        <v>160</v>
      </c>
      <c r="BK202" s="144">
        <f t="shared" ref="BK202:BK212" si="9">ROUND(I202*H202,2)</f>
        <v>0</v>
      </c>
      <c r="BL202" s="17" t="s">
        <v>159</v>
      </c>
      <c r="BM202" s="143" t="s">
        <v>300</v>
      </c>
    </row>
    <row r="203" spans="2:65" s="1" customFormat="1" ht="21.75" customHeight="1">
      <c r="B203" s="32"/>
      <c r="C203" s="132" t="s">
        <v>301</v>
      </c>
      <c r="D203" s="132" t="s">
        <v>154</v>
      </c>
      <c r="E203" s="133" t="s">
        <v>302</v>
      </c>
      <c r="F203" s="134" t="s">
        <v>303</v>
      </c>
      <c r="G203" s="135" t="s">
        <v>157</v>
      </c>
      <c r="H203" s="136">
        <v>2</v>
      </c>
      <c r="I203" s="137"/>
      <c r="J203" s="138">
        <f t="shared" si="0"/>
        <v>0</v>
      </c>
      <c r="K203" s="134" t="s">
        <v>158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2.7109999999999999E-2</v>
      </c>
      <c r="R203" s="141">
        <f t="shared" si="2"/>
        <v>5.4219999999999997E-2</v>
      </c>
      <c r="S203" s="141">
        <v>0</v>
      </c>
      <c r="T203" s="142">
        <f t="shared" si="3"/>
        <v>0</v>
      </c>
      <c r="AR203" s="143" t="s">
        <v>159</v>
      </c>
      <c r="AT203" s="143" t="s">
        <v>154</v>
      </c>
      <c r="AU203" s="143" t="s">
        <v>160</v>
      </c>
      <c r="AY203" s="17" t="s">
        <v>152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160</v>
      </c>
      <c r="BK203" s="144">
        <f t="shared" si="9"/>
        <v>0</v>
      </c>
      <c r="BL203" s="17" t="s">
        <v>159</v>
      </c>
      <c r="BM203" s="143" t="s">
        <v>304</v>
      </c>
    </row>
    <row r="204" spans="2:65" s="1" customFormat="1" ht="21.75" customHeight="1">
      <c r="B204" s="32"/>
      <c r="C204" s="132" t="s">
        <v>305</v>
      </c>
      <c r="D204" s="132" t="s">
        <v>154</v>
      </c>
      <c r="E204" s="133" t="s">
        <v>306</v>
      </c>
      <c r="F204" s="134" t="s">
        <v>307</v>
      </c>
      <c r="G204" s="135" t="s">
        <v>157</v>
      </c>
      <c r="H204" s="136">
        <v>3</v>
      </c>
      <c r="I204" s="137"/>
      <c r="J204" s="138">
        <f t="shared" si="0"/>
        <v>0</v>
      </c>
      <c r="K204" s="134" t="s">
        <v>158</v>
      </c>
      <c r="L204" s="32"/>
      <c r="M204" s="139" t="s">
        <v>1</v>
      </c>
      <c r="N204" s="140" t="s">
        <v>43</v>
      </c>
      <c r="P204" s="141">
        <f t="shared" si="1"/>
        <v>0</v>
      </c>
      <c r="Q204" s="141">
        <v>3.6549999999999999E-2</v>
      </c>
      <c r="R204" s="141">
        <f t="shared" si="2"/>
        <v>0.10965</v>
      </c>
      <c r="S204" s="141">
        <v>0</v>
      </c>
      <c r="T204" s="142">
        <f t="shared" si="3"/>
        <v>0</v>
      </c>
      <c r="AR204" s="143" t="s">
        <v>159</v>
      </c>
      <c r="AT204" s="143" t="s">
        <v>154</v>
      </c>
      <c r="AU204" s="143" t="s">
        <v>160</v>
      </c>
      <c r="AY204" s="17" t="s">
        <v>152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160</v>
      </c>
      <c r="BK204" s="144">
        <f t="shared" si="9"/>
        <v>0</v>
      </c>
      <c r="BL204" s="17" t="s">
        <v>159</v>
      </c>
      <c r="BM204" s="143" t="s">
        <v>308</v>
      </c>
    </row>
    <row r="205" spans="2:65" s="1" customFormat="1" ht="21.75" customHeight="1">
      <c r="B205" s="32"/>
      <c r="C205" s="132" t="s">
        <v>309</v>
      </c>
      <c r="D205" s="132" t="s">
        <v>154</v>
      </c>
      <c r="E205" s="133" t="s">
        <v>310</v>
      </c>
      <c r="F205" s="134" t="s">
        <v>311</v>
      </c>
      <c r="G205" s="135" t="s">
        <v>157</v>
      </c>
      <c r="H205" s="136">
        <v>114</v>
      </c>
      <c r="I205" s="137"/>
      <c r="J205" s="138">
        <f t="shared" si="0"/>
        <v>0</v>
      </c>
      <c r="K205" s="134" t="s">
        <v>158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5.4550000000000001E-2</v>
      </c>
      <c r="R205" s="141">
        <f t="shared" si="2"/>
        <v>6.2187000000000001</v>
      </c>
      <c r="S205" s="141">
        <v>0</v>
      </c>
      <c r="T205" s="142">
        <f t="shared" si="3"/>
        <v>0</v>
      </c>
      <c r="AR205" s="143" t="s">
        <v>159</v>
      </c>
      <c r="AT205" s="143" t="s">
        <v>154</v>
      </c>
      <c r="AU205" s="143" t="s">
        <v>160</v>
      </c>
      <c r="AY205" s="17" t="s">
        <v>152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160</v>
      </c>
      <c r="BK205" s="144">
        <f t="shared" si="9"/>
        <v>0</v>
      </c>
      <c r="BL205" s="17" t="s">
        <v>159</v>
      </c>
      <c r="BM205" s="143" t="s">
        <v>312</v>
      </c>
    </row>
    <row r="206" spans="2:65" s="1" customFormat="1" ht="21.75" customHeight="1">
      <c r="B206" s="32"/>
      <c r="C206" s="132" t="s">
        <v>313</v>
      </c>
      <c r="D206" s="132" t="s">
        <v>154</v>
      </c>
      <c r="E206" s="133" t="s">
        <v>314</v>
      </c>
      <c r="F206" s="134" t="s">
        <v>315</v>
      </c>
      <c r="G206" s="135" t="s">
        <v>157</v>
      </c>
      <c r="H206" s="136">
        <v>78</v>
      </c>
      <c r="I206" s="137"/>
      <c r="J206" s="138">
        <f t="shared" si="0"/>
        <v>0</v>
      </c>
      <c r="K206" s="134" t="s">
        <v>158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7.2849999999999998E-2</v>
      </c>
      <c r="R206" s="141">
        <f t="shared" si="2"/>
        <v>5.6822999999999997</v>
      </c>
      <c r="S206" s="141">
        <v>0</v>
      </c>
      <c r="T206" s="142">
        <f t="shared" si="3"/>
        <v>0</v>
      </c>
      <c r="AR206" s="143" t="s">
        <v>159</v>
      </c>
      <c r="AT206" s="143" t="s">
        <v>154</v>
      </c>
      <c r="AU206" s="143" t="s">
        <v>160</v>
      </c>
      <c r="AY206" s="17" t="s">
        <v>152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160</v>
      </c>
      <c r="BK206" s="144">
        <f t="shared" si="9"/>
        <v>0</v>
      </c>
      <c r="BL206" s="17" t="s">
        <v>159</v>
      </c>
      <c r="BM206" s="143" t="s">
        <v>316</v>
      </c>
    </row>
    <row r="207" spans="2:65" s="1" customFormat="1" ht="21.75" customHeight="1">
      <c r="B207" s="32"/>
      <c r="C207" s="132" t="s">
        <v>317</v>
      </c>
      <c r="D207" s="132" t="s">
        <v>154</v>
      </c>
      <c r="E207" s="133" t="s">
        <v>318</v>
      </c>
      <c r="F207" s="134" t="s">
        <v>319</v>
      </c>
      <c r="G207" s="135" t="s">
        <v>157</v>
      </c>
      <c r="H207" s="136">
        <v>12</v>
      </c>
      <c r="I207" s="137"/>
      <c r="J207" s="138">
        <f t="shared" si="0"/>
        <v>0</v>
      </c>
      <c r="K207" s="134" t="s">
        <v>158</v>
      </c>
      <c r="L207" s="32"/>
      <c r="M207" s="139" t="s">
        <v>1</v>
      </c>
      <c r="N207" s="140" t="s">
        <v>43</v>
      </c>
      <c r="P207" s="141">
        <f t="shared" si="1"/>
        <v>0</v>
      </c>
      <c r="Q207" s="141">
        <v>8.1850000000000006E-2</v>
      </c>
      <c r="R207" s="141">
        <f t="shared" si="2"/>
        <v>0.98220000000000007</v>
      </c>
      <c r="S207" s="141">
        <v>0</v>
      </c>
      <c r="T207" s="142">
        <f t="shared" si="3"/>
        <v>0</v>
      </c>
      <c r="AR207" s="143" t="s">
        <v>159</v>
      </c>
      <c r="AT207" s="143" t="s">
        <v>154</v>
      </c>
      <c r="AU207" s="143" t="s">
        <v>160</v>
      </c>
      <c r="AY207" s="17" t="s">
        <v>152</v>
      </c>
      <c r="BE207" s="144">
        <f t="shared" si="4"/>
        <v>0</v>
      </c>
      <c r="BF207" s="144">
        <f t="shared" si="5"/>
        <v>0</v>
      </c>
      <c r="BG207" s="144">
        <f t="shared" si="6"/>
        <v>0</v>
      </c>
      <c r="BH207" s="144">
        <f t="shared" si="7"/>
        <v>0</v>
      </c>
      <c r="BI207" s="144">
        <f t="shared" si="8"/>
        <v>0</v>
      </c>
      <c r="BJ207" s="17" t="s">
        <v>160</v>
      </c>
      <c r="BK207" s="144">
        <f t="shared" si="9"/>
        <v>0</v>
      </c>
      <c r="BL207" s="17" t="s">
        <v>159</v>
      </c>
      <c r="BM207" s="143" t="s">
        <v>320</v>
      </c>
    </row>
    <row r="208" spans="2:65" s="1" customFormat="1" ht="21.75" customHeight="1">
      <c r="B208" s="32"/>
      <c r="C208" s="132" t="s">
        <v>321</v>
      </c>
      <c r="D208" s="132" t="s">
        <v>154</v>
      </c>
      <c r="E208" s="133" t="s">
        <v>322</v>
      </c>
      <c r="F208" s="134" t="s">
        <v>323</v>
      </c>
      <c r="G208" s="135" t="s">
        <v>157</v>
      </c>
      <c r="H208" s="136">
        <v>18</v>
      </c>
      <c r="I208" s="137"/>
      <c r="J208" s="138">
        <f t="shared" si="0"/>
        <v>0</v>
      </c>
      <c r="K208" s="134" t="s">
        <v>158</v>
      </c>
      <c r="L208" s="32"/>
      <c r="M208" s="139" t="s">
        <v>1</v>
      </c>
      <c r="N208" s="140" t="s">
        <v>43</v>
      </c>
      <c r="P208" s="141">
        <f t="shared" si="1"/>
        <v>0</v>
      </c>
      <c r="Q208" s="141">
        <v>9.1050000000000006E-2</v>
      </c>
      <c r="R208" s="141">
        <f t="shared" si="2"/>
        <v>1.6389</v>
      </c>
      <c r="S208" s="141">
        <v>0</v>
      </c>
      <c r="T208" s="142">
        <f t="shared" si="3"/>
        <v>0</v>
      </c>
      <c r="AR208" s="143" t="s">
        <v>159</v>
      </c>
      <c r="AT208" s="143" t="s">
        <v>154</v>
      </c>
      <c r="AU208" s="143" t="s">
        <v>160</v>
      </c>
      <c r="AY208" s="17" t="s">
        <v>152</v>
      </c>
      <c r="BE208" s="144">
        <f t="shared" si="4"/>
        <v>0</v>
      </c>
      <c r="BF208" s="144">
        <f t="shared" si="5"/>
        <v>0</v>
      </c>
      <c r="BG208" s="144">
        <f t="shared" si="6"/>
        <v>0</v>
      </c>
      <c r="BH208" s="144">
        <f t="shared" si="7"/>
        <v>0</v>
      </c>
      <c r="BI208" s="144">
        <f t="shared" si="8"/>
        <v>0</v>
      </c>
      <c r="BJ208" s="17" t="s">
        <v>160</v>
      </c>
      <c r="BK208" s="144">
        <f t="shared" si="9"/>
        <v>0</v>
      </c>
      <c r="BL208" s="17" t="s">
        <v>159</v>
      </c>
      <c r="BM208" s="143" t="s">
        <v>324</v>
      </c>
    </row>
    <row r="209" spans="2:65" s="1" customFormat="1" ht="24.2" customHeight="1">
      <c r="B209" s="32"/>
      <c r="C209" s="132" t="s">
        <v>325</v>
      </c>
      <c r="D209" s="132" t="s">
        <v>154</v>
      </c>
      <c r="E209" s="133" t="s">
        <v>326</v>
      </c>
      <c r="F209" s="134" t="s">
        <v>327</v>
      </c>
      <c r="G209" s="135" t="s">
        <v>157</v>
      </c>
      <c r="H209" s="136">
        <v>1</v>
      </c>
      <c r="I209" s="137"/>
      <c r="J209" s="138">
        <f t="shared" si="0"/>
        <v>0</v>
      </c>
      <c r="K209" s="134" t="s">
        <v>158</v>
      </c>
      <c r="L209" s="32"/>
      <c r="M209" s="139" t="s">
        <v>1</v>
      </c>
      <c r="N209" s="140" t="s">
        <v>43</v>
      </c>
      <c r="P209" s="141">
        <f t="shared" si="1"/>
        <v>0</v>
      </c>
      <c r="Q209" s="141">
        <v>0.65415000000000001</v>
      </c>
      <c r="R209" s="141">
        <f t="shared" si="2"/>
        <v>0.65415000000000001</v>
      </c>
      <c r="S209" s="141">
        <v>0</v>
      </c>
      <c r="T209" s="142">
        <f t="shared" si="3"/>
        <v>0</v>
      </c>
      <c r="AR209" s="143" t="s">
        <v>159</v>
      </c>
      <c r="AT209" s="143" t="s">
        <v>154</v>
      </c>
      <c r="AU209" s="143" t="s">
        <v>160</v>
      </c>
      <c r="AY209" s="17" t="s">
        <v>152</v>
      </c>
      <c r="BE209" s="144">
        <f t="shared" si="4"/>
        <v>0</v>
      </c>
      <c r="BF209" s="144">
        <f t="shared" si="5"/>
        <v>0</v>
      </c>
      <c r="BG209" s="144">
        <f t="shared" si="6"/>
        <v>0</v>
      </c>
      <c r="BH209" s="144">
        <f t="shared" si="7"/>
        <v>0</v>
      </c>
      <c r="BI209" s="144">
        <f t="shared" si="8"/>
        <v>0</v>
      </c>
      <c r="BJ209" s="17" t="s">
        <v>160</v>
      </c>
      <c r="BK209" s="144">
        <f t="shared" si="9"/>
        <v>0</v>
      </c>
      <c r="BL209" s="17" t="s">
        <v>159</v>
      </c>
      <c r="BM209" s="143" t="s">
        <v>328</v>
      </c>
    </row>
    <row r="210" spans="2:65" s="1" customFormat="1" ht="24.2" customHeight="1">
      <c r="B210" s="32"/>
      <c r="C210" s="132" t="s">
        <v>329</v>
      </c>
      <c r="D210" s="132" t="s">
        <v>154</v>
      </c>
      <c r="E210" s="133" t="s">
        <v>330</v>
      </c>
      <c r="F210" s="134" t="s">
        <v>331</v>
      </c>
      <c r="G210" s="135" t="s">
        <v>157</v>
      </c>
      <c r="H210" s="136">
        <v>3</v>
      </c>
      <c r="I210" s="137"/>
      <c r="J210" s="138">
        <f t="shared" si="0"/>
        <v>0</v>
      </c>
      <c r="K210" s="134" t="s">
        <v>158</v>
      </c>
      <c r="L210" s="32"/>
      <c r="M210" s="139" t="s">
        <v>1</v>
      </c>
      <c r="N210" s="140" t="s">
        <v>43</v>
      </c>
      <c r="P210" s="141">
        <f t="shared" si="1"/>
        <v>0</v>
      </c>
      <c r="Q210" s="141">
        <v>0.69821</v>
      </c>
      <c r="R210" s="141">
        <f t="shared" si="2"/>
        <v>2.09463</v>
      </c>
      <c r="S210" s="141">
        <v>0</v>
      </c>
      <c r="T210" s="142">
        <f t="shared" si="3"/>
        <v>0</v>
      </c>
      <c r="AR210" s="143" t="s">
        <v>159</v>
      </c>
      <c r="AT210" s="143" t="s">
        <v>154</v>
      </c>
      <c r="AU210" s="143" t="s">
        <v>160</v>
      </c>
      <c r="AY210" s="17" t="s">
        <v>152</v>
      </c>
      <c r="BE210" s="144">
        <f t="shared" si="4"/>
        <v>0</v>
      </c>
      <c r="BF210" s="144">
        <f t="shared" si="5"/>
        <v>0</v>
      </c>
      <c r="BG210" s="144">
        <f t="shared" si="6"/>
        <v>0</v>
      </c>
      <c r="BH210" s="144">
        <f t="shared" si="7"/>
        <v>0</v>
      </c>
      <c r="BI210" s="144">
        <f t="shared" si="8"/>
        <v>0</v>
      </c>
      <c r="BJ210" s="17" t="s">
        <v>160</v>
      </c>
      <c r="BK210" s="144">
        <f t="shared" si="9"/>
        <v>0</v>
      </c>
      <c r="BL210" s="17" t="s">
        <v>159</v>
      </c>
      <c r="BM210" s="143" t="s">
        <v>332</v>
      </c>
    </row>
    <row r="211" spans="2:65" s="1" customFormat="1" ht="24.2" customHeight="1">
      <c r="B211" s="32"/>
      <c r="C211" s="132" t="s">
        <v>333</v>
      </c>
      <c r="D211" s="132" t="s">
        <v>154</v>
      </c>
      <c r="E211" s="133" t="s">
        <v>334</v>
      </c>
      <c r="F211" s="134" t="s">
        <v>335</v>
      </c>
      <c r="G211" s="135" t="s">
        <v>217</v>
      </c>
      <c r="H211" s="136">
        <v>134</v>
      </c>
      <c r="I211" s="137"/>
      <c r="J211" s="138">
        <f t="shared" si="0"/>
        <v>0</v>
      </c>
      <c r="K211" s="134" t="s">
        <v>158</v>
      </c>
      <c r="L211" s="32"/>
      <c r="M211" s="139" t="s">
        <v>1</v>
      </c>
      <c r="N211" s="140" t="s">
        <v>43</v>
      </c>
      <c r="P211" s="141">
        <f t="shared" si="1"/>
        <v>0</v>
      </c>
      <c r="Q211" s="141">
        <v>1.1E-4</v>
      </c>
      <c r="R211" s="141">
        <f t="shared" si="2"/>
        <v>1.4740000000000001E-2</v>
      </c>
      <c r="S211" s="141">
        <v>0</v>
      </c>
      <c r="T211" s="142">
        <f t="shared" si="3"/>
        <v>0</v>
      </c>
      <c r="AR211" s="143" t="s">
        <v>159</v>
      </c>
      <c r="AT211" s="143" t="s">
        <v>154</v>
      </c>
      <c r="AU211" s="143" t="s">
        <v>160</v>
      </c>
      <c r="AY211" s="17" t="s">
        <v>152</v>
      </c>
      <c r="BE211" s="144">
        <f t="shared" si="4"/>
        <v>0</v>
      </c>
      <c r="BF211" s="144">
        <f t="shared" si="5"/>
        <v>0</v>
      </c>
      <c r="BG211" s="144">
        <f t="shared" si="6"/>
        <v>0</v>
      </c>
      <c r="BH211" s="144">
        <f t="shared" si="7"/>
        <v>0</v>
      </c>
      <c r="BI211" s="144">
        <f t="shared" si="8"/>
        <v>0</v>
      </c>
      <c r="BJ211" s="17" t="s">
        <v>160</v>
      </c>
      <c r="BK211" s="144">
        <f t="shared" si="9"/>
        <v>0</v>
      </c>
      <c r="BL211" s="17" t="s">
        <v>159</v>
      </c>
      <c r="BM211" s="143" t="s">
        <v>336</v>
      </c>
    </row>
    <row r="212" spans="2:65" s="1" customFormat="1" ht="24.2" customHeight="1">
      <c r="B212" s="32"/>
      <c r="C212" s="132" t="s">
        <v>337</v>
      </c>
      <c r="D212" s="132" t="s">
        <v>154</v>
      </c>
      <c r="E212" s="133" t="s">
        <v>338</v>
      </c>
      <c r="F212" s="134" t="s">
        <v>339</v>
      </c>
      <c r="G212" s="135" t="s">
        <v>168</v>
      </c>
      <c r="H212" s="136">
        <v>170.6</v>
      </c>
      <c r="I212" s="137"/>
      <c r="J212" s="138">
        <f t="shared" si="0"/>
        <v>0</v>
      </c>
      <c r="K212" s="134" t="s">
        <v>158</v>
      </c>
      <c r="L212" s="32"/>
      <c r="M212" s="139" t="s">
        <v>1</v>
      </c>
      <c r="N212" s="140" t="s">
        <v>43</v>
      </c>
      <c r="P212" s="141">
        <f t="shared" si="1"/>
        <v>0</v>
      </c>
      <c r="Q212" s="141">
        <v>6.5280000000000005E-2</v>
      </c>
      <c r="R212" s="141">
        <f t="shared" si="2"/>
        <v>11.136768</v>
      </c>
      <c r="S212" s="141">
        <v>0</v>
      </c>
      <c r="T212" s="142">
        <f t="shared" si="3"/>
        <v>0</v>
      </c>
      <c r="AR212" s="143" t="s">
        <v>159</v>
      </c>
      <c r="AT212" s="143" t="s">
        <v>154</v>
      </c>
      <c r="AU212" s="143" t="s">
        <v>160</v>
      </c>
      <c r="AY212" s="17" t="s">
        <v>152</v>
      </c>
      <c r="BE212" s="144">
        <f t="shared" si="4"/>
        <v>0</v>
      </c>
      <c r="BF212" s="144">
        <f t="shared" si="5"/>
        <v>0</v>
      </c>
      <c r="BG212" s="144">
        <f t="shared" si="6"/>
        <v>0</v>
      </c>
      <c r="BH212" s="144">
        <f t="shared" si="7"/>
        <v>0</v>
      </c>
      <c r="BI212" s="144">
        <f t="shared" si="8"/>
        <v>0</v>
      </c>
      <c r="BJ212" s="17" t="s">
        <v>160</v>
      </c>
      <c r="BK212" s="144">
        <f t="shared" si="9"/>
        <v>0</v>
      </c>
      <c r="BL212" s="17" t="s">
        <v>159</v>
      </c>
      <c r="BM212" s="143" t="s">
        <v>340</v>
      </c>
    </row>
    <row r="213" spans="2:65" s="14" customFormat="1" ht="11.25">
      <c r="B213" s="160"/>
      <c r="D213" s="146" t="s">
        <v>174</v>
      </c>
      <c r="E213" s="161" t="s">
        <v>1</v>
      </c>
      <c r="F213" s="162" t="s">
        <v>288</v>
      </c>
      <c r="H213" s="161" t="s">
        <v>1</v>
      </c>
      <c r="I213" s="163"/>
      <c r="L213" s="160"/>
      <c r="M213" s="164"/>
      <c r="T213" s="165"/>
      <c r="AT213" s="161" t="s">
        <v>174</v>
      </c>
      <c r="AU213" s="161" t="s">
        <v>160</v>
      </c>
      <c r="AV213" s="14" t="s">
        <v>85</v>
      </c>
      <c r="AW213" s="14" t="s">
        <v>32</v>
      </c>
      <c r="AX213" s="14" t="s">
        <v>77</v>
      </c>
      <c r="AY213" s="161" t="s">
        <v>152</v>
      </c>
    </row>
    <row r="214" spans="2:65" s="12" customFormat="1" ht="11.25">
      <c r="B214" s="145"/>
      <c r="D214" s="146" t="s">
        <v>174</v>
      </c>
      <c r="E214" s="147" t="s">
        <v>1</v>
      </c>
      <c r="F214" s="148" t="s">
        <v>341</v>
      </c>
      <c r="H214" s="149">
        <v>170.6</v>
      </c>
      <c r="I214" s="150"/>
      <c r="L214" s="145"/>
      <c r="M214" s="151"/>
      <c r="T214" s="152"/>
      <c r="AT214" s="147" t="s">
        <v>174</v>
      </c>
      <c r="AU214" s="147" t="s">
        <v>160</v>
      </c>
      <c r="AV214" s="12" t="s">
        <v>160</v>
      </c>
      <c r="AW214" s="12" t="s">
        <v>32</v>
      </c>
      <c r="AX214" s="12" t="s">
        <v>77</v>
      </c>
      <c r="AY214" s="147" t="s">
        <v>152</v>
      </c>
    </row>
    <row r="215" spans="2:65" s="13" customFormat="1" ht="11.25">
      <c r="B215" s="153"/>
      <c r="D215" s="146" t="s">
        <v>174</v>
      </c>
      <c r="E215" s="154" t="s">
        <v>1</v>
      </c>
      <c r="F215" s="155" t="s">
        <v>176</v>
      </c>
      <c r="H215" s="156">
        <v>170.6</v>
      </c>
      <c r="I215" s="157"/>
      <c r="L215" s="153"/>
      <c r="M215" s="158"/>
      <c r="T215" s="159"/>
      <c r="AT215" s="154" t="s">
        <v>174</v>
      </c>
      <c r="AU215" s="154" t="s">
        <v>160</v>
      </c>
      <c r="AV215" s="13" t="s">
        <v>159</v>
      </c>
      <c r="AW215" s="13" t="s">
        <v>32</v>
      </c>
      <c r="AX215" s="13" t="s">
        <v>85</v>
      </c>
      <c r="AY215" s="154" t="s">
        <v>152</v>
      </c>
    </row>
    <row r="216" spans="2:65" s="1" customFormat="1" ht="33" customHeight="1">
      <c r="B216" s="32"/>
      <c r="C216" s="132" t="s">
        <v>342</v>
      </c>
      <c r="D216" s="132" t="s">
        <v>154</v>
      </c>
      <c r="E216" s="133" t="s">
        <v>343</v>
      </c>
      <c r="F216" s="134" t="s">
        <v>344</v>
      </c>
      <c r="G216" s="135" t="s">
        <v>168</v>
      </c>
      <c r="H216" s="136">
        <v>424.1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0.12315</v>
      </c>
      <c r="R216" s="141">
        <f>Q216*H216</f>
        <v>52.227915000000003</v>
      </c>
      <c r="S216" s="141">
        <v>0</v>
      </c>
      <c r="T216" s="142">
        <f>S216*H216</f>
        <v>0</v>
      </c>
      <c r="AR216" s="143" t="s">
        <v>159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159</v>
      </c>
      <c r="BM216" s="143" t="s">
        <v>345</v>
      </c>
    </row>
    <row r="217" spans="2:65" s="14" customFormat="1" ht="11.25">
      <c r="B217" s="160"/>
      <c r="D217" s="146" t="s">
        <v>174</v>
      </c>
      <c r="E217" s="161" t="s">
        <v>1</v>
      </c>
      <c r="F217" s="162" t="s">
        <v>288</v>
      </c>
      <c r="H217" s="161" t="s">
        <v>1</v>
      </c>
      <c r="I217" s="163"/>
      <c r="L217" s="160"/>
      <c r="M217" s="164"/>
      <c r="T217" s="165"/>
      <c r="AT217" s="161" t="s">
        <v>174</v>
      </c>
      <c r="AU217" s="161" t="s">
        <v>160</v>
      </c>
      <c r="AV217" s="14" t="s">
        <v>85</v>
      </c>
      <c r="AW217" s="14" t="s">
        <v>32</v>
      </c>
      <c r="AX217" s="14" t="s">
        <v>77</v>
      </c>
      <c r="AY217" s="161" t="s">
        <v>152</v>
      </c>
    </row>
    <row r="218" spans="2:65" s="12" customFormat="1" ht="11.25">
      <c r="B218" s="145"/>
      <c r="D218" s="146" t="s">
        <v>174</v>
      </c>
      <c r="E218" s="147" t="s">
        <v>1</v>
      </c>
      <c r="F218" s="148" t="s">
        <v>346</v>
      </c>
      <c r="H218" s="149">
        <v>312.3</v>
      </c>
      <c r="I218" s="150"/>
      <c r="L218" s="145"/>
      <c r="M218" s="151"/>
      <c r="T218" s="152"/>
      <c r="AT218" s="147" t="s">
        <v>174</v>
      </c>
      <c r="AU218" s="147" t="s">
        <v>160</v>
      </c>
      <c r="AV218" s="12" t="s">
        <v>160</v>
      </c>
      <c r="AW218" s="12" t="s">
        <v>32</v>
      </c>
      <c r="AX218" s="12" t="s">
        <v>77</v>
      </c>
      <c r="AY218" s="147" t="s">
        <v>152</v>
      </c>
    </row>
    <row r="219" spans="2:65" s="12" customFormat="1" ht="11.25">
      <c r="B219" s="145"/>
      <c r="D219" s="146" t="s">
        <v>174</v>
      </c>
      <c r="E219" s="147" t="s">
        <v>1</v>
      </c>
      <c r="F219" s="148" t="s">
        <v>347</v>
      </c>
      <c r="H219" s="149">
        <v>111.8</v>
      </c>
      <c r="I219" s="150"/>
      <c r="L219" s="145"/>
      <c r="M219" s="151"/>
      <c r="T219" s="152"/>
      <c r="AT219" s="147" t="s">
        <v>174</v>
      </c>
      <c r="AU219" s="147" t="s">
        <v>160</v>
      </c>
      <c r="AV219" s="12" t="s">
        <v>160</v>
      </c>
      <c r="AW219" s="12" t="s">
        <v>32</v>
      </c>
      <c r="AX219" s="12" t="s">
        <v>77</v>
      </c>
      <c r="AY219" s="147" t="s">
        <v>152</v>
      </c>
    </row>
    <row r="220" spans="2:65" s="13" customFormat="1" ht="11.25">
      <c r="B220" s="153"/>
      <c r="D220" s="146" t="s">
        <v>174</v>
      </c>
      <c r="E220" s="154" t="s">
        <v>1</v>
      </c>
      <c r="F220" s="155" t="s">
        <v>176</v>
      </c>
      <c r="H220" s="156">
        <v>424.1</v>
      </c>
      <c r="I220" s="157"/>
      <c r="L220" s="153"/>
      <c r="M220" s="158"/>
      <c r="T220" s="159"/>
      <c r="AT220" s="154" t="s">
        <v>174</v>
      </c>
      <c r="AU220" s="154" t="s">
        <v>160</v>
      </c>
      <c r="AV220" s="13" t="s">
        <v>159</v>
      </c>
      <c r="AW220" s="13" t="s">
        <v>32</v>
      </c>
      <c r="AX220" s="13" t="s">
        <v>85</v>
      </c>
      <c r="AY220" s="154" t="s">
        <v>152</v>
      </c>
    </row>
    <row r="221" spans="2:65" s="1" customFormat="1" ht="21.75" customHeight="1">
      <c r="B221" s="32"/>
      <c r="C221" s="132" t="s">
        <v>348</v>
      </c>
      <c r="D221" s="132" t="s">
        <v>154</v>
      </c>
      <c r="E221" s="133" t="s">
        <v>349</v>
      </c>
      <c r="F221" s="134" t="s">
        <v>350</v>
      </c>
      <c r="G221" s="135" t="s">
        <v>217</v>
      </c>
      <c r="H221" s="136">
        <v>9</v>
      </c>
      <c r="I221" s="137"/>
      <c r="J221" s="138">
        <f>ROUND(I221*H221,2)</f>
        <v>0</v>
      </c>
      <c r="K221" s="134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1.47E-3</v>
      </c>
      <c r="R221" s="141">
        <f>Q221*H221</f>
        <v>1.3229999999999999E-2</v>
      </c>
      <c r="S221" s="141">
        <v>0</v>
      </c>
      <c r="T221" s="142">
        <f>S221*H221</f>
        <v>0</v>
      </c>
      <c r="AR221" s="143" t="s">
        <v>159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159</v>
      </c>
      <c r="BM221" s="143" t="s">
        <v>351</v>
      </c>
    </row>
    <row r="222" spans="2:65" s="11" customFormat="1" ht="22.9" customHeight="1">
      <c r="B222" s="120"/>
      <c r="D222" s="121" t="s">
        <v>76</v>
      </c>
      <c r="E222" s="130" t="s">
        <v>159</v>
      </c>
      <c r="F222" s="130" t="s">
        <v>352</v>
      </c>
      <c r="I222" s="123"/>
      <c r="J222" s="131">
        <f>BK222</f>
        <v>0</v>
      </c>
      <c r="L222" s="120"/>
      <c r="M222" s="125"/>
      <c r="P222" s="126">
        <f>SUM(P223:P237)</f>
        <v>0</v>
      </c>
      <c r="R222" s="126">
        <f>SUM(R223:R237)</f>
        <v>644.72736887999997</v>
      </c>
      <c r="T222" s="127">
        <f>SUM(T223:T237)</f>
        <v>0</v>
      </c>
      <c r="AR222" s="121" t="s">
        <v>85</v>
      </c>
      <c r="AT222" s="128" t="s">
        <v>76</v>
      </c>
      <c r="AU222" s="128" t="s">
        <v>85</v>
      </c>
      <c r="AY222" s="121" t="s">
        <v>152</v>
      </c>
      <c r="BK222" s="129">
        <f>SUM(BK223:BK237)</f>
        <v>0</v>
      </c>
    </row>
    <row r="223" spans="2:65" s="1" customFormat="1" ht="16.5" customHeight="1">
      <c r="B223" s="32"/>
      <c r="C223" s="132" t="s">
        <v>353</v>
      </c>
      <c r="D223" s="132" t="s">
        <v>154</v>
      </c>
      <c r="E223" s="133" t="s">
        <v>354</v>
      </c>
      <c r="F223" s="134" t="s">
        <v>355</v>
      </c>
      <c r="G223" s="135" t="s">
        <v>172</v>
      </c>
      <c r="H223" s="136">
        <v>183.46100000000001</v>
      </c>
      <c r="I223" s="137"/>
      <c r="J223" s="138">
        <f t="shared" ref="J223:J237" si="10">ROUND(I223*H223,2)</f>
        <v>0</v>
      </c>
      <c r="K223" s="134" t="s">
        <v>158</v>
      </c>
      <c r="L223" s="32"/>
      <c r="M223" s="139" t="s">
        <v>1</v>
      </c>
      <c r="N223" s="140" t="s">
        <v>43</v>
      </c>
      <c r="P223" s="141">
        <f t="shared" ref="P223:P237" si="11">O223*H223</f>
        <v>0</v>
      </c>
      <c r="Q223" s="141">
        <v>2.45343</v>
      </c>
      <c r="R223" s="141">
        <f t="shared" ref="R223:R237" si="12">Q223*H223</f>
        <v>450.10872123000001</v>
      </c>
      <c r="S223" s="141">
        <v>0</v>
      </c>
      <c r="T223" s="142">
        <f t="shared" ref="T223:T237" si="13">S223*H223</f>
        <v>0</v>
      </c>
      <c r="AR223" s="143" t="s">
        <v>159</v>
      </c>
      <c r="AT223" s="143" t="s">
        <v>154</v>
      </c>
      <c r="AU223" s="143" t="s">
        <v>160</v>
      </c>
      <c r="AY223" s="17" t="s">
        <v>152</v>
      </c>
      <c r="BE223" s="144">
        <f t="shared" ref="BE223:BE237" si="14">IF(N223="základní",J223,0)</f>
        <v>0</v>
      </c>
      <c r="BF223" s="144">
        <f t="shared" ref="BF223:BF237" si="15">IF(N223="snížená",J223,0)</f>
        <v>0</v>
      </c>
      <c r="BG223" s="144">
        <f t="shared" ref="BG223:BG237" si="16">IF(N223="zákl. přenesená",J223,0)</f>
        <v>0</v>
      </c>
      <c r="BH223" s="144">
        <f t="shared" ref="BH223:BH237" si="17">IF(N223="sníž. přenesená",J223,0)</f>
        <v>0</v>
      </c>
      <c r="BI223" s="144">
        <f t="shared" ref="BI223:BI237" si="18">IF(N223="nulová",J223,0)</f>
        <v>0</v>
      </c>
      <c r="BJ223" s="17" t="s">
        <v>160</v>
      </c>
      <c r="BK223" s="144">
        <f t="shared" ref="BK223:BK237" si="19">ROUND(I223*H223,2)</f>
        <v>0</v>
      </c>
      <c r="BL223" s="17" t="s">
        <v>159</v>
      </c>
      <c r="BM223" s="143" t="s">
        <v>356</v>
      </c>
    </row>
    <row r="224" spans="2:65" s="1" customFormat="1" ht="24.2" customHeight="1">
      <c r="B224" s="32"/>
      <c r="C224" s="132" t="s">
        <v>357</v>
      </c>
      <c r="D224" s="132" t="s">
        <v>154</v>
      </c>
      <c r="E224" s="133" t="s">
        <v>358</v>
      </c>
      <c r="F224" s="134" t="s">
        <v>359</v>
      </c>
      <c r="G224" s="135" t="s">
        <v>168</v>
      </c>
      <c r="H224" s="136">
        <v>777.125</v>
      </c>
      <c r="I224" s="137"/>
      <c r="J224" s="138">
        <f t="shared" si="10"/>
        <v>0</v>
      </c>
      <c r="K224" s="134" t="s">
        <v>158</v>
      </c>
      <c r="L224" s="32"/>
      <c r="M224" s="139" t="s">
        <v>1</v>
      </c>
      <c r="N224" s="140" t="s">
        <v>43</v>
      </c>
      <c r="P224" s="141">
        <f t="shared" si="11"/>
        <v>0</v>
      </c>
      <c r="Q224" s="141">
        <v>5.3299999999999997E-3</v>
      </c>
      <c r="R224" s="141">
        <f t="shared" si="12"/>
        <v>4.1420762499999997</v>
      </c>
      <c r="S224" s="141">
        <v>0</v>
      </c>
      <c r="T224" s="142">
        <f t="shared" si="13"/>
        <v>0</v>
      </c>
      <c r="AR224" s="143" t="s">
        <v>159</v>
      </c>
      <c r="AT224" s="143" t="s">
        <v>154</v>
      </c>
      <c r="AU224" s="143" t="s">
        <v>160</v>
      </c>
      <c r="AY224" s="17" t="s">
        <v>152</v>
      </c>
      <c r="BE224" s="144">
        <f t="shared" si="14"/>
        <v>0</v>
      </c>
      <c r="BF224" s="144">
        <f t="shared" si="15"/>
        <v>0</v>
      </c>
      <c r="BG224" s="144">
        <f t="shared" si="16"/>
        <v>0</v>
      </c>
      <c r="BH224" s="144">
        <f t="shared" si="17"/>
        <v>0</v>
      </c>
      <c r="BI224" s="144">
        <f t="shared" si="18"/>
        <v>0</v>
      </c>
      <c r="BJ224" s="17" t="s">
        <v>160</v>
      </c>
      <c r="BK224" s="144">
        <f t="shared" si="19"/>
        <v>0</v>
      </c>
      <c r="BL224" s="17" t="s">
        <v>159</v>
      </c>
      <c r="BM224" s="143" t="s">
        <v>360</v>
      </c>
    </row>
    <row r="225" spans="2:65" s="1" customFormat="1" ht="24.2" customHeight="1">
      <c r="B225" s="32"/>
      <c r="C225" s="132" t="s">
        <v>361</v>
      </c>
      <c r="D225" s="132" t="s">
        <v>154</v>
      </c>
      <c r="E225" s="133" t="s">
        <v>362</v>
      </c>
      <c r="F225" s="134" t="s">
        <v>363</v>
      </c>
      <c r="G225" s="135" t="s">
        <v>168</v>
      </c>
      <c r="H225" s="136">
        <v>777.125</v>
      </c>
      <c r="I225" s="137"/>
      <c r="J225" s="138">
        <f t="shared" si="10"/>
        <v>0</v>
      </c>
      <c r="K225" s="134" t="s">
        <v>158</v>
      </c>
      <c r="L225" s="32"/>
      <c r="M225" s="139" t="s">
        <v>1</v>
      </c>
      <c r="N225" s="140" t="s">
        <v>43</v>
      </c>
      <c r="P225" s="141">
        <f t="shared" si="11"/>
        <v>0</v>
      </c>
      <c r="Q225" s="141">
        <v>0</v>
      </c>
      <c r="R225" s="141">
        <f t="shared" si="12"/>
        <v>0</v>
      </c>
      <c r="S225" s="141">
        <v>0</v>
      </c>
      <c r="T225" s="142">
        <f t="shared" si="13"/>
        <v>0</v>
      </c>
      <c r="AR225" s="143" t="s">
        <v>159</v>
      </c>
      <c r="AT225" s="143" t="s">
        <v>154</v>
      </c>
      <c r="AU225" s="143" t="s">
        <v>160</v>
      </c>
      <c r="AY225" s="17" t="s">
        <v>152</v>
      </c>
      <c r="BE225" s="144">
        <f t="shared" si="14"/>
        <v>0</v>
      </c>
      <c r="BF225" s="144">
        <f t="shared" si="15"/>
        <v>0</v>
      </c>
      <c r="BG225" s="144">
        <f t="shared" si="16"/>
        <v>0</v>
      </c>
      <c r="BH225" s="144">
        <f t="shared" si="17"/>
        <v>0</v>
      </c>
      <c r="BI225" s="144">
        <f t="shared" si="18"/>
        <v>0</v>
      </c>
      <c r="BJ225" s="17" t="s">
        <v>160</v>
      </c>
      <c r="BK225" s="144">
        <f t="shared" si="19"/>
        <v>0</v>
      </c>
      <c r="BL225" s="17" t="s">
        <v>159</v>
      </c>
      <c r="BM225" s="143" t="s">
        <v>364</v>
      </c>
    </row>
    <row r="226" spans="2:65" s="1" customFormat="1" ht="24.2" customHeight="1">
      <c r="B226" s="32"/>
      <c r="C226" s="132" t="s">
        <v>365</v>
      </c>
      <c r="D226" s="132" t="s">
        <v>154</v>
      </c>
      <c r="E226" s="133" t="s">
        <v>366</v>
      </c>
      <c r="F226" s="134" t="s">
        <v>367</v>
      </c>
      <c r="G226" s="135" t="s">
        <v>168</v>
      </c>
      <c r="H226" s="136">
        <v>30.783999999999999</v>
      </c>
      <c r="I226" s="137"/>
      <c r="J226" s="138">
        <f t="shared" si="10"/>
        <v>0</v>
      </c>
      <c r="K226" s="134" t="s">
        <v>158</v>
      </c>
      <c r="L226" s="32"/>
      <c r="M226" s="139" t="s">
        <v>1</v>
      </c>
      <c r="N226" s="140" t="s">
        <v>43</v>
      </c>
      <c r="P226" s="141">
        <f t="shared" si="11"/>
        <v>0</v>
      </c>
      <c r="Q226" s="141">
        <v>8.0999999999999996E-4</v>
      </c>
      <c r="R226" s="141">
        <f t="shared" si="12"/>
        <v>2.4935039999999999E-2</v>
      </c>
      <c r="S226" s="141">
        <v>0</v>
      </c>
      <c r="T226" s="142">
        <f t="shared" si="13"/>
        <v>0</v>
      </c>
      <c r="AR226" s="143" t="s">
        <v>159</v>
      </c>
      <c r="AT226" s="143" t="s">
        <v>154</v>
      </c>
      <c r="AU226" s="143" t="s">
        <v>160</v>
      </c>
      <c r="AY226" s="17" t="s">
        <v>152</v>
      </c>
      <c r="BE226" s="144">
        <f t="shared" si="14"/>
        <v>0</v>
      </c>
      <c r="BF226" s="144">
        <f t="shared" si="15"/>
        <v>0</v>
      </c>
      <c r="BG226" s="144">
        <f t="shared" si="16"/>
        <v>0</v>
      </c>
      <c r="BH226" s="144">
        <f t="shared" si="17"/>
        <v>0</v>
      </c>
      <c r="BI226" s="144">
        <f t="shared" si="18"/>
        <v>0</v>
      </c>
      <c r="BJ226" s="17" t="s">
        <v>160</v>
      </c>
      <c r="BK226" s="144">
        <f t="shared" si="19"/>
        <v>0</v>
      </c>
      <c r="BL226" s="17" t="s">
        <v>159</v>
      </c>
      <c r="BM226" s="143" t="s">
        <v>368</v>
      </c>
    </row>
    <row r="227" spans="2:65" s="1" customFormat="1" ht="24.2" customHeight="1">
      <c r="B227" s="32"/>
      <c r="C227" s="132" t="s">
        <v>369</v>
      </c>
      <c r="D227" s="132" t="s">
        <v>154</v>
      </c>
      <c r="E227" s="133" t="s">
        <v>370</v>
      </c>
      <c r="F227" s="134" t="s">
        <v>371</v>
      </c>
      <c r="G227" s="135" t="s">
        <v>168</v>
      </c>
      <c r="H227" s="136">
        <v>30.783999999999999</v>
      </c>
      <c r="I227" s="137"/>
      <c r="J227" s="138">
        <f t="shared" si="10"/>
        <v>0</v>
      </c>
      <c r="K227" s="134" t="s">
        <v>158</v>
      </c>
      <c r="L227" s="32"/>
      <c r="M227" s="139" t="s">
        <v>1</v>
      </c>
      <c r="N227" s="140" t="s">
        <v>43</v>
      </c>
      <c r="P227" s="141">
        <f t="shared" si="11"/>
        <v>0</v>
      </c>
      <c r="Q227" s="141">
        <v>0</v>
      </c>
      <c r="R227" s="141">
        <f t="shared" si="12"/>
        <v>0</v>
      </c>
      <c r="S227" s="141">
        <v>0</v>
      </c>
      <c r="T227" s="142">
        <f t="shared" si="13"/>
        <v>0</v>
      </c>
      <c r="AR227" s="143" t="s">
        <v>159</v>
      </c>
      <c r="AT227" s="143" t="s">
        <v>154</v>
      </c>
      <c r="AU227" s="143" t="s">
        <v>160</v>
      </c>
      <c r="AY227" s="17" t="s">
        <v>152</v>
      </c>
      <c r="BE227" s="144">
        <f t="shared" si="14"/>
        <v>0</v>
      </c>
      <c r="BF227" s="144">
        <f t="shared" si="15"/>
        <v>0</v>
      </c>
      <c r="BG227" s="144">
        <f t="shared" si="16"/>
        <v>0</v>
      </c>
      <c r="BH227" s="144">
        <f t="shared" si="17"/>
        <v>0</v>
      </c>
      <c r="BI227" s="144">
        <f t="shared" si="18"/>
        <v>0</v>
      </c>
      <c r="BJ227" s="17" t="s">
        <v>160</v>
      </c>
      <c r="BK227" s="144">
        <f t="shared" si="19"/>
        <v>0</v>
      </c>
      <c r="BL227" s="17" t="s">
        <v>159</v>
      </c>
      <c r="BM227" s="143" t="s">
        <v>372</v>
      </c>
    </row>
    <row r="228" spans="2:65" s="1" customFormat="1" ht="24.2" customHeight="1">
      <c r="B228" s="32"/>
      <c r="C228" s="132" t="s">
        <v>373</v>
      </c>
      <c r="D228" s="132" t="s">
        <v>154</v>
      </c>
      <c r="E228" s="133" t="s">
        <v>374</v>
      </c>
      <c r="F228" s="134" t="s">
        <v>375</v>
      </c>
      <c r="G228" s="135" t="s">
        <v>168</v>
      </c>
      <c r="H228" s="136">
        <v>746.34100000000001</v>
      </c>
      <c r="I228" s="137"/>
      <c r="J228" s="138">
        <f t="shared" si="10"/>
        <v>0</v>
      </c>
      <c r="K228" s="134" t="s">
        <v>158</v>
      </c>
      <c r="L228" s="32"/>
      <c r="M228" s="139" t="s">
        <v>1</v>
      </c>
      <c r="N228" s="140" t="s">
        <v>43</v>
      </c>
      <c r="P228" s="141">
        <f t="shared" si="11"/>
        <v>0</v>
      </c>
      <c r="Q228" s="141">
        <v>8.8000000000000003E-4</v>
      </c>
      <c r="R228" s="141">
        <f t="shared" si="12"/>
        <v>0.65678007999999999</v>
      </c>
      <c r="S228" s="141">
        <v>0</v>
      </c>
      <c r="T228" s="142">
        <f t="shared" si="13"/>
        <v>0</v>
      </c>
      <c r="AR228" s="143" t="s">
        <v>159</v>
      </c>
      <c r="AT228" s="143" t="s">
        <v>154</v>
      </c>
      <c r="AU228" s="143" t="s">
        <v>160</v>
      </c>
      <c r="AY228" s="17" t="s">
        <v>152</v>
      </c>
      <c r="BE228" s="144">
        <f t="shared" si="14"/>
        <v>0</v>
      </c>
      <c r="BF228" s="144">
        <f t="shared" si="15"/>
        <v>0</v>
      </c>
      <c r="BG228" s="144">
        <f t="shared" si="16"/>
        <v>0</v>
      </c>
      <c r="BH228" s="144">
        <f t="shared" si="17"/>
        <v>0</v>
      </c>
      <c r="BI228" s="144">
        <f t="shared" si="18"/>
        <v>0</v>
      </c>
      <c r="BJ228" s="17" t="s">
        <v>160</v>
      </c>
      <c r="BK228" s="144">
        <f t="shared" si="19"/>
        <v>0</v>
      </c>
      <c r="BL228" s="17" t="s">
        <v>159</v>
      </c>
      <c r="BM228" s="143" t="s">
        <v>376</v>
      </c>
    </row>
    <row r="229" spans="2:65" s="1" customFormat="1" ht="24.2" customHeight="1">
      <c r="B229" s="32"/>
      <c r="C229" s="132" t="s">
        <v>377</v>
      </c>
      <c r="D229" s="132" t="s">
        <v>154</v>
      </c>
      <c r="E229" s="133" t="s">
        <v>378</v>
      </c>
      <c r="F229" s="134" t="s">
        <v>379</v>
      </c>
      <c r="G229" s="135" t="s">
        <v>168</v>
      </c>
      <c r="H229" s="136">
        <v>746.34100000000001</v>
      </c>
      <c r="I229" s="137"/>
      <c r="J229" s="138">
        <f t="shared" si="10"/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si="11"/>
        <v>0</v>
      </c>
      <c r="Q229" s="141">
        <v>0</v>
      </c>
      <c r="R229" s="141">
        <f t="shared" si="12"/>
        <v>0</v>
      </c>
      <c r="S229" s="141">
        <v>0</v>
      </c>
      <c r="T229" s="142">
        <f t="shared" si="13"/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si="14"/>
        <v>0</v>
      </c>
      <c r="BF229" s="144">
        <f t="shared" si="15"/>
        <v>0</v>
      </c>
      <c r="BG229" s="144">
        <f t="shared" si="16"/>
        <v>0</v>
      </c>
      <c r="BH229" s="144">
        <f t="shared" si="17"/>
        <v>0</v>
      </c>
      <c r="BI229" s="144">
        <f t="shared" si="18"/>
        <v>0</v>
      </c>
      <c r="BJ229" s="17" t="s">
        <v>160</v>
      </c>
      <c r="BK229" s="144">
        <f t="shared" si="19"/>
        <v>0</v>
      </c>
      <c r="BL229" s="17" t="s">
        <v>159</v>
      </c>
      <c r="BM229" s="143" t="s">
        <v>380</v>
      </c>
    </row>
    <row r="230" spans="2:65" s="1" customFormat="1" ht="16.5" customHeight="1">
      <c r="B230" s="32"/>
      <c r="C230" s="132" t="s">
        <v>381</v>
      </c>
      <c r="D230" s="132" t="s">
        <v>154</v>
      </c>
      <c r="E230" s="133" t="s">
        <v>382</v>
      </c>
      <c r="F230" s="134" t="s">
        <v>383</v>
      </c>
      <c r="G230" s="135" t="s">
        <v>196</v>
      </c>
      <c r="H230" s="136">
        <v>21.111999999999998</v>
      </c>
      <c r="I230" s="137"/>
      <c r="J230" s="138">
        <f t="shared" si="1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1"/>
        <v>0</v>
      </c>
      <c r="Q230" s="141">
        <v>1.05555</v>
      </c>
      <c r="R230" s="141">
        <f t="shared" si="12"/>
        <v>22.284771599999999</v>
      </c>
      <c r="S230" s="141">
        <v>0</v>
      </c>
      <c r="T230" s="142">
        <f t="shared" si="1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14"/>
        <v>0</v>
      </c>
      <c r="BF230" s="144">
        <f t="shared" si="15"/>
        <v>0</v>
      </c>
      <c r="BG230" s="144">
        <f t="shared" si="16"/>
        <v>0</v>
      </c>
      <c r="BH230" s="144">
        <f t="shared" si="17"/>
        <v>0</v>
      </c>
      <c r="BI230" s="144">
        <f t="shared" si="18"/>
        <v>0</v>
      </c>
      <c r="BJ230" s="17" t="s">
        <v>160</v>
      </c>
      <c r="BK230" s="144">
        <f t="shared" si="19"/>
        <v>0</v>
      </c>
      <c r="BL230" s="17" t="s">
        <v>159</v>
      </c>
      <c r="BM230" s="143" t="s">
        <v>384</v>
      </c>
    </row>
    <row r="231" spans="2:65" s="1" customFormat="1" ht="16.5" customHeight="1">
      <c r="B231" s="32"/>
      <c r="C231" s="132" t="s">
        <v>385</v>
      </c>
      <c r="D231" s="132" t="s">
        <v>154</v>
      </c>
      <c r="E231" s="133" t="s">
        <v>386</v>
      </c>
      <c r="F231" s="134" t="s">
        <v>387</v>
      </c>
      <c r="G231" s="135" t="s">
        <v>196</v>
      </c>
      <c r="H231" s="136">
        <v>8.4000000000000005E-2</v>
      </c>
      <c r="I231" s="137"/>
      <c r="J231" s="138">
        <f t="shared" si="1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1"/>
        <v>0</v>
      </c>
      <c r="Q231" s="141">
        <v>1.06277</v>
      </c>
      <c r="R231" s="141">
        <f t="shared" si="12"/>
        <v>8.9272680000000007E-2</v>
      </c>
      <c r="S231" s="141">
        <v>0</v>
      </c>
      <c r="T231" s="142">
        <f t="shared" si="1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14"/>
        <v>0</v>
      </c>
      <c r="BF231" s="144">
        <f t="shared" si="15"/>
        <v>0</v>
      </c>
      <c r="BG231" s="144">
        <f t="shared" si="16"/>
        <v>0</v>
      </c>
      <c r="BH231" s="144">
        <f t="shared" si="17"/>
        <v>0</v>
      </c>
      <c r="BI231" s="144">
        <f t="shared" si="18"/>
        <v>0</v>
      </c>
      <c r="BJ231" s="17" t="s">
        <v>160</v>
      </c>
      <c r="BK231" s="144">
        <f t="shared" si="19"/>
        <v>0</v>
      </c>
      <c r="BL231" s="17" t="s">
        <v>159</v>
      </c>
      <c r="BM231" s="143" t="s">
        <v>388</v>
      </c>
    </row>
    <row r="232" spans="2:65" s="1" customFormat="1" ht="16.5" customHeight="1">
      <c r="B232" s="32"/>
      <c r="C232" s="132" t="s">
        <v>389</v>
      </c>
      <c r="D232" s="132" t="s">
        <v>154</v>
      </c>
      <c r="E232" s="133" t="s">
        <v>390</v>
      </c>
      <c r="F232" s="134" t="s">
        <v>391</v>
      </c>
      <c r="G232" s="135" t="s">
        <v>172</v>
      </c>
      <c r="H232" s="136">
        <v>62.4</v>
      </c>
      <c r="I232" s="137"/>
      <c r="J232" s="138">
        <f t="shared" si="1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1"/>
        <v>0</v>
      </c>
      <c r="Q232" s="141">
        <v>2.45336</v>
      </c>
      <c r="R232" s="141">
        <f t="shared" si="12"/>
        <v>153.089664</v>
      </c>
      <c r="S232" s="141">
        <v>0</v>
      </c>
      <c r="T232" s="142">
        <f t="shared" si="1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14"/>
        <v>0</v>
      </c>
      <c r="BF232" s="144">
        <f t="shared" si="15"/>
        <v>0</v>
      </c>
      <c r="BG232" s="144">
        <f t="shared" si="16"/>
        <v>0</v>
      </c>
      <c r="BH232" s="144">
        <f t="shared" si="17"/>
        <v>0</v>
      </c>
      <c r="BI232" s="144">
        <f t="shared" si="18"/>
        <v>0</v>
      </c>
      <c r="BJ232" s="17" t="s">
        <v>160</v>
      </c>
      <c r="BK232" s="144">
        <f t="shared" si="19"/>
        <v>0</v>
      </c>
      <c r="BL232" s="17" t="s">
        <v>159</v>
      </c>
      <c r="BM232" s="143" t="s">
        <v>392</v>
      </c>
    </row>
    <row r="233" spans="2:65" s="1" customFormat="1" ht="24.2" customHeight="1">
      <c r="B233" s="32"/>
      <c r="C233" s="132" t="s">
        <v>393</v>
      </c>
      <c r="D233" s="132" t="s">
        <v>154</v>
      </c>
      <c r="E233" s="133" t="s">
        <v>394</v>
      </c>
      <c r="F233" s="134" t="s">
        <v>395</v>
      </c>
      <c r="G233" s="135" t="s">
        <v>168</v>
      </c>
      <c r="H233" s="136">
        <v>448.76</v>
      </c>
      <c r="I233" s="137"/>
      <c r="J233" s="138">
        <f t="shared" si="1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1"/>
        <v>0</v>
      </c>
      <c r="Q233" s="141">
        <v>4.6499999999999996E-3</v>
      </c>
      <c r="R233" s="141">
        <f t="shared" si="12"/>
        <v>2.0867339999999999</v>
      </c>
      <c r="S233" s="141">
        <v>0</v>
      </c>
      <c r="T233" s="142">
        <f t="shared" si="1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14"/>
        <v>0</v>
      </c>
      <c r="BF233" s="144">
        <f t="shared" si="15"/>
        <v>0</v>
      </c>
      <c r="BG233" s="144">
        <f t="shared" si="16"/>
        <v>0</v>
      </c>
      <c r="BH233" s="144">
        <f t="shared" si="17"/>
        <v>0</v>
      </c>
      <c r="BI233" s="144">
        <f t="shared" si="18"/>
        <v>0</v>
      </c>
      <c r="BJ233" s="17" t="s">
        <v>160</v>
      </c>
      <c r="BK233" s="144">
        <f t="shared" si="19"/>
        <v>0</v>
      </c>
      <c r="BL233" s="17" t="s">
        <v>159</v>
      </c>
      <c r="BM233" s="143" t="s">
        <v>396</v>
      </c>
    </row>
    <row r="234" spans="2:65" s="1" customFormat="1" ht="24.2" customHeight="1">
      <c r="B234" s="32"/>
      <c r="C234" s="132" t="s">
        <v>397</v>
      </c>
      <c r="D234" s="132" t="s">
        <v>154</v>
      </c>
      <c r="E234" s="133" t="s">
        <v>398</v>
      </c>
      <c r="F234" s="134" t="s">
        <v>399</v>
      </c>
      <c r="G234" s="135" t="s">
        <v>168</v>
      </c>
      <c r="H234" s="136">
        <v>448.76</v>
      </c>
      <c r="I234" s="137"/>
      <c r="J234" s="138">
        <f t="shared" si="10"/>
        <v>0</v>
      </c>
      <c r="K234" s="134" t="s">
        <v>158</v>
      </c>
      <c r="L234" s="32"/>
      <c r="M234" s="139" t="s">
        <v>1</v>
      </c>
      <c r="N234" s="140" t="s">
        <v>43</v>
      </c>
      <c r="P234" s="141">
        <f t="shared" si="11"/>
        <v>0</v>
      </c>
      <c r="Q234" s="141">
        <v>0</v>
      </c>
      <c r="R234" s="141">
        <f t="shared" si="12"/>
        <v>0</v>
      </c>
      <c r="S234" s="141">
        <v>0</v>
      </c>
      <c r="T234" s="142">
        <f t="shared" si="13"/>
        <v>0</v>
      </c>
      <c r="AR234" s="143" t="s">
        <v>159</v>
      </c>
      <c r="AT234" s="143" t="s">
        <v>154</v>
      </c>
      <c r="AU234" s="143" t="s">
        <v>160</v>
      </c>
      <c r="AY234" s="17" t="s">
        <v>152</v>
      </c>
      <c r="BE234" s="144">
        <f t="shared" si="14"/>
        <v>0</v>
      </c>
      <c r="BF234" s="144">
        <f t="shared" si="15"/>
        <v>0</v>
      </c>
      <c r="BG234" s="144">
        <f t="shared" si="16"/>
        <v>0</v>
      </c>
      <c r="BH234" s="144">
        <f t="shared" si="17"/>
        <v>0</v>
      </c>
      <c r="BI234" s="144">
        <f t="shared" si="18"/>
        <v>0</v>
      </c>
      <c r="BJ234" s="17" t="s">
        <v>160</v>
      </c>
      <c r="BK234" s="144">
        <f t="shared" si="19"/>
        <v>0</v>
      </c>
      <c r="BL234" s="17" t="s">
        <v>159</v>
      </c>
      <c r="BM234" s="143" t="s">
        <v>400</v>
      </c>
    </row>
    <row r="235" spans="2:65" s="1" customFormat="1" ht="33" customHeight="1">
      <c r="B235" s="32"/>
      <c r="C235" s="132" t="s">
        <v>401</v>
      </c>
      <c r="D235" s="132" t="s">
        <v>154</v>
      </c>
      <c r="E235" s="133" t="s">
        <v>402</v>
      </c>
      <c r="F235" s="134" t="s">
        <v>403</v>
      </c>
      <c r="G235" s="135" t="s">
        <v>168</v>
      </c>
      <c r="H235" s="136">
        <v>448.76</v>
      </c>
      <c r="I235" s="137"/>
      <c r="J235" s="138">
        <f t="shared" si="10"/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 t="shared" si="11"/>
        <v>0</v>
      </c>
      <c r="Q235" s="141">
        <v>1.6100000000000001E-3</v>
      </c>
      <c r="R235" s="141">
        <f t="shared" si="12"/>
        <v>0.72250360000000002</v>
      </c>
      <c r="S235" s="141">
        <v>0</v>
      </c>
      <c r="T235" s="142">
        <f t="shared" si="13"/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 t="shared" si="14"/>
        <v>0</v>
      </c>
      <c r="BF235" s="144">
        <f t="shared" si="15"/>
        <v>0</v>
      </c>
      <c r="BG235" s="144">
        <f t="shared" si="16"/>
        <v>0</v>
      </c>
      <c r="BH235" s="144">
        <f t="shared" si="17"/>
        <v>0</v>
      </c>
      <c r="BI235" s="144">
        <f t="shared" si="18"/>
        <v>0</v>
      </c>
      <c r="BJ235" s="17" t="s">
        <v>160</v>
      </c>
      <c r="BK235" s="144">
        <f t="shared" si="19"/>
        <v>0</v>
      </c>
      <c r="BL235" s="17" t="s">
        <v>159</v>
      </c>
      <c r="BM235" s="143" t="s">
        <v>404</v>
      </c>
    </row>
    <row r="236" spans="2:65" s="1" customFormat="1" ht="33" customHeight="1">
      <c r="B236" s="32"/>
      <c r="C236" s="132" t="s">
        <v>405</v>
      </c>
      <c r="D236" s="132" t="s">
        <v>154</v>
      </c>
      <c r="E236" s="133" t="s">
        <v>406</v>
      </c>
      <c r="F236" s="134" t="s">
        <v>407</v>
      </c>
      <c r="G236" s="135" t="s">
        <v>168</v>
      </c>
      <c r="H236" s="136">
        <v>448.76</v>
      </c>
      <c r="I236" s="137"/>
      <c r="J236" s="138">
        <f t="shared" si="10"/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 t="shared" si="11"/>
        <v>0</v>
      </c>
      <c r="Q236" s="141">
        <v>0</v>
      </c>
      <c r="R236" s="141">
        <f t="shared" si="12"/>
        <v>0</v>
      </c>
      <c r="S236" s="141">
        <v>0</v>
      </c>
      <c r="T236" s="142">
        <f t="shared" si="13"/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 t="shared" si="14"/>
        <v>0</v>
      </c>
      <c r="BF236" s="144">
        <f t="shared" si="15"/>
        <v>0</v>
      </c>
      <c r="BG236" s="144">
        <f t="shared" si="16"/>
        <v>0</v>
      </c>
      <c r="BH236" s="144">
        <f t="shared" si="17"/>
        <v>0</v>
      </c>
      <c r="BI236" s="144">
        <f t="shared" si="18"/>
        <v>0</v>
      </c>
      <c r="BJ236" s="17" t="s">
        <v>160</v>
      </c>
      <c r="BK236" s="144">
        <f t="shared" si="19"/>
        <v>0</v>
      </c>
      <c r="BL236" s="17" t="s">
        <v>159</v>
      </c>
      <c r="BM236" s="143" t="s">
        <v>408</v>
      </c>
    </row>
    <row r="237" spans="2:65" s="1" customFormat="1" ht="24.2" customHeight="1">
      <c r="B237" s="32"/>
      <c r="C237" s="132" t="s">
        <v>409</v>
      </c>
      <c r="D237" s="132" t="s">
        <v>154</v>
      </c>
      <c r="E237" s="133" t="s">
        <v>410</v>
      </c>
      <c r="F237" s="134" t="s">
        <v>411</v>
      </c>
      <c r="G237" s="135" t="s">
        <v>196</v>
      </c>
      <c r="H237" s="136">
        <v>10.92</v>
      </c>
      <c r="I237" s="137"/>
      <c r="J237" s="138">
        <f t="shared" si="10"/>
        <v>0</v>
      </c>
      <c r="K237" s="134" t="s">
        <v>158</v>
      </c>
      <c r="L237" s="32"/>
      <c r="M237" s="139" t="s">
        <v>1</v>
      </c>
      <c r="N237" s="140" t="s">
        <v>43</v>
      </c>
      <c r="P237" s="141">
        <f t="shared" si="11"/>
        <v>0</v>
      </c>
      <c r="Q237" s="141">
        <v>1.0551200000000001</v>
      </c>
      <c r="R237" s="141">
        <f t="shared" si="12"/>
        <v>11.521910400000001</v>
      </c>
      <c r="S237" s="141">
        <v>0</v>
      </c>
      <c r="T237" s="142">
        <f t="shared" si="13"/>
        <v>0</v>
      </c>
      <c r="AR237" s="143" t="s">
        <v>159</v>
      </c>
      <c r="AT237" s="143" t="s">
        <v>154</v>
      </c>
      <c r="AU237" s="143" t="s">
        <v>160</v>
      </c>
      <c r="AY237" s="17" t="s">
        <v>152</v>
      </c>
      <c r="BE237" s="144">
        <f t="shared" si="14"/>
        <v>0</v>
      </c>
      <c r="BF237" s="144">
        <f t="shared" si="15"/>
        <v>0</v>
      </c>
      <c r="BG237" s="144">
        <f t="shared" si="16"/>
        <v>0</v>
      </c>
      <c r="BH237" s="144">
        <f t="shared" si="17"/>
        <v>0</v>
      </c>
      <c r="BI237" s="144">
        <f t="shared" si="18"/>
        <v>0</v>
      </c>
      <c r="BJ237" s="17" t="s">
        <v>160</v>
      </c>
      <c r="BK237" s="144">
        <f t="shared" si="19"/>
        <v>0</v>
      </c>
      <c r="BL237" s="17" t="s">
        <v>159</v>
      </c>
      <c r="BM237" s="143" t="s">
        <v>412</v>
      </c>
    </row>
    <row r="238" spans="2:65" s="11" customFormat="1" ht="22.9" customHeight="1">
      <c r="B238" s="120"/>
      <c r="D238" s="121" t="s">
        <v>76</v>
      </c>
      <c r="E238" s="130" t="s">
        <v>184</v>
      </c>
      <c r="F238" s="130" t="s">
        <v>413</v>
      </c>
      <c r="I238" s="123"/>
      <c r="J238" s="131">
        <f>BK238</f>
        <v>0</v>
      </c>
      <c r="L238" s="120"/>
      <c r="M238" s="125"/>
      <c r="P238" s="126">
        <f>SUM(P239:P270)</f>
        <v>0</v>
      </c>
      <c r="R238" s="126">
        <f>SUM(R239:R270)</f>
        <v>392.32468738999995</v>
      </c>
      <c r="T238" s="127">
        <f>SUM(T239:T270)</f>
        <v>0</v>
      </c>
      <c r="AR238" s="121" t="s">
        <v>85</v>
      </c>
      <c r="AT238" s="128" t="s">
        <v>76</v>
      </c>
      <c r="AU238" s="128" t="s">
        <v>85</v>
      </c>
      <c r="AY238" s="121" t="s">
        <v>152</v>
      </c>
      <c r="BK238" s="129">
        <f>SUM(BK239:BK270)</f>
        <v>0</v>
      </c>
    </row>
    <row r="239" spans="2:65" s="1" customFormat="1" ht="24.2" customHeight="1">
      <c r="B239" s="32"/>
      <c r="C239" s="132" t="s">
        <v>414</v>
      </c>
      <c r="D239" s="132" t="s">
        <v>154</v>
      </c>
      <c r="E239" s="133" t="s">
        <v>415</v>
      </c>
      <c r="F239" s="134" t="s">
        <v>416</v>
      </c>
      <c r="G239" s="135" t="s">
        <v>168</v>
      </c>
      <c r="H239" s="136">
        <v>3001.52</v>
      </c>
      <c r="I239" s="137"/>
      <c r="J239" s="138">
        <f>ROUND(I239*H239,2)</f>
        <v>0</v>
      </c>
      <c r="K239" s="134" t="s">
        <v>158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7.3499999999999998E-3</v>
      </c>
      <c r="R239" s="141">
        <f>Q239*H239</f>
        <v>22.061171999999999</v>
      </c>
      <c r="S239" s="141">
        <v>0</v>
      </c>
      <c r="T239" s="142">
        <f>S239*H239</f>
        <v>0</v>
      </c>
      <c r="AR239" s="143" t="s">
        <v>159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159</v>
      </c>
      <c r="BM239" s="143" t="s">
        <v>417</v>
      </c>
    </row>
    <row r="240" spans="2:65" s="1" customFormat="1" ht="24.2" customHeight="1">
      <c r="B240" s="32"/>
      <c r="C240" s="132" t="s">
        <v>418</v>
      </c>
      <c r="D240" s="132" t="s">
        <v>154</v>
      </c>
      <c r="E240" s="133" t="s">
        <v>419</v>
      </c>
      <c r="F240" s="134" t="s">
        <v>420</v>
      </c>
      <c r="G240" s="135" t="s">
        <v>168</v>
      </c>
      <c r="H240" s="136">
        <v>3001.52</v>
      </c>
      <c r="I240" s="137"/>
      <c r="J240" s="138">
        <f>ROUND(I240*H240,2)</f>
        <v>0</v>
      </c>
      <c r="K240" s="134" t="s">
        <v>158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4.3800000000000002E-3</v>
      </c>
      <c r="R240" s="141">
        <f>Q240*H240</f>
        <v>13.146657600000001</v>
      </c>
      <c r="S240" s="141">
        <v>0</v>
      </c>
      <c r="T240" s="142">
        <f>S240*H240</f>
        <v>0</v>
      </c>
      <c r="AR240" s="143" t="s">
        <v>159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159</v>
      </c>
      <c r="BM240" s="143" t="s">
        <v>421</v>
      </c>
    </row>
    <row r="241" spans="2:65" s="1" customFormat="1" ht="24.2" customHeight="1">
      <c r="B241" s="32"/>
      <c r="C241" s="132" t="s">
        <v>422</v>
      </c>
      <c r="D241" s="132" t="s">
        <v>154</v>
      </c>
      <c r="E241" s="133" t="s">
        <v>423</v>
      </c>
      <c r="F241" s="134" t="s">
        <v>424</v>
      </c>
      <c r="G241" s="135" t="s">
        <v>168</v>
      </c>
      <c r="H241" s="136">
        <v>3001.52</v>
      </c>
      <c r="I241" s="137"/>
      <c r="J241" s="138">
        <f>ROUND(I241*H241,2)</f>
        <v>0</v>
      </c>
      <c r="K241" s="134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3.0000000000000001E-3</v>
      </c>
      <c r="R241" s="141">
        <f>Q241*H241</f>
        <v>9.0045599999999997</v>
      </c>
      <c r="S241" s="141">
        <v>0</v>
      </c>
      <c r="T241" s="142">
        <f>S241*H241</f>
        <v>0</v>
      </c>
      <c r="AR241" s="143" t="s">
        <v>159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159</v>
      </c>
      <c r="BM241" s="143" t="s">
        <v>425</v>
      </c>
    </row>
    <row r="242" spans="2:65" s="1" customFormat="1" ht="24.2" customHeight="1">
      <c r="B242" s="32"/>
      <c r="C242" s="132" t="s">
        <v>426</v>
      </c>
      <c r="D242" s="132" t="s">
        <v>154</v>
      </c>
      <c r="E242" s="133" t="s">
        <v>427</v>
      </c>
      <c r="F242" s="134" t="s">
        <v>428</v>
      </c>
      <c r="G242" s="135" t="s">
        <v>168</v>
      </c>
      <c r="H242" s="136">
        <v>3001.52</v>
      </c>
      <c r="I242" s="137"/>
      <c r="J242" s="138">
        <f>ROUND(I242*H242,2)</f>
        <v>0</v>
      </c>
      <c r="K242" s="134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1.3650000000000001E-2</v>
      </c>
      <c r="R242" s="141">
        <f>Q242*H242</f>
        <v>40.970748</v>
      </c>
      <c r="S242" s="141">
        <v>0</v>
      </c>
      <c r="T242" s="142">
        <f>S242*H242</f>
        <v>0</v>
      </c>
      <c r="AR242" s="143" t="s">
        <v>159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159</v>
      </c>
      <c r="BM242" s="143" t="s">
        <v>429</v>
      </c>
    </row>
    <row r="243" spans="2:65" s="12" customFormat="1" ht="11.25">
      <c r="B243" s="145"/>
      <c r="D243" s="146" t="s">
        <v>174</v>
      </c>
      <c r="E243" s="147" t="s">
        <v>1</v>
      </c>
      <c r="F243" s="148" t="s">
        <v>430</v>
      </c>
      <c r="H243" s="149">
        <v>3001.52</v>
      </c>
      <c r="I243" s="150"/>
      <c r="L243" s="145"/>
      <c r="M243" s="151"/>
      <c r="T243" s="152"/>
      <c r="AT243" s="147" t="s">
        <v>174</v>
      </c>
      <c r="AU243" s="147" t="s">
        <v>160</v>
      </c>
      <c r="AV243" s="12" t="s">
        <v>160</v>
      </c>
      <c r="AW243" s="12" t="s">
        <v>32</v>
      </c>
      <c r="AX243" s="12" t="s">
        <v>85</v>
      </c>
      <c r="AY243" s="147" t="s">
        <v>152</v>
      </c>
    </row>
    <row r="244" spans="2:65" s="1" customFormat="1" ht="24.2" customHeight="1">
      <c r="B244" s="32"/>
      <c r="C244" s="132" t="s">
        <v>431</v>
      </c>
      <c r="D244" s="132" t="s">
        <v>154</v>
      </c>
      <c r="E244" s="133" t="s">
        <v>432</v>
      </c>
      <c r="F244" s="134" t="s">
        <v>433</v>
      </c>
      <c r="G244" s="135" t="s">
        <v>168</v>
      </c>
      <c r="H244" s="136">
        <v>3001.52</v>
      </c>
      <c r="I244" s="137"/>
      <c r="J244" s="138">
        <f t="shared" ref="J244:J252" si="20">ROUND(I244*H244,2)</f>
        <v>0</v>
      </c>
      <c r="K244" s="134" t="s">
        <v>158</v>
      </c>
      <c r="L244" s="32"/>
      <c r="M244" s="139" t="s">
        <v>1</v>
      </c>
      <c r="N244" s="140" t="s">
        <v>43</v>
      </c>
      <c r="P244" s="141">
        <f t="shared" ref="P244:P252" si="21">O244*H244</f>
        <v>0</v>
      </c>
      <c r="Q244" s="141">
        <v>6.7999999999999996E-3</v>
      </c>
      <c r="R244" s="141">
        <f t="shared" ref="R244:R252" si="22">Q244*H244</f>
        <v>20.410335999999997</v>
      </c>
      <c r="S244" s="141">
        <v>0</v>
      </c>
      <c r="T244" s="142">
        <f t="shared" ref="T244:T252" si="23">S244*H244</f>
        <v>0</v>
      </c>
      <c r="AR244" s="143" t="s">
        <v>159</v>
      </c>
      <c r="AT244" s="143" t="s">
        <v>154</v>
      </c>
      <c r="AU244" s="143" t="s">
        <v>160</v>
      </c>
      <c r="AY244" s="17" t="s">
        <v>152</v>
      </c>
      <c r="BE244" s="144">
        <f t="shared" ref="BE244:BE252" si="24">IF(N244="základní",J244,0)</f>
        <v>0</v>
      </c>
      <c r="BF244" s="144">
        <f t="shared" ref="BF244:BF252" si="25">IF(N244="snížená",J244,0)</f>
        <v>0</v>
      </c>
      <c r="BG244" s="144">
        <f t="shared" ref="BG244:BG252" si="26">IF(N244="zákl. přenesená",J244,0)</f>
        <v>0</v>
      </c>
      <c r="BH244" s="144">
        <f t="shared" ref="BH244:BH252" si="27">IF(N244="sníž. přenesená",J244,0)</f>
        <v>0</v>
      </c>
      <c r="BI244" s="144">
        <f t="shared" ref="BI244:BI252" si="28">IF(N244="nulová",J244,0)</f>
        <v>0</v>
      </c>
      <c r="BJ244" s="17" t="s">
        <v>160</v>
      </c>
      <c r="BK244" s="144">
        <f t="shared" ref="BK244:BK252" si="29">ROUND(I244*H244,2)</f>
        <v>0</v>
      </c>
      <c r="BL244" s="17" t="s">
        <v>159</v>
      </c>
      <c r="BM244" s="143" t="s">
        <v>434</v>
      </c>
    </row>
    <row r="245" spans="2:65" s="1" customFormat="1" ht="37.9" customHeight="1">
      <c r="B245" s="32"/>
      <c r="C245" s="132" t="s">
        <v>435</v>
      </c>
      <c r="D245" s="132" t="s">
        <v>154</v>
      </c>
      <c r="E245" s="133" t="s">
        <v>436</v>
      </c>
      <c r="F245" s="134" t="s">
        <v>437</v>
      </c>
      <c r="G245" s="135" t="s">
        <v>168</v>
      </c>
      <c r="H245" s="136">
        <v>3001.52</v>
      </c>
      <c r="I245" s="137"/>
      <c r="J245" s="138">
        <f t="shared" si="20"/>
        <v>0</v>
      </c>
      <c r="K245" s="134" t="s">
        <v>1</v>
      </c>
      <c r="L245" s="32"/>
      <c r="M245" s="139" t="s">
        <v>1</v>
      </c>
      <c r="N245" s="140" t="s">
        <v>43</v>
      </c>
      <c r="P245" s="141">
        <f t="shared" si="21"/>
        <v>0</v>
      </c>
      <c r="Q245" s="141">
        <v>5.5199999999999997E-3</v>
      </c>
      <c r="R245" s="141">
        <f t="shared" si="22"/>
        <v>16.568390399999998</v>
      </c>
      <c r="S245" s="141">
        <v>0</v>
      </c>
      <c r="T245" s="142">
        <f t="shared" si="23"/>
        <v>0</v>
      </c>
      <c r="AR245" s="143" t="s">
        <v>159</v>
      </c>
      <c r="AT245" s="143" t="s">
        <v>154</v>
      </c>
      <c r="AU245" s="143" t="s">
        <v>160</v>
      </c>
      <c r="AY245" s="17" t="s">
        <v>152</v>
      </c>
      <c r="BE245" s="144">
        <f t="shared" si="24"/>
        <v>0</v>
      </c>
      <c r="BF245" s="144">
        <f t="shared" si="25"/>
        <v>0</v>
      </c>
      <c r="BG245" s="144">
        <f t="shared" si="26"/>
        <v>0</v>
      </c>
      <c r="BH245" s="144">
        <f t="shared" si="27"/>
        <v>0</v>
      </c>
      <c r="BI245" s="144">
        <f t="shared" si="28"/>
        <v>0</v>
      </c>
      <c r="BJ245" s="17" t="s">
        <v>160</v>
      </c>
      <c r="BK245" s="144">
        <f t="shared" si="29"/>
        <v>0</v>
      </c>
      <c r="BL245" s="17" t="s">
        <v>159</v>
      </c>
      <c r="BM245" s="143" t="s">
        <v>438</v>
      </c>
    </row>
    <row r="246" spans="2:65" s="1" customFormat="1" ht="24.2" customHeight="1">
      <c r="B246" s="32"/>
      <c r="C246" s="132" t="s">
        <v>439</v>
      </c>
      <c r="D246" s="132" t="s">
        <v>154</v>
      </c>
      <c r="E246" s="133" t="s">
        <v>440</v>
      </c>
      <c r="F246" s="134" t="s">
        <v>441</v>
      </c>
      <c r="G246" s="135" t="s">
        <v>168</v>
      </c>
      <c r="H246" s="136">
        <v>150.07599999999999</v>
      </c>
      <c r="I246" s="137"/>
      <c r="J246" s="138">
        <f t="shared" si="20"/>
        <v>0</v>
      </c>
      <c r="K246" s="134" t="s">
        <v>158</v>
      </c>
      <c r="L246" s="32"/>
      <c r="M246" s="139" t="s">
        <v>1</v>
      </c>
      <c r="N246" s="140" t="s">
        <v>43</v>
      </c>
      <c r="P246" s="141">
        <f t="shared" si="21"/>
        <v>0</v>
      </c>
      <c r="Q246" s="141">
        <v>7.3499999999999998E-3</v>
      </c>
      <c r="R246" s="141">
        <f t="shared" si="22"/>
        <v>1.1030586</v>
      </c>
      <c r="S246" s="141">
        <v>0</v>
      </c>
      <c r="T246" s="142">
        <f t="shared" si="23"/>
        <v>0</v>
      </c>
      <c r="AR246" s="143" t="s">
        <v>159</v>
      </c>
      <c r="AT246" s="143" t="s">
        <v>154</v>
      </c>
      <c r="AU246" s="143" t="s">
        <v>160</v>
      </c>
      <c r="AY246" s="17" t="s">
        <v>152</v>
      </c>
      <c r="BE246" s="144">
        <f t="shared" si="24"/>
        <v>0</v>
      </c>
      <c r="BF246" s="144">
        <f t="shared" si="25"/>
        <v>0</v>
      </c>
      <c r="BG246" s="144">
        <f t="shared" si="26"/>
        <v>0</v>
      </c>
      <c r="BH246" s="144">
        <f t="shared" si="27"/>
        <v>0</v>
      </c>
      <c r="BI246" s="144">
        <f t="shared" si="28"/>
        <v>0</v>
      </c>
      <c r="BJ246" s="17" t="s">
        <v>160</v>
      </c>
      <c r="BK246" s="144">
        <f t="shared" si="29"/>
        <v>0</v>
      </c>
      <c r="BL246" s="17" t="s">
        <v>159</v>
      </c>
      <c r="BM246" s="143" t="s">
        <v>442</v>
      </c>
    </row>
    <row r="247" spans="2:65" s="1" customFormat="1" ht="33" customHeight="1">
      <c r="B247" s="32"/>
      <c r="C247" s="132" t="s">
        <v>443</v>
      </c>
      <c r="D247" s="132" t="s">
        <v>154</v>
      </c>
      <c r="E247" s="133" t="s">
        <v>444</v>
      </c>
      <c r="F247" s="134" t="s">
        <v>445</v>
      </c>
      <c r="G247" s="135" t="s">
        <v>168</v>
      </c>
      <c r="H247" s="136">
        <v>150.07599999999999</v>
      </c>
      <c r="I247" s="137"/>
      <c r="J247" s="138">
        <f t="shared" si="20"/>
        <v>0</v>
      </c>
      <c r="K247" s="134" t="s">
        <v>158</v>
      </c>
      <c r="L247" s="32"/>
      <c r="M247" s="139" t="s">
        <v>1</v>
      </c>
      <c r="N247" s="140" t="s">
        <v>43</v>
      </c>
      <c r="P247" s="141">
        <f t="shared" si="21"/>
        <v>0</v>
      </c>
      <c r="Q247" s="141">
        <v>4.4099999999999999E-3</v>
      </c>
      <c r="R247" s="141">
        <f t="shared" si="22"/>
        <v>0.66183515999999998</v>
      </c>
      <c r="S247" s="141">
        <v>0</v>
      </c>
      <c r="T247" s="142">
        <f t="shared" si="23"/>
        <v>0</v>
      </c>
      <c r="AR247" s="143" t="s">
        <v>159</v>
      </c>
      <c r="AT247" s="143" t="s">
        <v>154</v>
      </c>
      <c r="AU247" s="143" t="s">
        <v>160</v>
      </c>
      <c r="AY247" s="17" t="s">
        <v>152</v>
      </c>
      <c r="BE247" s="144">
        <f t="shared" si="24"/>
        <v>0</v>
      </c>
      <c r="BF247" s="144">
        <f t="shared" si="25"/>
        <v>0</v>
      </c>
      <c r="BG247" s="144">
        <f t="shared" si="26"/>
        <v>0</v>
      </c>
      <c r="BH247" s="144">
        <f t="shared" si="27"/>
        <v>0</v>
      </c>
      <c r="BI247" s="144">
        <f t="shared" si="28"/>
        <v>0</v>
      </c>
      <c r="BJ247" s="17" t="s">
        <v>160</v>
      </c>
      <c r="BK247" s="144">
        <f t="shared" si="29"/>
        <v>0</v>
      </c>
      <c r="BL247" s="17" t="s">
        <v>159</v>
      </c>
      <c r="BM247" s="143" t="s">
        <v>446</v>
      </c>
    </row>
    <row r="248" spans="2:65" s="1" customFormat="1" ht="24.2" customHeight="1">
      <c r="B248" s="32"/>
      <c r="C248" s="132" t="s">
        <v>447</v>
      </c>
      <c r="D248" s="132" t="s">
        <v>154</v>
      </c>
      <c r="E248" s="133" t="s">
        <v>448</v>
      </c>
      <c r="F248" s="134" t="s">
        <v>449</v>
      </c>
      <c r="G248" s="135" t="s">
        <v>168</v>
      </c>
      <c r="H248" s="136">
        <v>150.07599999999999</v>
      </c>
      <c r="I248" s="137"/>
      <c r="J248" s="138">
        <f t="shared" si="20"/>
        <v>0</v>
      </c>
      <c r="K248" s="134" t="s">
        <v>158</v>
      </c>
      <c r="L248" s="32"/>
      <c r="M248" s="139" t="s">
        <v>1</v>
      </c>
      <c r="N248" s="140" t="s">
        <v>43</v>
      </c>
      <c r="P248" s="141">
        <f t="shared" si="21"/>
        <v>0</v>
      </c>
      <c r="Q248" s="141">
        <v>3.0000000000000001E-3</v>
      </c>
      <c r="R248" s="141">
        <f t="shared" si="22"/>
        <v>0.45022800000000002</v>
      </c>
      <c r="S248" s="141">
        <v>0</v>
      </c>
      <c r="T248" s="142">
        <f t="shared" si="23"/>
        <v>0</v>
      </c>
      <c r="AR248" s="143" t="s">
        <v>159</v>
      </c>
      <c r="AT248" s="143" t="s">
        <v>154</v>
      </c>
      <c r="AU248" s="143" t="s">
        <v>160</v>
      </c>
      <c r="AY248" s="17" t="s">
        <v>152</v>
      </c>
      <c r="BE248" s="144">
        <f t="shared" si="24"/>
        <v>0</v>
      </c>
      <c r="BF248" s="144">
        <f t="shared" si="25"/>
        <v>0</v>
      </c>
      <c r="BG248" s="144">
        <f t="shared" si="26"/>
        <v>0</v>
      </c>
      <c r="BH248" s="144">
        <f t="shared" si="27"/>
        <v>0</v>
      </c>
      <c r="BI248" s="144">
        <f t="shared" si="28"/>
        <v>0</v>
      </c>
      <c r="BJ248" s="17" t="s">
        <v>160</v>
      </c>
      <c r="BK248" s="144">
        <f t="shared" si="29"/>
        <v>0</v>
      </c>
      <c r="BL248" s="17" t="s">
        <v>159</v>
      </c>
      <c r="BM248" s="143" t="s">
        <v>450</v>
      </c>
    </row>
    <row r="249" spans="2:65" s="1" customFormat="1" ht="33" customHeight="1">
      <c r="B249" s="32"/>
      <c r="C249" s="132" t="s">
        <v>451</v>
      </c>
      <c r="D249" s="132" t="s">
        <v>154</v>
      </c>
      <c r="E249" s="133" t="s">
        <v>452</v>
      </c>
      <c r="F249" s="134" t="s">
        <v>453</v>
      </c>
      <c r="G249" s="135" t="s">
        <v>168</v>
      </c>
      <c r="H249" s="136">
        <v>150.07599999999999</v>
      </c>
      <c r="I249" s="137"/>
      <c r="J249" s="138">
        <f t="shared" si="20"/>
        <v>0</v>
      </c>
      <c r="K249" s="134" t="s">
        <v>158</v>
      </c>
      <c r="L249" s="32"/>
      <c r="M249" s="139" t="s">
        <v>1</v>
      </c>
      <c r="N249" s="140" t="s">
        <v>43</v>
      </c>
      <c r="P249" s="141">
        <f t="shared" si="21"/>
        <v>0</v>
      </c>
      <c r="Q249" s="141">
        <v>1.575E-2</v>
      </c>
      <c r="R249" s="141">
        <f t="shared" si="22"/>
        <v>2.3636969999999997</v>
      </c>
      <c r="S249" s="141">
        <v>0</v>
      </c>
      <c r="T249" s="142">
        <f t="shared" si="23"/>
        <v>0</v>
      </c>
      <c r="AR249" s="143" t="s">
        <v>159</v>
      </c>
      <c r="AT249" s="143" t="s">
        <v>154</v>
      </c>
      <c r="AU249" s="143" t="s">
        <v>160</v>
      </c>
      <c r="AY249" s="17" t="s">
        <v>152</v>
      </c>
      <c r="BE249" s="144">
        <f t="shared" si="24"/>
        <v>0</v>
      </c>
      <c r="BF249" s="144">
        <f t="shared" si="25"/>
        <v>0</v>
      </c>
      <c r="BG249" s="144">
        <f t="shared" si="26"/>
        <v>0</v>
      </c>
      <c r="BH249" s="144">
        <f t="shared" si="27"/>
        <v>0</v>
      </c>
      <c r="BI249" s="144">
        <f t="shared" si="28"/>
        <v>0</v>
      </c>
      <c r="BJ249" s="17" t="s">
        <v>160</v>
      </c>
      <c r="BK249" s="144">
        <f t="shared" si="29"/>
        <v>0</v>
      </c>
      <c r="BL249" s="17" t="s">
        <v>159</v>
      </c>
      <c r="BM249" s="143" t="s">
        <v>454</v>
      </c>
    </row>
    <row r="250" spans="2:65" s="1" customFormat="1" ht="24.2" customHeight="1">
      <c r="B250" s="32"/>
      <c r="C250" s="132" t="s">
        <v>455</v>
      </c>
      <c r="D250" s="132" t="s">
        <v>154</v>
      </c>
      <c r="E250" s="133" t="s">
        <v>456</v>
      </c>
      <c r="F250" s="134" t="s">
        <v>457</v>
      </c>
      <c r="G250" s="135" t="s">
        <v>168</v>
      </c>
      <c r="H250" s="136">
        <v>150.07599999999999</v>
      </c>
      <c r="I250" s="137"/>
      <c r="J250" s="138">
        <f t="shared" si="20"/>
        <v>0</v>
      </c>
      <c r="K250" s="134" t="s">
        <v>158</v>
      </c>
      <c r="L250" s="32"/>
      <c r="M250" s="139" t="s">
        <v>1</v>
      </c>
      <c r="N250" s="140" t="s">
        <v>43</v>
      </c>
      <c r="P250" s="141">
        <f t="shared" si="21"/>
        <v>0</v>
      </c>
      <c r="Q250" s="141">
        <v>7.9000000000000008E-3</v>
      </c>
      <c r="R250" s="141">
        <f t="shared" si="22"/>
        <v>1.1856004</v>
      </c>
      <c r="S250" s="141">
        <v>0</v>
      </c>
      <c r="T250" s="142">
        <f t="shared" si="23"/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 t="shared" si="24"/>
        <v>0</v>
      </c>
      <c r="BF250" s="144">
        <f t="shared" si="25"/>
        <v>0</v>
      </c>
      <c r="BG250" s="144">
        <f t="shared" si="26"/>
        <v>0</v>
      </c>
      <c r="BH250" s="144">
        <f t="shared" si="27"/>
        <v>0</v>
      </c>
      <c r="BI250" s="144">
        <f t="shared" si="28"/>
        <v>0</v>
      </c>
      <c r="BJ250" s="17" t="s">
        <v>160</v>
      </c>
      <c r="BK250" s="144">
        <f t="shared" si="29"/>
        <v>0</v>
      </c>
      <c r="BL250" s="17" t="s">
        <v>159</v>
      </c>
      <c r="BM250" s="143" t="s">
        <v>458</v>
      </c>
    </row>
    <row r="251" spans="2:65" s="1" customFormat="1" ht="44.25" customHeight="1">
      <c r="B251" s="32"/>
      <c r="C251" s="132" t="s">
        <v>459</v>
      </c>
      <c r="D251" s="132" t="s">
        <v>154</v>
      </c>
      <c r="E251" s="133" t="s">
        <v>460</v>
      </c>
      <c r="F251" s="134" t="s">
        <v>461</v>
      </c>
      <c r="G251" s="135" t="s">
        <v>168</v>
      </c>
      <c r="H251" s="136">
        <v>56.308</v>
      </c>
      <c r="I251" s="137"/>
      <c r="J251" s="138">
        <f t="shared" si="20"/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 t="shared" si="21"/>
        <v>0</v>
      </c>
      <c r="Q251" s="141">
        <v>9.6500000000000006E-3</v>
      </c>
      <c r="R251" s="141">
        <f t="shared" si="22"/>
        <v>0.54337220000000008</v>
      </c>
      <c r="S251" s="141">
        <v>0</v>
      </c>
      <c r="T251" s="142">
        <f t="shared" si="23"/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 t="shared" si="24"/>
        <v>0</v>
      </c>
      <c r="BF251" s="144">
        <f t="shared" si="25"/>
        <v>0</v>
      </c>
      <c r="BG251" s="144">
        <f t="shared" si="26"/>
        <v>0</v>
      </c>
      <c r="BH251" s="144">
        <f t="shared" si="27"/>
        <v>0</v>
      </c>
      <c r="BI251" s="144">
        <f t="shared" si="28"/>
        <v>0</v>
      </c>
      <c r="BJ251" s="17" t="s">
        <v>160</v>
      </c>
      <c r="BK251" s="144">
        <f t="shared" si="29"/>
        <v>0</v>
      </c>
      <c r="BL251" s="17" t="s">
        <v>159</v>
      </c>
      <c r="BM251" s="143" t="s">
        <v>462</v>
      </c>
    </row>
    <row r="252" spans="2:65" s="1" customFormat="1" ht="24.2" customHeight="1">
      <c r="B252" s="32"/>
      <c r="C252" s="166" t="s">
        <v>463</v>
      </c>
      <c r="D252" s="166" t="s">
        <v>231</v>
      </c>
      <c r="E252" s="167" t="s">
        <v>464</v>
      </c>
      <c r="F252" s="168" t="s">
        <v>465</v>
      </c>
      <c r="G252" s="169" t="s">
        <v>168</v>
      </c>
      <c r="H252" s="170">
        <v>57.433999999999997</v>
      </c>
      <c r="I252" s="171"/>
      <c r="J252" s="172">
        <f t="shared" si="20"/>
        <v>0</v>
      </c>
      <c r="K252" s="168" t="s">
        <v>158</v>
      </c>
      <c r="L252" s="173"/>
      <c r="M252" s="174" t="s">
        <v>1</v>
      </c>
      <c r="N252" s="175" t="s">
        <v>43</v>
      </c>
      <c r="P252" s="141">
        <f t="shared" si="21"/>
        <v>0</v>
      </c>
      <c r="Q252" s="141">
        <v>2.6499999999999999E-2</v>
      </c>
      <c r="R252" s="141">
        <f t="shared" si="22"/>
        <v>1.5220009999999999</v>
      </c>
      <c r="S252" s="141">
        <v>0</v>
      </c>
      <c r="T252" s="142">
        <f t="shared" si="23"/>
        <v>0</v>
      </c>
      <c r="AR252" s="143" t="s">
        <v>193</v>
      </c>
      <c r="AT252" s="143" t="s">
        <v>231</v>
      </c>
      <c r="AU252" s="143" t="s">
        <v>160</v>
      </c>
      <c r="AY252" s="17" t="s">
        <v>152</v>
      </c>
      <c r="BE252" s="144">
        <f t="shared" si="24"/>
        <v>0</v>
      </c>
      <c r="BF252" s="144">
        <f t="shared" si="25"/>
        <v>0</v>
      </c>
      <c r="BG252" s="144">
        <f t="shared" si="26"/>
        <v>0</v>
      </c>
      <c r="BH252" s="144">
        <f t="shared" si="27"/>
        <v>0</v>
      </c>
      <c r="BI252" s="144">
        <f t="shared" si="28"/>
        <v>0</v>
      </c>
      <c r="BJ252" s="17" t="s">
        <v>160</v>
      </c>
      <c r="BK252" s="144">
        <f t="shared" si="29"/>
        <v>0</v>
      </c>
      <c r="BL252" s="17" t="s">
        <v>159</v>
      </c>
      <c r="BM252" s="143" t="s">
        <v>466</v>
      </c>
    </row>
    <row r="253" spans="2:65" s="12" customFormat="1" ht="11.25">
      <c r="B253" s="145"/>
      <c r="D253" s="146" t="s">
        <v>174</v>
      </c>
      <c r="E253" s="147" t="s">
        <v>1</v>
      </c>
      <c r="F253" s="148" t="s">
        <v>467</v>
      </c>
      <c r="H253" s="149">
        <v>57.433999999999997</v>
      </c>
      <c r="I253" s="150"/>
      <c r="L253" s="145"/>
      <c r="M253" s="151"/>
      <c r="T253" s="152"/>
      <c r="AT253" s="147" t="s">
        <v>174</v>
      </c>
      <c r="AU253" s="147" t="s">
        <v>160</v>
      </c>
      <c r="AV253" s="12" t="s">
        <v>160</v>
      </c>
      <c r="AW253" s="12" t="s">
        <v>32</v>
      </c>
      <c r="AX253" s="12" t="s">
        <v>85</v>
      </c>
      <c r="AY253" s="147" t="s">
        <v>152</v>
      </c>
    </row>
    <row r="254" spans="2:65" s="1" customFormat="1" ht="24.2" customHeight="1">
      <c r="B254" s="32"/>
      <c r="C254" s="132" t="s">
        <v>468</v>
      </c>
      <c r="D254" s="132" t="s">
        <v>154</v>
      </c>
      <c r="E254" s="133" t="s">
        <v>469</v>
      </c>
      <c r="F254" s="134" t="s">
        <v>470</v>
      </c>
      <c r="G254" s="135" t="s">
        <v>168</v>
      </c>
      <c r="H254" s="136">
        <v>56.308</v>
      </c>
      <c r="I254" s="137"/>
      <c r="J254" s="138">
        <f>ROUND(I254*H254,2)</f>
        <v>0</v>
      </c>
      <c r="K254" s="134" t="s">
        <v>471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4.7800000000000004E-3</v>
      </c>
      <c r="R254" s="141">
        <f>Q254*H254</f>
        <v>0.26915224000000004</v>
      </c>
      <c r="S254" s="141">
        <v>0</v>
      </c>
      <c r="T254" s="142">
        <f>S254*H254</f>
        <v>0</v>
      </c>
      <c r="AR254" s="143" t="s">
        <v>159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159</v>
      </c>
      <c r="BM254" s="143" t="s">
        <v>472</v>
      </c>
    </row>
    <row r="255" spans="2:65" s="1" customFormat="1" ht="24.2" customHeight="1">
      <c r="B255" s="32"/>
      <c r="C255" s="132" t="s">
        <v>473</v>
      </c>
      <c r="D255" s="132" t="s">
        <v>154</v>
      </c>
      <c r="E255" s="133" t="s">
        <v>474</v>
      </c>
      <c r="F255" s="134" t="s">
        <v>475</v>
      </c>
      <c r="G255" s="135" t="s">
        <v>217</v>
      </c>
      <c r="H255" s="136">
        <v>655.20000000000005</v>
      </c>
      <c r="I255" s="137"/>
      <c r="J255" s="138">
        <f>ROUND(I255*H255,2)</f>
        <v>0</v>
      </c>
      <c r="K255" s="134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159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159</v>
      </c>
      <c r="BM255" s="143" t="s">
        <v>476</v>
      </c>
    </row>
    <row r="256" spans="2:65" s="1" customFormat="1" ht="24.2" customHeight="1">
      <c r="B256" s="32"/>
      <c r="C256" s="166" t="s">
        <v>477</v>
      </c>
      <c r="D256" s="166" t="s">
        <v>231</v>
      </c>
      <c r="E256" s="167" t="s">
        <v>478</v>
      </c>
      <c r="F256" s="168" t="s">
        <v>479</v>
      </c>
      <c r="G256" s="169" t="s">
        <v>217</v>
      </c>
      <c r="H256" s="170">
        <v>687.96</v>
      </c>
      <c r="I256" s="171"/>
      <c r="J256" s="172">
        <f>ROUND(I256*H256,2)</f>
        <v>0</v>
      </c>
      <c r="K256" s="168" t="s">
        <v>158</v>
      </c>
      <c r="L256" s="173"/>
      <c r="M256" s="174" t="s">
        <v>1</v>
      </c>
      <c r="N256" s="175" t="s">
        <v>43</v>
      </c>
      <c r="P256" s="141">
        <f>O256*H256</f>
        <v>0</v>
      </c>
      <c r="Q256" s="141">
        <v>4.0000000000000003E-5</v>
      </c>
      <c r="R256" s="141">
        <f>Q256*H256</f>
        <v>2.7518400000000005E-2</v>
      </c>
      <c r="S256" s="141">
        <v>0</v>
      </c>
      <c r="T256" s="142">
        <f>S256*H256</f>
        <v>0</v>
      </c>
      <c r="AR256" s="143" t="s">
        <v>193</v>
      </c>
      <c r="AT256" s="143" t="s">
        <v>231</v>
      </c>
      <c r="AU256" s="143" t="s">
        <v>160</v>
      </c>
      <c r="AY256" s="17" t="s">
        <v>152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160</v>
      </c>
      <c r="BK256" s="144">
        <f>ROUND(I256*H256,2)</f>
        <v>0</v>
      </c>
      <c r="BL256" s="17" t="s">
        <v>159</v>
      </c>
      <c r="BM256" s="143" t="s">
        <v>480</v>
      </c>
    </row>
    <row r="257" spans="2:65" s="12" customFormat="1" ht="11.25">
      <c r="B257" s="145"/>
      <c r="D257" s="146" t="s">
        <v>174</v>
      </c>
      <c r="E257" s="147" t="s">
        <v>1</v>
      </c>
      <c r="F257" s="148" t="s">
        <v>481</v>
      </c>
      <c r="H257" s="149">
        <v>687.96</v>
      </c>
      <c r="I257" s="150"/>
      <c r="L257" s="145"/>
      <c r="M257" s="151"/>
      <c r="T257" s="152"/>
      <c r="AT257" s="147" t="s">
        <v>174</v>
      </c>
      <c r="AU257" s="147" t="s">
        <v>160</v>
      </c>
      <c r="AV257" s="12" t="s">
        <v>160</v>
      </c>
      <c r="AW257" s="12" t="s">
        <v>32</v>
      </c>
      <c r="AX257" s="12" t="s">
        <v>85</v>
      </c>
      <c r="AY257" s="147" t="s">
        <v>152</v>
      </c>
    </row>
    <row r="258" spans="2:65" s="1" customFormat="1" ht="37.9" customHeight="1">
      <c r="B258" s="32"/>
      <c r="C258" s="132" t="s">
        <v>482</v>
      </c>
      <c r="D258" s="132" t="s">
        <v>154</v>
      </c>
      <c r="E258" s="133" t="s">
        <v>483</v>
      </c>
      <c r="F258" s="134" t="s">
        <v>484</v>
      </c>
      <c r="G258" s="135" t="s">
        <v>168</v>
      </c>
      <c r="H258" s="136">
        <v>950.49400000000003</v>
      </c>
      <c r="I258" s="137"/>
      <c r="J258" s="138">
        <f>ROUND(I258*H258,2)</f>
        <v>0</v>
      </c>
      <c r="K258" s="134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8.6800000000000002E-3</v>
      </c>
      <c r="R258" s="141">
        <f>Q258*H258</f>
        <v>8.2502879199999999</v>
      </c>
      <c r="S258" s="141">
        <v>0</v>
      </c>
      <c r="T258" s="142">
        <f>S258*H258</f>
        <v>0</v>
      </c>
      <c r="AR258" s="143" t="s">
        <v>159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159</v>
      </c>
      <c r="BM258" s="143" t="s">
        <v>485</v>
      </c>
    </row>
    <row r="259" spans="2:65" s="1" customFormat="1" ht="16.5" customHeight="1">
      <c r="B259" s="32"/>
      <c r="C259" s="166" t="s">
        <v>486</v>
      </c>
      <c r="D259" s="166" t="s">
        <v>231</v>
      </c>
      <c r="E259" s="167" t="s">
        <v>487</v>
      </c>
      <c r="F259" s="168" t="s">
        <v>488</v>
      </c>
      <c r="G259" s="169" t="s">
        <v>168</v>
      </c>
      <c r="H259" s="170">
        <v>969.50400000000002</v>
      </c>
      <c r="I259" s="171"/>
      <c r="J259" s="172">
        <f>ROUND(I259*H259,2)</f>
        <v>0</v>
      </c>
      <c r="K259" s="168" t="s">
        <v>158</v>
      </c>
      <c r="L259" s="173"/>
      <c r="M259" s="174" t="s">
        <v>1</v>
      </c>
      <c r="N259" s="175" t="s">
        <v>43</v>
      </c>
      <c r="P259" s="141">
        <f>O259*H259</f>
        <v>0</v>
      </c>
      <c r="Q259" s="141">
        <v>3.0000000000000001E-3</v>
      </c>
      <c r="R259" s="141">
        <f>Q259*H259</f>
        <v>2.908512</v>
      </c>
      <c r="S259" s="141">
        <v>0</v>
      </c>
      <c r="T259" s="142">
        <f>S259*H259</f>
        <v>0</v>
      </c>
      <c r="AR259" s="143" t="s">
        <v>193</v>
      </c>
      <c r="AT259" s="143" t="s">
        <v>231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159</v>
      </c>
      <c r="BM259" s="143" t="s">
        <v>489</v>
      </c>
    </row>
    <row r="260" spans="2:65" s="12" customFormat="1" ht="11.25">
      <c r="B260" s="145"/>
      <c r="D260" s="146" t="s">
        <v>174</v>
      </c>
      <c r="E260" s="147" t="s">
        <v>1</v>
      </c>
      <c r="F260" s="148" t="s">
        <v>490</v>
      </c>
      <c r="H260" s="149">
        <v>969.50400000000002</v>
      </c>
      <c r="I260" s="150"/>
      <c r="L260" s="145"/>
      <c r="M260" s="151"/>
      <c r="T260" s="152"/>
      <c r="AT260" s="147" t="s">
        <v>174</v>
      </c>
      <c r="AU260" s="147" t="s">
        <v>160</v>
      </c>
      <c r="AV260" s="12" t="s">
        <v>160</v>
      </c>
      <c r="AW260" s="12" t="s">
        <v>32</v>
      </c>
      <c r="AX260" s="12" t="s">
        <v>85</v>
      </c>
      <c r="AY260" s="147" t="s">
        <v>152</v>
      </c>
    </row>
    <row r="261" spans="2:65" s="1" customFormat="1" ht="24.2" customHeight="1">
      <c r="B261" s="32"/>
      <c r="C261" s="132" t="s">
        <v>491</v>
      </c>
      <c r="D261" s="132" t="s">
        <v>154</v>
      </c>
      <c r="E261" s="133" t="s">
        <v>492</v>
      </c>
      <c r="F261" s="134" t="s">
        <v>493</v>
      </c>
      <c r="G261" s="135" t="s">
        <v>217</v>
      </c>
      <c r="H261" s="136">
        <v>111.8</v>
      </c>
      <c r="I261" s="137"/>
      <c r="J261" s="138">
        <f>ROUND(I261*H261,2)</f>
        <v>0</v>
      </c>
      <c r="K261" s="134" t="s">
        <v>158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3.0000000000000001E-5</v>
      </c>
      <c r="R261" s="141">
        <f>Q261*H261</f>
        <v>3.3540000000000002E-3</v>
      </c>
      <c r="S261" s="141">
        <v>0</v>
      </c>
      <c r="T261" s="142">
        <f>S261*H261</f>
        <v>0</v>
      </c>
      <c r="AR261" s="143" t="s">
        <v>159</v>
      </c>
      <c r="AT261" s="143" t="s">
        <v>154</v>
      </c>
      <c r="AU261" s="143" t="s">
        <v>160</v>
      </c>
      <c r="AY261" s="17" t="s">
        <v>152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160</v>
      </c>
      <c r="BK261" s="144">
        <f>ROUND(I261*H261,2)</f>
        <v>0</v>
      </c>
      <c r="BL261" s="17" t="s">
        <v>159</v>
      </c>
      <c r="BM261" s="143" t="s">
        <v>494</v>
      </c>
    </row>
    <row r="262" spans="2:65" s="1" customFormat="1" ht="24.2" customHeight="1">
      <c r="B262" s="32"/>
      <c r="C262" s="166" t="s">
        <v>495</v>
      </c>
      <c r="D262" s="166" t="s">
        <v>231</v>
      </c>
      <c r="E262" s="167" t="s">
        <v>496</v>
      </c>
      <c r="F262" s="168" t="s">
        <v>497</v>
      </c>
      <c r="G262" s="169" t="s">
        <v>217</v>
      </c>
      <c r="H262" s="170">
        <v>117.39</v>
      </c>
      <c r="I262" s="171"/>
      <c r="J262" s="172">
        <f>ROUND(I262*H262,2)</f>
        <v>0</v>
      </c>
      <c r="K262" s="168" t="s">
        <v>158</v>
      </c>
      <c r="L262" s="173"/>
      <c r="M262" s="174" t="s">
        <v>1</v>
      </c>
      <c r="N262" s="175" t="s">
        <v>43</v>
      </c>
      <c r="P262" s="141">
        <f>O262*H262</f>
        <v>0</v>
      </c>
      <c r="Q262" s="141">
        <v>7.2000000000000005E-4</v>
      </c>
      <c r="R262" s="141">
        <f>Q262*H262</f>
        <v>8.4520800000000007E-2</v>
      </c>
      <c r="S262" s="141">
        <v>0</v>
      </c>
      <c r="T262" s="142">
        <f>S262*H262</f>
        <v>0</v>
      </c>
      <c r="AR262" s="143" t="s">
        <v>193</v>
      </c>
      <c r="AT262" s="143" t="s">
        <v>231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159</v>
      </c>
      <c r="BM262" s="143" t="s">
        <v>498</v>
      </c>
    </row>
    <row r="263" spans="2:65" s="12" customFormat="1" ht="11.25">
      <c r="B263" s="145"/>
      <c r="D263" s="146" t="s">
        <v>174</v>
      </c>
      <c r="E263" s="147" t="s">
        <v>1</v>
      </c>
      <c r="F263" s="148" t="s">
        <v>499</v>
      </c>
      <c r="H263" s="149">
        <v>117.39</v>
      </c>
      <c r="I263" s="150"/>
      <c r="L263" s="145"/>
      <c r="M263" s="151"/>
      <c r="T263" s="152"/>
      <c r="AT263" s="147" t="s">
        <v>174</v>
      </c>
      <c r="AU263" s="147" t="s">
        <v>160</v>
      </c>
      <c r="AV263" s="12" t="s">
        <v>160</v>
      </c>
      <c r="AW263" s="12" t="s">
        <v>32</v>
      </c>
      <c r="AX263" s="12" t="s">
        <v>85</v>
      </c>
      <c r="AY263" s="147" t="s">
        <v>152</v>
      </c>
    </row>
    <row r="264" spans="2:65" s="1" customFormat="1" ht="24.2" customHeight="1">
      <c r="B264" s="32"/>
      <c r="C264" s="132" t="s">
        <v>500</v>
      </c>
      <c r="D264" s="132" t="s">
        <v>154</v>
      </c>
      <c r="E264" s="133" t="s">
        <v>501</v>
      </c>
      <c r="F264" s="134" t="s">
        <v>502</v>
      </c>
      <c r="G264" s="135" t="s">
        <v>168</v>
      </c>
      <c r="H264" s="136">
        <v>950.49400000000003</v>
      </c>
      <c r="I264" s="137"/>
      <c r="J264" s="138">
        <f t="shared" ref="J264:J270" si="30">ROUND(I264*H264,2)</f>
        <v>0</v>
      </c>
      <c r="K264" s="134" t="s">
        <v>471</v>
      </c>
      <c r="L264" s="32"/>
      <c r="M264" s="139" t="s">
        <v>1</v>
      </c>
      <c r="N264" s="140" t="s">
        <v>43</v>
      </c>
      <c r="P264" s="141">
        <f t="shared" ref="P264:P270" si="31">O264*H264</f>
        <v>0</v>
      </c>
      <c r="Q264" s="141">
        <v>4.7800000000000004E-3</v>
      </c>
      <c r="R264" s="141">
        <f t="shared" ref="R264:R270" si="32">Q264*H264</f>
        <v>4.5433613200000007</v>
      </c>
      <c r="S264" s="141">
        <v>0</v>
      </c>
      <c r="T264" s="142">
        <f t="shared" ref="T264:T270" si="33">S264*H264</f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ref="BE264:BE270" si="34">IF(N264="základní",J264,0)</f>
        <v>0</v>
      </c>
      <c r="BF264" s="144">
        <f t="shared" ref="BF264:BF270" si="35">IF(N264="snížená",J264,0)</f>
        <v>0</v>
      </c>
      <c r="BG264" s="144">
        <f t="shared" ref="BG264:BG270" si="36">IF(N264="zákl. přenesená",J264,0)</f>
        <v>0</v>
      </c>
      <c r="BH264" s="144">
        <f t="shared" ref="BH264:BH270" si="37">IF(N264="sníž. přenesená",J264,0)</f>
        <v>0</v>
      </c>
      <c r="BI264" s="144">
        <f t="shared" ref="BI264:BI270" si="38">IF(N264="nulová",J264,0)</f>
        <v>0</v>
      </c>
      <c r="BJ264" s="17" t="s">
        <v>160</v>
      </c>
      <c r="BK264" s="144">
        <f t="shared" ref="BK264:BK270" si="39">ROUND(I264*H264,2)</f>
        <v>0</v>
      </c>
      <c r="BL264" s="17" t="s">
        <v>159</v>
      </c>
      <c r="BM264" s="143" t="s">
        <v>503</v>
      </c>
    </row>
    <row r="265" spans="2:65" s="1" customFormat="1" ht="24.2" customHeight="1">
      <c r="B265" s="32"/>
      <c r="C265" s="132" t="s">
        <v>504</v>
      </c>
      <c r="D265" s="132" t="s">
        <v>154</v>
      </c>
      <c r="E265" s="133" t="s">
        <v>505</v>
      </c>
      <c r="F265" s="134" t="s">
        <v>506</v>
      </c>
      <c r="G265" s="135" t="s">
        <v>168</v>
      </c>
      <c r="H265" s="136">
        <v>66.534999999999997</v>
      </c>
      <c r="I265" s="137"/>
      <c r="J265" s="138">
        <f t="shared" si="30"/>
        <v>0</v>
      </c>
      <c r="K265" s="134" t="s">
        <v>471</v>
      </c>
      <c r="L265" s="32"/>
      <c r="M265" s="139" t="s">
        <v>1</v>
      </c>
      <c r="N265" s="140" t="s">
        <v>43</v>
      </c>
      <c r="P265" s="141">
        <f t="shared" si="31"/>
        <v>0</v>
      </c>
      <c r="Q265" s="141">
        <v>4.7800000000000004E-3</v>
      </c>
      <c r="R265" s="141">
        <f t="shared" si="32"/>
        <v>0.31803730000000002</v>
      </c>
      <c r="S265" s="141">
        <v>0</v>
      </c>
      <c r="T265" s="142">
        <f t="shared" si="3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34"/>
        <v>0</v>
      </c>
      <c r="BF265" s="144">
        <f t="shared" si="35"/>
        <v>0</v>
      </c>
      <c r="BG265" s="144">
        <f t="shared" si="36"/>
        <v>0</v>
      </c>
      <c r="BH265" s="144">
        <f t="shared" si="37"/>
        <v>0</v>
      </c>
      <c r="BI265" s="144">
        <f t="shared" si="38"/>
        <v>0</v>
      </c>
      <c r="BJ265" s="17" t="s">
        <v>160</v>
      </c>
      <c r="BK265" s="144">
        <f t="shared" si="39"/>
        <v>0</v>
      </c>
      <c r="BL265" s="17" t="s">
        <v>159</v>
      </c>
      <c r="BM265" s="143" t="s">
        <v>507</v>
      </c>
    </row>
    <row r="266" spans="2:65" s="1" customFormat="1" ht="24.2" customHeight="1">
      <c r="B266" s="32"/>
      <c r="C266" s="132" t="s">
        <v>508</v>
      </c>
      <c r="D266" s="132" t="s">
        <v>154</v>
      </c>
      <c r="E266" s="133" t="s">
        <v>509</v>
      </c>
      <c r="F266" s="134" t="s">
        <v>510</v>
      </c>
      <c r="G266" s="135" t="s">
        <v>217</v>
      </c>
      <c r="H266" s="136">
        <v>42.042000000000002</v>
      </c>
      <c r="I266" s="137"/>
      <c r="J266" s="138">
        <f t="shared" si="3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31"/>
        <v>0</v>
      </c>
      <c r="Q266" s="141">
        <v>2.0650000000000002E-2</v>
      </c>
      <c r="R266" s="141">
        <f t="shared" si="32"/>
        <v>0.86816730000000009</v>
      </c>
      <c r="S266" s="141">
        <v>0</v>
      </c>
      <c r="T266" s="142">
        <f t="shared" si="3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34"/>
        <v>0</v>
      </c>
      <c r="BF266" s="144">
        <f t="shared" si="35"/>
        <v>0</v>
      </c>
      <c r="BG266" s="144">
        <f t="shared" si="36"/>
        <v>0</v>
      </c>
      <c r="BH266" s="144">
        <f t="shared" si="37"/>
        <v>0</v>
      </c>
      <c r="BI266" s="144">
        <f t="shared" si="38"/>
        <v>0</v>
      </c>
      <c r="BJ266" s="17" t="s">
        <v>160</v>
      </c>
      <c r="BK266" s="144">
        <f t="shared" si="39"/>
        <v>0</v>
      </c>
      <c r="BL266" s="17" t="s">
        <v>159</v>
      </c>
      <c r="BM266" s="143" t="s">
        <v>511</v>
      </c>
    </row>
    <row r="267" spans="2:65" s="1" customFormat="1" ht="24.2" customHeight="1">
      <c r="B267" s="32"/>
      <c r="C267" s="132" t="s">
        <v>512</v>
      </c>
      <c r="D267" s="132" t="s">
        <v>154</v>
      </c>
      <c r="E267" s="133" t="s">
        <v>513</v>
      </c>
      <c r="F267" s="134" t="s">
        <v>514</v>
      </c>
      <c r="G267" s="135" t="s">
        <v>168</v>
      </c>
      <c r="H267" s="136">
        <v>333.89699999999999</v>
      </c>
      <c r="I267" s="137"/>
      <c r="J267" s="138">
        <f t="shared" si="30"/>
        <v>0</v>
      </c>
      <c r="K267" s="134" t="s">
        <v>158</v>
      </c>
      <c r="L267" s="32"/>
      <c r="M267" s="139" t="s">
        <v>1</v>
      </c>
      <c r="N267" s="140" t="s">
        <v>43</v>
      </c>
      <c r="P267" s="141">
        <f t="shared" si="31"/>
        <v>0</v>
      </c>
      <c r="Q267" s="141">
        <v>0</v>
      </c>
      <c r="R267" s="141">
        <f t="shared" si="32"/>
        <v>0</v>
      </c>
      <c r="S267" s="141">
        <v>0</v>
      </c>
      <c r="T267" s="142">
        <f t="shared" si="33"/>
        <v>0</v>
      </c>
      <c r="AR267" s="143" t="s">
        <v>159</v>
      </c>
      <c r="AT267" s="143" t="s">
        <v>154</v>
      </c>
      <c r="AU267" s="143" t="s">
        <v>160</v>
      </c>
      <c r="AY267" s="17" t="s">
        <v>152</v>
      </c>
      <c r="BE267" s="144">
        <f t="shared" si="34"/>
        <v>0</v>
      </c>
      <c r="BF267" s="144">
        <f t="shared" si="35"/>
        <v>0</v>
      </c>
      <c r="BG267" s="144">
        <f t="shared" si="36"/>
        <v>0</v>
      </c>
      <c r="BH267" s="144">
        <f t="shared" si="37"/>
        <v>0</v>
      </c>
      <c r="BI267" s="144">
        <f t="shared" si="38"/>
        <v>0</v>
      </c>
      <c r="BJ267" s="17" t="s">
        <v>160</v>
      </c>
      <c r="BK267" s="144">
        <f t="shared" si="39"/>
        <v>0</v>
      </c>
      <c r="BL267" s="17" t="s">
        <v>159</v>
      </c>
      <c r="BM267" s="143" t="s">
        <v>515</v>
      </c>
    </row>
    <row r="268" spans="2:65" s="1" customFormat="1" ht="24.2" customHeight="1">
      <c r="B268" s="32"/>
      <c r="C268" s="132" t="s">
        <v>516</v>
      </c>
      <c r="D268" s="132" t="s">
        <v>154</v>
      </c>
      <c r="E268" s="133" t="s">
        <v>517</v>
      </c>
      <c r="F268" s="134" t="s">
        <v>518</v>
      </c>
      <c r="G268" s="135" t="s">
        <v>172</v>
      </c>
      <c r="H268" s="136">
        <v>99.846999999999994</v>
      </c>
      <c r="I268" s="137"/>
      <c r="J268" s="138">
        <f t="shared" si="30"/>
        <v>0</v>
      </c>
      <c r="K268" s="134" t="s">
        <v>158</v>
      </c>
      <c r="L268" s="32"/>
      <c r="M268" s="139" t="s">
        <v>1</v>
      </c>
      <c r="N268" s="140" t="s">
        <v>43</v>
      </c>
      <c r="P268" s="141">
        <f t="shared" si="31"/>
        <v>0</v>
      </c>
      <c r="Q268" s="141">
        <v>2.45329</v>
      </c>
      <c r="R268" s="141">
        <f t="shared" si="32"/>
        <v>244.95364662999998</v>
      </c>
      <c r="S268" s="141">
        <v>0</v>
      </c>
      <c r="T268" s="142">
        <f t="shared" si="33"/>
        <v>0</v>
      </c>
      <c r="AR268" s="143" t="s">
        <v>159</v>
      </c>
      <c r="AT268" s="143" t="s">
        <v>154</v>
      </c>
      <c r="AU268" s="143" t="s">
        <v>160</v>
      </c>
      <c r="AY268" s="17" t="s">
        <v>152</v>
      </c>
      <c r="BE268" s="144">
        <f t="shared" si="34"/>
        <v>0</v>
      </c>
      <c r="BF268" s="144">
        <f t="shared" si="35"/>
        <v>0</v>
      </c>
      <c r="BG268" s="144">
        <f t="shared" si="36"/>
        <v>0</v>
      </c>
      <c r="BH268" s="144">
        <f t="shared" si="37"/>
        <v>0</v>
      </c>
      <c r="BI268" s="144">
        <f t="shared" si="38"/>
        <v>0</v>
      </c>
      <c r="BJ268" s="17" t="s">
        <v>160</v>
      </c>
      <c r="BK268" s="144">
        <f t="shared" si="39"/>
        <v>0</v>
      </c>
      <c r="BL268" s="17" t="s">
        <v>159</v>
      </c>
      <c r="BM268" s="143" t="s">
        <v>519</v>
      </c>
    </row>
    <row r="269" spans="2:65" s="1" customFormat="1" ht="16.5" customHeight="1">
      <c r="B269" s="32"/>
      <c r="C269" s="132" t="s">
        <v>520</v>
      </c>
      <c r="D269" s="132" t="s">
        <v>154</v>
      </c>
      <c r="E269" s="133" t="s">
        <v>521</v>
      </c>
      <c r="F269" s="134" t="s">
        <v>522</v>
      </c>
      <c r="G269" s="135" t="s">
        <v>168</v>
      </c>
      <c r="H269" s="136">
        <v>705.12</v>
      </c>
      <c r="I269" s="137"/>
      <c r="J269" s="138">
        <f t="shared" si="30"/>
        <v>0</v>
      </c>
      <c r="K269" s="134" t="s">
        <v>158</v>
      </c>
      <c r="L269" s="32"/>
      <c r="M269" s="139" t="s">
        <v>1</v>
      </c>
      <c r="N269" s="140" t="s">
        <v>43</v>
      </c>
      <c r="P269" s="141">
        <f t="shared" si="31"/>
        <v>0</v>
      </c>
      <c r="Q269" s="141">
        <v>1.2999999999999999E-4</v>
      </c>
      <c r="R269" s="141">
        <f t="shared" si="32"/>
        <v>9.1665599999999986E-2</v>
      </c>
      <c r="S269" s="141">
        <v>0</v>
      </c>
      <c r="T269" s="142">
        <f t="shared" si="33"/>
        <v>0</v>
      </c>
      <c r="AR269" s="143" t="s">
        <v>159</v>
      </c>
      <c r="AT269" s="143" t="s">
        <v>154</v>
      </c>
      <c r="AU269" s="143" t="s">
        <v>160</v>
      </c>
      <c r="AY269" s="17" t="s">
        <v>152</v>
      </c>
      <c r="BE269" s="144">
        <f t="shared" si="34"/>
        <v>0</v>
      </c>
      <c r="BF269" s="144">
        <f t="shared" si="35"/>
        <v>0</v>
      </c>
      <c r="BG269" s="144">
        <f t="shared" si="36"/>
        <v>0</v>
      </c>
      <c r="BH269" s="144">
        <f t="shared" si="37"/>
        <v>0</v>
      </c>
      <c r="BI269" s="144">
        <f t="shared" si="38"/>
        <v>0</v>
      </c>
      <c r="BJ269" s="17" t="s">
        <v>160</v>
      </c>
      <c r="BK269" s="144">
        <f t="shared" si="39"/>
        <v>0</v>
      </c>
      <c r="BL269" s="17" t="s">
        <v>159</v>
      </c>
      <c r="BM269" s="143" t="s">
        <v>523</v>
      </c>
    </row>
    <row r="270" spans="2:65" s="1" customFormat="1" ht="33" customHeight="1">
      <c r="B270" s="32"/>
      <c r="C270" s="132" t="s">
        <v>524</v>
      </c>
      <c r="D270" s="132" t="s">
        <v>154</v>
      </c>
      <c r="E270" s="133" t="s">
        <v>525</v>
      </c>
      <c r="F270" s="134" t="s">
        <v>526</v>
      </c>
      <c r="G270" s="135" t="s">
        <v>217</v>
      </c>
      <c r="H270" s="136">
        <v>740.37599999999998</v>
      </c>
      <c r="I270" s="137"/>
      <c r="J270" s="138">
        <f t="shared" si="30"/>
        <v>0</v>
      </c>
      <c r="K270" s="134" t="s">
        <v>158</v>
      </c>
      <c r="L270" s="32"/>
      <c r="M270" s="139" t="s">
        <v>1</v>
      </c>
      <c r="N270" s="140" t="s">
        <v>43</v>
      </c>
      <c r="P270" s="141">
        <f t="shared" si="31"/>
        <v>0</v>
      </c>
      <c r="Q270" s="141">
        <v>2.0000000000000002E-5</v>
      </c>
      <c r="R270" s="141">
        <f t="shared" si="32"/>
        <v>1.4807520000000001E-2</v>
      </c>
      <c r="S270" s="141">
        <v>0</v>
      </c>
      <c r="T270" s="142">
        <f t="shared" si="33"/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 t="shared" si="34"/>
        <v>0</v>
      </c>
      <c r="BF270" s="144">
        <f t="shared" si="35"/>
        <v>0</v>
      </c>
      <c r="BG270" s="144">
        <f t="shared" si="36"/>
        <v>0</v>
      </c>
      <c r="BH270" s="144">
        <f t="shared" si="37"/>
        <v>0</v>
      </c>
      <c r="BI270" s="144">
        <f t="shared" si="38"/>
        <v>0</v>
      </c>
      <c r="BJ270" s="17" t="s">
        <v>160</v>
      </c>
      <c r="BK270" s="144">
        <f t="shared" si="39"/>
        <v>0</v>
      </c>
      <c r="BL270" s="17" t="s">
        <v>159</v>
      </c>
      <c r="BM270" s="143" t="s">
        <v>527</v>
      </c>
    </row>
    <row r="271" spans="2:65" s="11" customFormat="1" ht="22.9" customHeight="1">
      <c r="B271" s="120"/>
      <c r="D271" s="121" t="s">
        <v>76</v>
      </c>
      <c r="E271" s="130" t="s">
        <v>199</v>
      </c>
      <c r="F271" s="130" t="s">
        <v>528</v>
      </c>
      <c r="I271" s="123"/>
      <c r="J271" s="131">
        <f>BK271</f>
        <v>0</v>
      </c>
      <c r="L271" s="120"/>
      <c r="M271" s="125"/>
      <c r="P271" s="126">
        <f>SUM(P272:P287)</f>
        <v>0</v>
      </c>
      <c r="R271" s="126">
        <f>SUM(R272:R287)</f>
        <v>1.19578903</v>
      </c>
      <c r="T271" s="127">
        <f>SUM(T272:T287)</f>
        <v>0.621</v>
      </c>
      <c r="AR271" s="121" t="s">
        <v>85</v>
      </c>
      <c r="AT271" s="128" t="s">
        <v>76</v>
      </c>
      <c r="AU271" s="128" t="s">
        <v>85</v>
      </c>
      <c r="AY271" s="121" t="s">
        <v>152</v>
      </c>
      <c r="BK271" s="129">
        <f>SUM(BK272:BK287)</f>
        <v>0</v>
      </c>
    </row>
    <row r="272" spans="2:65" s="1" customFormat="1" ht="16.5" customHeight="1">
      <c r="B272" s="32"/>
      <c r="C272" s="132" t="s">
        <v>529</v>
      </c>
      <c r="D272" s="132" t="s">
        <v>154</v>
      </c>
      <c r="E272" s="133" t="s">
        <v>530</v>
      </c>
      <c r="F272" s="134" t="s">
        <v>531</v>
      </c>
      <c r="G272" s="135" t="s">
        <v>157</v>
      </c>
      <c r="H272" s="136">
        <v>9</v>
      </c>
      <c r="I272" s="137"/>
      <c r="J272" s="138">
        <f>ROUND(I272*H272,2)</f>
        <v>0</v>
      </c>
      <c r="K272" s="134" t="s">
        <v>158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1.8000000000000001E-4</v>
      </c>
      <c r="R272" s="141">
        <f>Q272*H272</f>
        <v>1.6200000000000001E-3</v>
      </c>
      <c r="S272" s="141">
        <v>0</v>
      </c>
      <c r="T272" s="142">
        <f>S272*H272</f>
        <v>0</v>
      </c>
      <c r="AR272" s="143" t="s">
        <v>159</v>
      </c>
      <c r="AT272" s="143" t="s">
        <v>154</v>
      </c>
      <c r="AU272" s="143" t="s">
        <v>160</v>
      </c>
      <c r="AY272" s="17" t="s">
        <v>152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160</v>
      </c>
      <c r="BK272" s="144">
        <f>ROUND(I272*H272,2)</f>
        <v>0</v>
      </c>
      <c r="BL272" s="17" t="s">
        <v>159</v>
      </c>
      <c r="BM272" s="143" t="s">
        <v>532</v>
      </c>
    </row>
    <row r="273" spans="2:65" s="1" customFormat="1" ht="16.5" customHeight="1">
      <c r="B273" s="32"/>
      <c r="C273" s="166" t="s">
        <v>533</v>
      </c>
      <c r="D273" s="166" t="s">
        <v>231</v>
      </c>
      <c r="E273" s="167" t="s">
        <v>534</v>
      </c>
      <c r="F273" s="168" t="s">
        <v>535</v>
      </c>
      <c r="G273" s="169" t="s">
        <v>157</v>
      </c>
      <c r="H273" s="170">
        <v>9</v>
      </c>
      <c r="I273" s="171"/>
      <c r="J273" s="172">
        <f>ROUND(I273*H273,2)</f>
        <v>0</v>
      </c>
      <c r="K273" s="168" t="s">
        <v>158</v>
      </c>
      <c r="L273" s="173"/>
      <c r="M273" s="174" t="s">
        <v>1</v>
      </c>
      <c r="N273" s="175" t="s">
        <v>43</v>
      </c>
      <c r="P273" s="141">
        <f>O273*H273</f>
        <v>0</v>
      </c>
      <c r="Q273" s="141">
        <v>1.2E-2</v>
      </c>
      <c r="R273" s="141">
        <f>Q273*H273</f>
        <v>0.108</v>
      </c>
      <c r="S273" s="141">
        <v>0</v>
      </c>
      <c r="T273" s="142">
        <f>S273*H273</f>
        <v>0</v>
      </c>
      <c r="AR273" s="143" t="s">
        <v>193</v>
      </c>
      <c r="AT273" s="143" t="s">
        <v>231</v>
      </c>
      <c r="AU273" s="143" t="s">
        <v>160</v>
      </c>
      <c r="AY273" s="17" t="s">
        <v>152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160</v>
      </c>
      <c r="BK273" s="144">
        <f>ROUND(I273*H273,2)</f>
        <v>0</v>
      </c>
      <c r="BL273" s="17" t="s">
        <v>159</v>
      </c>
      <c r="BM273" s="143" t="s">
        <v>536</v>
      </c>
    </row>
    <row r="274" spans="2:65" s="1" customFormat="1" ht="37.9" customHeight="1">
      <c r="B274" s="32"/>
      <c r="C274" s="132" t="s">
        <v>537</v>
      </c>
      <c r="D274" s="132" t="s">
        <v>154</v>
      </c>
      <c r="E274" s="133" t="s">
        <v>538</v>
      </c>
      <c r="F274" s="134" t="s">
        <v>539</v>
      </c>
      <c r="G274" s="135" t="s">
        <v>168</v>
      </c>
      <c r="H274" s="136">
        <v>10.119999999999999</v>
      </c>
      <c r="I274" s="137"/>
      <c r="J274" s="138">
        <f>ROUND(I274*H274,2)</f>
        <v>0</v>
      </c>
      <c r="K274" s="134" t="s">
        <v>1</v>
      </c>
      <c r="L274" s="32"/>
      <c r="M274" s="139" t="s">
        <v>1</v>
      </c>
      <c r="N274" s="140" t="s">
        <v>43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159</v>
      </c>
      <c r="AT274" s="143" t="s">
        <v>154</v>
      </c>
      <c r="AU274" s="143" t="s">
        <v>160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159</v>
      </c>
      <c r="BM274" s="143" t="s">
        <v>540</v>
      </c>
    </row>
    <row r="275" spans="2:65" s="12" customFormat="1" ht="11.25">
      <c r="B275" s="145"/>
      <c r="D275" s="146" t="s">
        <v>174</v>
      </c>
      <c r="E275" s="147" t="s">
        <v>1</v>
      </c>
      <c r="F275" s="148" t="s">
        <v>541</v>
      </c>
      <c r="H275" s="149">
        <v>10.119999999999999</v>
      </c>
      <c r="I275" s="150"/>
      <c r="L275" s="145"/>
      <c r="M275" s="151"/>
      <c r="T275" s="152"/>
      <c r="AT275" s="147" t="s">
        <v>174</v>
      </c>
      <c r="AU275" s="147" t="s">
        <v>160</v>
      </c>
      <c r="AV275" s="12" t="s">
        <v>160</v>
      </c>
      <c r="AW275" s="12" t="s">
        <v>32</v>
      </c>
      <c r="AX275" s="12" t="s">
        <v>85</v>
      </c>
      <c r="AY275" s="147" t="s">
        <v>152</v>
      </c>
    </row>
    <row r="276" spans="2:65" s="1" customFormat="1" ht="21.75" customHeight="1">
      <c r="B276" s="32"/>
      <c r="C276" s="132" t="s">
        <v>542</v>
      </c>
      <c r="D276" s="132" t="s">
        <v>154</v>
      </c>
      <c r="E276" s="133" t="s">
        <v>543</v>
      </c>
      <c r="F276" s="134" t="s">
        <v>544</v>
      </c>
      <c r="G276" s="135" t="s">
        <v>545</v>
      </c>
      <c r="H276" s="136">
        <v>8</v>
      </c>
      <c r="I276" s="137"/>
      <c r="J276" s="138">
        <f t="shared" ref="J276:J286" si="40">ROUND(I276*H276,2)</f>
        <v>0</v>
      </c>
      <c r="K276" s="134" t="s">
        <v>1</v>
      </c>
      <c r="L276" s="32"/>
      <c r="M276" s="139" t="s">
        <v>1</v>
      </c>
      <c r="N276" s="140" t="s">
        <v>43</v>
      </c>
      <c r="P276" s="141">
        <f t="shared" ref="P276:P286" si="41">O276*H276</f>
        <v>0</v>
      </c>
      <c r="Q276" s="141">
        <v>0</v>
      </c>
      <c r="R276" s="141">
        <f t="shared" ref="R276:R286" si="42">Q276*H276</f>
        <v>0</v>
      </c>
      <c r="S276" s="141">
        <v>0</v>
      </c>
      <c r="T276" s="142">
        <f t="shared" ref="T276:T286" si="43">S276*H276</f>
        <v>0</v>
      </c>
      <c r="AR276" s="143" t="s">
        <v>159</v>
      </c>
      <c r="AT276" s="143" t="s">
        <v>154</v>
      </c>
      <c r="AU276" s="143" t="s">
        <v>160</v>
      </c>
      <c r="AY276" s="17" t="s">
        <v>152</v>
      </c>
      <c r="BE276" s="144">
        <f t="shared" ref="BE276:BE286" si="44">IF(N276="základní",J276,0)</f>
        <v>0</v>
      </c>
      <c r="BF276" s="144">
        <f t="shared" ref="BF276:BF286" si="45">IF(N276="snížená",J276,0)</f>
        <v>0</v>
      </c>
      <c r="BG276" s="144">
        <f t="shared" ref="BG276:BG286" si="46">IF(N276="zákl. přenesená",J276,0)</f>
        <v>0</v>
      </c>
      <c r="BH276" s="144">
        <f t="shared" ref="BH276:BH286" si="47">IF(N276="sníž. přenesená",J276,0)</f>
        <v>0</v>
      </c>
      <c r="BI276" s="144">
        <f t="shared" ref="BI276:BI286" si="48">IF(N276="nulová",J276,0)</f>
        <v>0</v>
      </c>
      <c r="BJ276" s="17" t="s">
        <v>160</v>
      </c>
      <c r="BK276" s="144">
        <f t="shared" ref="BK276:BK286" si="49">ROUND(I276*H276,2)</f>
        <v>0</v>
      </c>
      <c r="BL276" s="17" t="s">
        <v>159</v>
      </c>
      <c r="BM276" s="143" t="s">
        <v>546</v>
      </c>
    </row>
    <row r="277" spans="2:65" s="1" customFormat="1" ht="24.2" customHeight="1">
      <c r="B277" s="32"/>
      <c r="C277" s="132" t="s">
        <v>547</v>
      </c>
      <c r="D277" s="132" t="s">
        <v>154</v>
      </c>
      <c r="E277" s="133" t="s">
        <v>548</v>
      </c>
      <c r="F277" s="134" t="s">
        <v>549</v>
      </c>
      <c r="G277" s="135" t="s">
        <v>168</v>
      </c>
      <c r="H277" s="136">
        <v>705.12</v>
      </c>
      <c r="I277" s="137"/>
      <c r="J277" s="138">
        <f t="shared" si="40"/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 t="shared" si="41"/>
        <v>0</v>
      </c>
      <c r="Q277" s="141">
        <v>1.24E-3</v>
      </c>
      <c r="R277" s="141">
        <f t="shared" si="42"/>
        <v>0.87434880000000004</v>
      </c>
      <c r="S277" s="141">
        <v>0</v>
      </c>
      <c r="T277" s="142">
        <f t="shared" si="43"/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7" t="s">
        <v>160</v>
      </c>
      <c r="BK277" s="144">
        <f t="shared" si="49"/>
        <v>0</v>
      </c>
      <c r="BL277" s="17" t="s">
        <v>159</v>
      </c>
      <c r="BM277" s="143" t="s">
        <v>550</v>
      </c>
    </row>
    <row r="278" spans="2:65" s="1" customFormat="1" ht="33" customHeight="1">
      <c r="B278" s="32"/>
      <c r="C278" s="132" t="s">
        <v>551</v>
      </c>
      <c r="D278" s="132" t="s">
        <v>154</v>
      </c>
      <c r="E278" s="133" t="s">
        <v>552</v>
      </c>
      <c r="F278" s="134" t="s">
        <v>553</v>
      </c>
      <c r="G278" s="135" t="s">
        <v>168</v>
      </c>
      <c r="H278" s="136">
        <v>85544.502999999997</v>
      </c>
      <c r="I278" s="137"/>
      <c r="J278" s="138">
        <f t="shared" si="40"/>
        <v>0</v>
      </c>
      <c r="K278" s="134" t="s">
        <v>158</v>
      </c>
      <c r="L278" s="32"/>
      <c r="M278" s="139" t="s">
        <v>1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159</v>
      </c>
      <c r="AT278" s="143" t="s">
        <v>154</v>
      </c>
      <c r="AU278" s="143" t="s">
        <v>160</v>
      </c>
      <c r="AY278" s="17" t="s">
        <v>152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7" t="s">
        <v>160</v>
      </c>
      <c r="BK278" s="144">
        <f t="shared" si="49"/>
        <v>0</v>
      </c>
      <c r="BL278" s="17" t="s">
        <v>159</v>
      </c>
      <c r="BM278" s="143" t="s">
        <v>554</v>
      </c>
    </row>
    <row r="279" spans="2:65" s="1" customFormat="1" ht="33" customHeight="1">
      <c r="B279" s="32"/>
      <c r="C279" s="132" t="s">
        <v>555</v>
      </c>
      <c r="D279" s="132" t="s">
        <v>154</v>
      </c>
      <c r="E279" s="133" t="s">
        <v>556</v>
      </c>
      <c r="F279" s="134" t="s">
        <v>557</v>
      </c>
      <c r="G279" s="135" t="s">
        <v>168</v>
      </c>
      <c r="H279" s="136">
        <v>950.49400000000003</v>
      </c>
      <c r="I279" s="137"/>
      <c r="J279" s="138">
        <f t="shared" si="40"/>
        <v>0</v>
      </c>
      <c r="K279" s="134" t="s">
        <v>158</v>
      </c>
      <c r="L279" s="32"/>
      <c r="M279" s="139" t="s">
        <v>1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159</v>
      </c>
      <c r="AT279" s="143" t="s">
        <v>154</v>
      </c>
      <c r="AU279" s="143" t="s">
        <v>160</v>
      </c>
      <c r="AY279" s="17" t="s">
        <v>152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7" t="s">
        <v>160</v>
      </c>
      <c r="BK279" s="144">
        <f t="shared" si="49"/>
        <v>0</v>
      </c>
      <c r="BL279" s="17" t="s">
        <v>159</v>
      </c>
      <c r="BM279" s="143" t="s">
        <v>558</v>
      </c>
    </row>
    <row r="280" spans="2:65" s="1" customFormat="1" ht="33" customHeight="1">
      <c r="B280" s="32"/>
      <c r="C280" s="132" t="s">
        <v>559</v>
      </c>
      <c r="D280" s="132" t="s">
        <v>154</v>
      </c>
      <c r="E280" s="133" t="s">
        <v>560</v>
      </c>
      <c r="F280" s="134" t="s">
        <v>561</v>
      </c>
      <c r="G280" s="135" t="s">
        <v>168</v>
      </c>
      <c r="H280" s="136">
        <v>950.49400000000003</v>
      </c>
      <c r="I280" s="137"/>
      <c r="J280" s="138">
        <f t="shared" si="40"/>
        <v>0</v>
      </c>
      <c r="K280" s="134" t="s">
        <v>158</v>
      </c>
      <c r="L280" s="32"/>
      <c r="M280" s="139" t="s">
        <v>1</v>
      </c>
      <c r="N280" s="140" t="s">
        <v>43</v>
      </c>
      <c r="P280" s="141">
        <f t="shared" si="41"/>
        <v>0</v>
      </c>
      <c r="Q280" s="141">
        <v>0</v>
      </c>
      <c r="R280" s="141">
        <f t="shared" si="42"/>
        <v>0</v>
      </c>
      <c r="S280" s="141">
        <v>0</v>
      </c>
      <c r="T280" s="142">
        <f t="shared" si="43"/>
        <v>0</v>
      </c>
      <c r="AR280" s="143" t="s">
        <v>159</v>
      </c>
      <c r="AT280" s="143" t="s">
        <v>154</v>
      </c>
      <c r="AU280" s="143" t="s">
        <v>160</v>
      </c>
      <c r="AY280" s="17" t="s">
        <v>152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7" t="s">
        <v>160</v>
      </c>
      <c r="BK280" s="144">
        <f t="shared" si="49"/>
        <v>0</v>
      </c>
      <c r="BL280" s="17" t="s">
        <v>159</v>
      </c>
      <c r="BM280" s="143" t="s">
        <v>562</v>
      </c>
    </row>
    <row r="281" spans="2:65" s="1" customFormat="1" ht="16.5" customHeight="1">
      <c r="B281" s="32"/>
      <c r="C281" s="132" t="s">
        <v>563</v>
      </c>
      <c r="D281" s="132" t="s">
        <v>154</v>
      </c>
      <c r="E281" s="133" t="s">
        <v>564</v>
      </c>
      <c r="F281" s="134" t="s">
        <v>565</v>
      </c>
      <c r="G281" s="135" t="s">
        <v>168</v>
      </c>
      <c r="H281" s="136">
        <v>950.49400000000003</v>
      </c>
      <c r="I281" s="137"/>
      <c r="J281" s="138">
        <f t="shared" si="40"/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 t="shared" si="41"/>
        <v>0</v>
      </c>
      <c r="Q281" s="141">
        <v>0</v>
      </c>
      <c r="R281" s="141">
        <f t="shared" si="42"/>
        <v>0</v>
      </c>
      <c r="S281" s="141">
        <v>0</v>
      </c>
      <c r="T281" s="142">
        <f t="shared" si="43"/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7" t="s">
        <v>160</v>
      </c>
      <c r="BK281" s="144">
        <f t="shared" si="49"/>
        <v>0</v>
      </c>
      <c r="BL281" s="17" t="s">
        <v>159</v>
      </c>
      <c r="BM281" s="143" t="s">
        <v>566</v>
      </c>
    </row>
    <row r="282" spans="2:65" s="1" customFormat="1" ht="21.75" customHeight="1">
      <c r="B282" s="32"/>
      <c r="C282" s="132" t="s">
        <v>567</v>
      </c>
      <c r="D282" s="132" t="s">
        <v>154</v>
      </c>
      <c r="E282" s="133" t="s">
        <v>568</v>
      </c>
      <c r="F282" s="134" t="s">
        <v>569</v>
      </c>
      <c r="G282" s="135" t="s">
        <v>168</v>
      </c>
      <c r="H282" s="136">
        <v>85544.502999999997</v>
      </c>
      <c r="I282" s="137"/>
      <c r="J282" s="138">
        <f t="shared" si="40"/>
        <v>0</v>
      </c>
      <c r="K282" s="134" t="s">
        <v>158</v>
      </c>
      <c r="L282" s="32"/>
      <c r="M282" s="139" t="s">
        <v>1</v>
      </c>
      <c r="N282" s="140" t="s">
        <v>43</v>
      </c>
      <c r="P282" s="141">
        <f t="shared" si="41"/>
        <v>0</v>
      </c>
      <c r="Q282" s="141">
        <v>0</v>
      </c>
      <c r="R282" s="141">
        <f t="shared" si="42"/>
        <v>0</v>
      </c>
      <c r="S282" s="141">
        <v>0</v>
      </c>
      <c r="T282" s="142">
        <f t="shared" si="43"/>
        <v>0</v>
      </c>
      <c r="AR282" s="143" t="s">
        <v>159</v>
      </c>
      <c r="AT282" s="143" t="s">
        <v>154</v>
      </c>
      <c r="AU282" s="143" t="s">
        <v>160</v>
      </c>
      <c r="AY282" s="17" t="s">
        <v>152</v>
      </c>
      <c r="BE282" s="144">
        <f t="shared" si="44"/>
        <v>0</v>
      </c>
      <c r="BF282" s="144">
        <f t="shared" si="45"/>
        <v>0</v>
      </c>
      <c r="BG282" s="144">
        <f t="shared" si="46"/>
        <v>0</v>
      </c>
      <c r="BH282" s="144">
        <f t="shared" si="47"/>
        <v>0</v>
      </c>
      <c r="BI282" s="144">
        <f t="shared" si="48"/>
        <v>0</v>
      </c>
      <c r="BJ282" s="17" t="s">
        <v>160</v>
      </c>
      <c r="BK282" s="144">
        <f t="shared" si="49"/>
        <v>0</v>
      </c>
      <c r="BL282" s="17" t="s">
        <v>159</v>
      </c>
      <c r="BM282" s="143" t="s">
        <v>570</v>
      </c>
    </row>
    <row r="283" spans="2:65" s="1" customFormat="1" ht="21.75" customHeight="1">
      <c r="B283" s="32"/>
      <c r="C283" s="132" t="s">
        <v>571</v>
      </c>
      <c r="D283" s="132" t="s">
        <v>154</v>
      </c>
      <c r="E283" s="133" t="s">
        <v>572</v>
      </c>
      <c r="F283" s="134" t="s">
        <v>573</v>
      </c>
      <c r="G283" s="135" t="s">
        <v>168</v>
      </c>
      <c r="H283" s="136">
        <v>950.49400000000003</v>
      </c>
      <c r="I283" s="137"/>
      <c r="J283" s="138">
        <f t="shared" si="40"/>
        <v>0</v>
      </c>
      <c r="K283" s="134" t="s">
        <v>158</v>
      </c>
      <c r="L283" s="32"/>
      <c r="M283" s="139" t="s">
        <v>1</v>
      </c>
      <c r="N283" s="140" t="s">
        <v>43</v>
      </c>
      <c r="P283" s="141">
        <f t="shared" si="41"/>
        <v>0</v>
      </c>
      <c r="Q283" s="141">
        <v>0</v>
      </c>
      <c r="R283" s="141">
        <f t="shared" si="42"/>
        <v>0</v>
      </c>
      <c r="S283" s="141">
        <v>0</v>
      </c>
      <c r="T283" s="142">
        <f t="shared" si="43"/>
        <v>0</v>
      </c>
      <c r="AR283" s="143" t="s">
        <v>159</v>
      </c>
      <c r="AT283" s="143" t="s">
        <v>154</v>
      </c>
      <c r="AU283" s="143" t="s">
        <v>160</v>
      </c>
      <c r="AY283" s="17" t="s">
        <v>152</v>
      </c>
      <c r="BE283" s="144">
        <f t="shared" si="44"/>
        <v>0</v>
      </c>
      <c r="BF283" s="144">
        <f t="shared" si="45"/>
        <v>0</v>
      </c>
      <c r="BG283" s="144">
        <f t="shared" si="46"/>
        <v>0</v>
      </c>
      <c r="BH283" s="144">
        <f t="shared" si="47"/>
        <v>0</v>
      </c>
      <c r="BI283" s="144">
        <f t="shared" si="48"/>
        <v>0</v>
      </c>
      <c r="BJ283" s="17" t="s">
        <v>160</v>
      </c>
      <c r="BK283" s="144">
        <f t="shared" si="49"/>
        <v>0</v>
      </c>
      <c r="BL283" s="17" t="s">
        <v>159</v>
      </c>
      <c r="BM283" s="143" t="s">
        <v>574</v>
      </c>
    </row>
    <row r="284" spans="2:65" s="1" customFormat="1" ht="33" customHeight="1">
      <c r="B284" s="32"/>
      <c r="C284" s="132" t="s">
        <v>575</v>
      </c>
      <c r="D284" s="132" t="s">
        <v>154</v>
      </c>
      <c r="E284" s="133" t="s">
        <v>576</v>
      </c>
      <c r="F284" s="134" t="s">
        <v>577</v>
      </c>
      <c r="G284" s="135" t="s">
        <v>168</v>
      </c>
      <c r="H284" s="136">
        <v>1018.779</v>
      </c>
      <c r="I284" s="137"/>
      <c r="J284" s="138">
        <f t="shared" si="40"/>
        <v>0</v>
      </c>
      <c r="K284" s="134" t="s">
        <v>158</v>
      </c>
      <c r="L284" s="32"/>
      <c r="M284" s="139" t="s">
        <v>1</v>
      </c>
      <c r="N284" s="140" t="s">
        <v>43</v>
      </c>
      <c r="P284" s="141">
        <f t="shared" si="41"/>
        <v>0</v>
      </c>
      <c r="Q284" s="141">
        <v>1.2999999999999999E-4</v>
      </c>
      <c r="R284" s="141">
        <f t="shared" si="42"/>
        <v>0.13244127</v>
      </c>
      <c r="S284" s="141">
        <v>0</v>
      </c>
      <c r="T284" s="142">
        <f t="shared" si="43"/>
        <v>0</v>
      </c>
      <c r="AR284" s="143" t="s">
        <v>159</v>
      </c>
      <c r="AT284" s="143" t="s">
        <v>154</v>
      </c>
      <c r="AU284" s="143" t="s">
        <v>160</v>
      </c>
      <c r="AY284" s="17" t="s">
        <v>152</v>
      </c>
      <c r="BE284" s="144">
        <f t="shared" si="44"/>
        <v>0</v>
      </c>
      <c r="BF284" s="144">
        <f t="shared" si="45"/>
        <v>0</v>
      </c>
      <c r="BG284" s="144">
        <f t="shared" si="46"/>
        <v>0</v>
      </c>
      <c r="BH284" s="144">
        <f t="shared" si="47"/>
        <v>0</v>
      </c>
      <c r="BI284" s="144">
        <f t="shared" si="48"/>
        <v>0</v>
      </c>
      <c r="BJ284" s="17" t="s">
        <v>160</v>
      </c>
      <c r="BK284" s="144">
        <f t="shared" si="49"/>
        <v>0</v>
      </c>
      <c r="BL284" s="17" t="s">
        <v>159</v>
      </c>
      <c r="BM284" s="143" t="s">
        <v>578</v>
      </c>
    </row>
    <row r="285" spans="2:65" s="1" customFormat="1" ht="24.2" customHeight="1">
      <c r="B285" s="32"/>
      <c r="C285" s="132" t="s">
        <v>579</v>
      </c>
      <c r="D285" s="132" t="s">
        <v>154</v>
      </c>
      <c r="E285" s="133" t="s">
        <v>580</v>
      </c>
      <c r="F285" s="134" t="s">
        <v>581</v>
      </c>
      <c r="G285" s="135" t="s">
        <v>168</v>
      </c>
      <c r="H285" s="136">
        <v>1273.4739999999999</v>
      </c>
      <c r="I285" s="137"/>
      <c r="J285" s="138">
        <f t="shared" si="40"/>
        <v>0</v>
      </c>
      <c r="K285" s="134" t="s">
        <v>158</v>
      </c>
      <c r="L285" s="32"/>
      <c r="M285" s="139" t="s">
        <v>1</v>
      </c>
      <c r="N285" s="140" t="s">
        <v>43</v>
      </c>
      <c r="P285" s="141">
        <f t="shared" si="41"/>
        <v>0</v>
      </c>
      <c r="Q285" s="141">
        <v>4.0000000000000003E-5</v>
      </c>
      <c r="R285" s="141">
        <f t="shared" si="42"/>
        <v>5.0938959999999998E-2</v>
      </c>
      <c r="S285" s="141">
        <v>0</v>
      </c>
      <c r="T285" s="142">
        <f t="shared" si="43"/>
        <v>0</v>
      </c>
      <c r="AR285" s="143" t="s">
        <v>159</v>
      </c>
      <c r="AT285" s="143" t="s">
        <v>154</v>
      </c>
      <c r="AU285" s="143" t="s">
        <v>160</v>
      </c>
      <c r="AY285" s="17" t="s">
        <v>152</v>
      </c>
      <c r="BE285" s="144">
        <f t="shared" si="44"/>
        <v>0</v>
      </c>
      <c r="BF285" s="144">
        <f t="shared" si="45"/>
        <v>0</v>
      </c>
      <c r="BG285" s="144">
        <f t="shared" si="46"/>
        <v>0</v>
      </c>
      <c r="BH285" s="144">
        <f t="shared" si="47"/>
        <v>0</v>
      </c>
      <c r="BI285" s="144">
        <f t="shared" si="48"/>
        <v>0</v>
      </c>
      <c r="BJ285" s="17" t="s">
        <v>160</v>
      </c>
      <c r="BK285" s="144">
        <f t="shared" si="49"/>
        <v>0</v>
      </c>
      <c r="BL285" s="17" t="s">
        <v>159</v>
      </c>
      <c r="BM285" s="143" t="s">
        <v>582</v>
      </c>
    </row>
    <row r="286" spans="2:65" s="1" customFormat="1" ht="24.2" customHeight="1">
      <c r="B286" s="32"/>
      <c r="C286" s="132" t="s">
        <v>583</v>
      </c>
      <c r="D286" s="132" t="s">
        <v>154</v>
      </c>
      <c r="E286" s="133" t="s">
        <v>584</v>
      </c>
      <c r="F286" s="134" t="s">
        <v>585</v>
      </c>
      <c r="G286" s="135" t="s">
        <v>217</v>
      </c>
      <c r="H286" s="136">
        <v>9</v>
      </c>
      <c r="I286" s="137"/>
      <c r="J286" s="138">
        <f t="shared" si="40"/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 t="shared" si="41"/>
        <v>0</v>
      </c>
      <c r="Q286" s="141">
        <v>3.16E-3</v>
      </c>
      <c r="R286" s="141">
        <f t="shared" si="42"/>
        <v>2.844E-2</v>
      </c>
      <c r="S286" s="141">
        <v>6.9000000000000006E-2</v>
      </c>
      <c r="T286" s="142">
        <f t="shared" si="43"/>
        <v>0.621</v>
      </c>
      <c r="AR286" s="143" t="s">
        <v>159</v>
      </c>
      <c r="AT286" s="143" t="s">
        <v>154</v>
      </c>
      <c r="AU286" s="143" t="s">
        <v>160</v>
      </c>
      <c r="AY286" s="17" t="s">
        <v>152</v>
      </c>
      <c r="BE286" s="144">
        <f t="shared" si="44"/>
        <v>0</v>
      </c>
      <c r="BF286" s="144">
        <f t="shared" si="45"/>
        <v>0</v>
      </c>
      <c r="BG286" s="144">
        <f t="shared" si="46"/>
        <v>0</v>
      </c>
      <c r="BH286" s="144">
        <f t="shared" si="47"/>
        <v>0</v>
      </c>
      <c r="BI286" s="144">
        <f t="shared" si="48"/>
        <v>0</v>
      </c>
      <c r="BJ286" s="17" t="s">
        <v>160</v>
      </c>
      <c r="BK286" s="144">
        <f t="shared" si="49"/>
        <v>0</v>
      </c>
      <c r="BL286" s="17" t="s">
        <v>159</v>
      </c>
      <c r="BM286" s="143" t="s">
        <v>586</v>
      </c>
    </row>
    <row r="287" spans="2:65" s="12" customFormat="1" ht="11.25">
      <c r="B287" s="145"/>
      <c r="D287" s="146" t="s">
        <v>174</v>
      </c>
      <c r="E287" s="147" t="s">
        <v>1</v>
      </c>
      <c r="F287" s="148" t="s">
        <v>587</v>
      </c>
      <c r="H287" s="149">
        <v>9</v>
      </c>
      <c r="I287" s="150"/>
      <c r="L287" s="145"/>
      <c r="M287" s="151"/>
      <c r="T287" s="152"/>
      <c r="AT287" s="147" t="s">
        <v>174</v>
      </c>
      <c r="AU287" s="147" t="s">
        <v>160</v>
      </c>
      <c r="AV287" s="12" t="s">
        <v>160</v>
      </c>
      <c r="AW287" s="12" t="s">
        <v>32</v>
      </c>
      <c r="AX287" s="12" t="s">
        <v>85</v>
      </c>
      <c r="AY287" s="147" t="s">
        <v>152</v>
      </c>
    </row>
    <row r="288" spans="2:65" s="11" customFormat="1" ht="22.9" customHeight="1">
      <c r="B288" s="120"/>
      <c r="D288" s="121" t="s">
        <v>76</v>
      </c>
      <c r="E288" s="130" t="s">
        <v>588</v>
      </c>
      <c r="F288" s="130" t="s">
        <v>589</v>
      </c>
      <c r="I288" s="123"/>
      <c r="J288" s="131">
        <f>BK288</f>
        <v>0</v>
      </c>
      <c r="L288" s="120"/>
      <c r="M288" s="125"/>
      <c r="P288" s="126">
        <f>P289</f>
        <v>0</v>
      </c>
      <c r="R288" s="126">
        <f>R289</f>
        <v>0</v>
      </c>
      <c r="T288" s="127">
        <f>T289</f>
        <v>0</v>
      </c>
      <c r="AR288" s="121" t="s">
        <v>85</v>
      </c>
      <c r="AT288" s="128" t="s">
        <v>76</v>
      </c>
      <c r="AU288" s="128" t="s">
        <v>85</v>
      </c>
      <c r="AY288" s="121" t="s">
        <v>152</v>
      </c>
      <c r="BK288" s="129">
        <f>BK289</f>
        <v>0</v>
      </c>
    </row>
    <row r="289" spans="2:65" s="1" customFormat="1" ht="21.75" customHeight="1">
      <c r="B289" s="32"/>
      <c r="C289" s="132" t="s">
        <v>590</v>
      </c>
      <c r="D289" s="132" t="s">
        <v>154</v>
      </c>
      <c r="E289" s="133" t="s">
        <v>591</v>
      </c>
      <c r="F289" s="134" t="s">
        <v>592</v>
      </c>
      <c r="G289" s="135" t="s">
        <v>196</v>
      </c>
      <c r="H289" s="136">
        <v>3573.1309999999999</v>
      </c>
      <c r="I289" s="137"/>
      <c r="J289" s="138">
        <f>ROUND(I289*H289,2)</f>
        <v>0</v>
      </c>
      <c r="K289" s="134" t="s">
        <v>158</v>
      </c>
      <c r="L289" s="32"/>
      <c r="M289" s="139" t="s">
        <v>1</v>
      </c>
      <c r="N289" s="140" t="s">
        <v>43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159</v>
      </c>
      <c r="AT289" s="143" t="s">
        <v>154</v>
      </c>
      <c r="AU289" s="143" t="s">
        <v>160</v>
      </c>
      <c r="AY289" s="17" t="s">
        <v>152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160</v>
      </c>
      <c r="BK289" s="144">
        <f>ROUND(I289*H289,2)</f>
        <v>0</v>
      </c>
      <c r="BL289" s="17" t="s">
        <v>159</v>
      </c>
      <c r="BM289" s="143" t="s">
        <v>593</v>
      </c>
    </row>
    <row r="290" spans="2:65" s="11" customFormat="1" ht="25.9" customHeight="1">
      <c r="B290" s="120"/>
      <c r="D290" s="121" t="s">
        <v>76</v>
      </c>
      <c r="E290" s="122" t="s">
        <v>594</v>
      </c>
      <c r="F290" s="122" t="s">
        <v>595</v>
      </c>
      <c r="I290" s="123"/>
      <c r="J290" s="124">
        <f>BK290</f>
        <v>0</v>
      </c>
      <c r="L290" s="120"/>
      <c r="M290" s="125"/>
      <c r="P290" s="126">
        <f>P291+P305+P328+P363+P365+P392+P394+P396+P398+P417+P428+P441+P450+P467+P523+P531+P548+P556</f>
        <v>0</v>
      </c>
      <c r="R290" s="126">
        <f>R291+R305+R328+R363+R365+R392+R394+R396+R398+R417+R428+R441+R450+R467+R523+R531+R548+R556</f>
        <v>164.03255727000001</v>
      </c>
      <c r="T290" s="127">
        <f>T291+T305+T328+T363+T365+T392+T394+T396+T398+T417+T428+T441+T450+T467+T523+T531+T548+T556</f>
        <v>0</v>
      </c>
      <c r="AR290" s="121" t="s">
        <v>160</v>
      </c>
      <c r="AT290" s="128" t="s">
        <v>76</v>
      </c>
      <c r="AU290" s="128" t="s">
        <v>77</v>
      </c>
      <c r="AY290" s="121" t="s">
        <v>152</v>
      </c>
      <c r="BK290" s="129">
        <f>BK291+BK305+BK328+BK363+BK365+BK392+BK394+BK396+BK398+BK417+BK428+BK441+BK450+BK467+BK523+BK531+BK548+BK556</f>
        <v>0</v>
      </c>
    </row>
    <row r="291" spans="2:65" s="11" customFormat="1" ht="22.9" customHeight="1">
      <c r="B291" s="120"/>
      <c r="D291" s="121" t="s">
        <v>76</v>
      </c>
      <c r="E291" s="130" t="s">
        <v>596</v>
      </c>
      <c r="F291" s="130" t="s">
        <v>597</v>
      </c>
      <c r="I291" s="123"/>
      <c r="J291" s="131">
        <f>BK291</f>
        <v>0</v>
      </c>
      <c r="L291" s="120"/>
      <c r="M291" s="125"/>
      <c r="P291" s="126">
        <f>SUM(P292:P304)</f>
        <v>0</v>
      </c>
      <c r="R291" s="126">
        <f>SUM(R292:R304)</f>
        <v>10.485957599999999</v>
      </c>
      <c r="T291" s="127">
        <f>SUM(T292:T304)</f>
        <v>0</v>
      </c>
      <c r="AR291" s="121" t="s">
        <v>160</v>
      </c>
      <c r="AT291" s="128" t="s">
        <v>76</v>
      </c>
      <c r="AU291" s="128" t="s">
        <v>85</v>
      </c>
      <c r="AY291" s="121" t="s">
        <v>152</v>
      </c>
      <c r="BK291" s="129">
        <f>SUM(BK292:BK304)</f>
        <v>0</v>
      </c>
    </row>
    <row r="292" spans="2:65" s="1" customFormat="1" ht="24.2" customHeight="1">
      <c r="B292" s="32"/>
      <c r="C292" s="132" t="s">
        <v>598</v>
      </c>
      <c r="D292" s="132" t="s">
        <v>154</v>
      </c>
      <c r="E292" s="133" t="s">
        <v>599</v>
      </c>
      <c r="F292" s="134" t="s">
        <v>600</v>
      </c>
      <c r="G292" s="135" t="s">
        <v>168</v>
      </c>
      <c r="H292" s="136">
        <v>1551.2639999999999</v>
      </c>
      <c r="I292" s="137"/>
      <c r="J292" s="138">
        <f>ROUND(I292*H292,2)</f>
        <v>0</v>
      </c>
      <c r="K292" s="134" t="s">
        <v>158</v>
      </c>
      <c r="L292" s="32"/>
      <c r="M292" s="139" t="s">
        <v>1</v>
      </c>
      <c r="N292" s="140" t="s">
        <v>43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230</v>
      </c>
      <c r="AT292" s="143" t="s">
        <v>154</v>
      </c>
      <c r="AU292" s="143" t="s">
        <v>160</v>
      </c>
      <c r="AY292" s="17" t="s">
        <v>152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160</v>
      </c>
      <c r="BK292" s="144">
        <f>ROUND(I292*H292,2)</f>
        <v>0</v>
      </c>
      <c r="BL292" s="17" t="s">
        <v>230</v>
      </c>
      <c r="BM292" s="143" t="s">
        <v>601</v>
      </c>
    </row>
    <row r="293" spans="2:65" s="1" customFormat="1" ht="16.5" customHeight="1">
      <c r="B293" s="32"/>
      <c r="C293" s="166" t="s">
        <v>602</v>
      </c>
      <c r="D293" s="166" t="s">
        <v>231</v>
      </c>
      <c r="E293" s="167" t="s">
        <v>603</v>
      </c>
      <c r="F293" s="168" t="s">
        <v>604</v>
      </c>
      <c r="G293" s="169" t="s">
        <v>196</v>
      </c>
      <c r="H293" s="170">
        <v>0.51200000000000001</v>
      </c>
      <c r="I293" s="171"/>
      <c r="J293" s="172">
        <f>ROUND(I293*H293,2)</f>
        <v>0</v>
      </c>
      <c r="K293" s="168" t="s">
        <v>158</v>
      </c>
      <c r="L293" s="173"/>
      <c r="M293" s="174" t="s">
        <v>1</v>
      </c>
      <c r="N293" s="175" t="s">
        <v>43</v>
      </c>
      <c r="P293" s="141">
        <f>O293*H293</f>
        <v>0</v>
      </c>
      <c r="Q293" s="141">
        <v>1</v>
      </c>
      <c r="R293" s="141">
        <f>Q293*H293</f>
        <v>0.51200000000000001</v>
      </c>
      <c r="S293" s="141">
        <v>0</v>
      </c>
      <c r="T293" s="142">
        <f>S293*H293</f>
        <v>0</v>
      </c>
      <c r="AR293" s="143" t="s">
        <v>305</v>
      </c>
      <c r="AT293" s="143" t="s">
        <v>231</v>
      </c>
      <c r="AU293" s="143" t="s">
        <v>160</v>
      </c>
      <c r="AY293" s="17" t="s">
        <v>152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160</v>
      </c>
      <c r="BK293" s="144">
        <f>ROUND(I293*H293,2)</f>
        <v>0</v>
      </c>
      <c r="BL293" s="17" t="s">
        <v>230</v>
      </c>
      <c r="BM293" s="143" t="s">
        <v>605</v>
      </c>
    </row>
    <row r="294" spans="2:65" s="12" customFormat="1" ht="11.25">
      <c r="B294" s="145"/>
      <c r="D294" s="146" t="s">
        <v>174</v>
      </c>
      <c r="E294" s="147" t="s">
        <v>1</v>
      </c>
      <c r="F294" s="148" t="s">
        <v>606</v>
      </c>
      <c r="H294" s="149">
        <v>0.51200000000000001</v>
      </c>
      <c r="I294" s="150"/>
      <c r="L294" s="145"/>
      <c r="M294" s="151"/>
      <c r="T294" s="152"/>
      <c r="AT294" s="147" t="s">
        <v>174</v>
      </c>
      <c r="AU294" s="147" t="s">
        <v>160</v>
      </c>
      <c r="AV294" s="12" t="s">
        <v>160</v>
      </c>
      <c r="AW294" s="12" t="s">
        <v>32</v>
      </c>
      <c r="AX294" s="12" t="s">
        <v>85</v>
      </c>
      <c r="AY294" s="147" t="s">
        <v>152</v>
      </c>
    </row>
    <row r="295" spans="2:65" s="1" customFormat="1" ht="24.2" customHeight="1">
      <c r="B295" s="32"/>
      <c r="C295" s="132" t="s">
        <v>607</v>
      </c>
      <c r="D295" s="132" t="s">
        <v>154</v>
      </c>
      <c r="E295" s="133" t="s">
        <v>608</v>
      </c>
      <c r="F295" s="134" t="s">
        <v>609</v>
      </c>
      <c r="G295" s="135" t="s">
        <v>168</v>
      </c>
      <c r="H295" s="136">
        <v>132.09</v>
      </c>
      <c r="I295" s="137"/>
      <c r="J295" s="138">
        <f>ROUND(I295*H295,2)</f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230</v>
      </c>
      <c r="AT295" s="143" t="s">
        <v>154</v>
      </c>
      <c r="AU295" s="143" t="s">
        <v>160</v>
      </c>
      <c r="AY295" s="17" t="s">
        <v>152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160</v>
      </c>
      <c r="BK295" s="144">
        <f>ROUND(I295*H295,2)</f>
        <v>0</v>
      </c>
      <c r="BL295" s="17" t="s">
        <v>230</v>
      </c>
      <c r="BM295" s="143" t="s">
        <v>610</v>
      </c>
    </row>
    <row r="296" spans="2:65" s="1" customFormat="1" ht="16.5" customHeight="1">
      <c r="B296" s="32"/>
      <c r="C296" s="166" t="s">
        <v>611</v>
      </c>
      <c r="D296" s="166" t="s">
        <v>231</v>
      </c>
      <c r="E296" s="167" t="s">
        <v>603</v>
      </c>
      <c r="F296" s="168" t="s">
        <v>604</v>
      </c>
      <c r="G296" s="169" t="s">
        <v>196</v>
      </c>
      <c r="H296" s="170">
        <v>4.4999999999999998E-2</v>
      </c>
      <c r="I296" s="171"/>
      <c r="J296" s="172">
        <f>ROUND(I296*H296,2)</f>
        <v>0</v>
      </c>
      <c r="K296" s="168" t="s">
        <v>158</v>
      </c>
      <c r="L296" s="173"/>
      <c r="M296" s="174" t="s">
        <v>1</v>
      </c>
      <c r="N296" s="175" t="s">
        <v>43</v>
      </c>
      <c r="P296" s="141">
        <f>O296*H296</f>
        <v>0</v>
      </c>
      <c r="Q296" s="141">
        <v>1</v>
      </c>
      <c r="R296" s="141">
        <f>Q296*H296</f>
        <v>4.4999999999999998E-2</v>
      </c>
      <c r="S296" s="141">
        <v>0</v>
      </c>
      <c r="T296" s="142">
        <f>S296*H296</f>
        <v>0</v>
      </c>
      <c r="AR296" s="143" t="s">
        <v>305</v>
      </c>
      <c r="AT296" s="143" t="s">
        <v>231</v>
      </c>
      <c r="AU296" s="143" t="s">
        <v>160</v>
      </c>
      <c r="AY296" s="17" t="s">
        <v>152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160</v>
      </c>
      <c r="BK296" s="144">
        <f>ROUND(I296*H296,2)</f>
        <v>0</v>
      </c>
      <c r="BL296" s="17" t="s">
        <v>230</v>
      </c>
      <c r="BM296" s="143" t="s">
        <v>612</v>
      </c>
    </row>
    <row r="297" spans="2:65" s="12" customFormat="1" ht="11.25">
      <c r="B297" s="145"/>
      <c r="D297" s="146" t="s">
        <v>174</v>
      </c>
      <c r="E297" s="147" t="s">
        <v>1</v>
      </c>
      <c r="F297" s="148" t="s">
        <v>613</v>
      </c>
      <c r="H297" s="149">
        <v>4.4999999999999998E-2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24.2" customHeight="1">
      <c r="B298" s="32"/>
      <c r="C298" s="132" t="s">
        <v>614</v>
      </c>
      <c r="D298" s="132" t="s">
        <v>154</v>
      </c>
      <c r="E298" s="133" t="s">
        <v>615</v>
      </c>
      <c r="F298" s="134" t="s">
        <v>616</v>
      </c>
      <c r="G298" s="135" t="s">
        <v>168</v>
      </c>
      <c r="H298" s="136">
        <v>1551.2639999999999</v>
      </c>
      <c r="I298" s="137"/>
      <c r="J298" s="138">
        <f>ROUND(I298*H298,2)</f>
        <v>0</v>
      </c>
      <c r="K298" s="134" t="s">
        <v>158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4.0000000000000002E-4</v>
      </c>
      <c r="R298" s="141">
        <f>Q298*H298</f>
        <v>0.62050559999999999</v>
      </c>
      <c r="S298" s="141">
        <v>0</v>
      </c>
      <c r="T298" s="142">
        <f>S298*H298</f>
        <v>0</v>
      </c>
      <c r="AR298" s="143" t="s">
        <v>230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230</v>
      </c>
      <c r="BM298" s="143" t="s">
        <v>617</v>
      </c>
    </row>
    <row r="299" spans="2:65" s="1" customFormat="1" ht="55.5" customHeight="1">
      <c r="B299" s="32"/>
      <c r="C299" s="166" t="s">
        <v>618</v>
      </c>
      <c r="D299" s="166" t="s">
        <v>231</v>
      </c>
      <c r="E299" s="167" t="s">
        <v>619</v>
      </c>
      <c r="F299" s="168" t="s">
        <v>620</v>
      </c>
      <c r="G299" s="169" t="s">
        <v>168</v>
      </c>
      <c r="H299" s="170">
        <v>1807.998</v>
      </c>
      <c r="I299" s="171"/>
      <c r="J299" s="172">
        <f>ROUND(I299*H299,2)</f>
        <v>0</v>
      </c>
      <c r="K299" s="168" t="s">
        <v>158</v>
      </c>
      <c r="L299" s="173"/>
      <c r="M299" s="174" t="s">
        <v>1</v>
      </c>
      <c r="N299" s="175" t="s">
        <v>43</v>
      </c>
      <c r="P299" s="141">
        <f>O299*H299</f>
        <v>0</v>
      </c>
      <c r="Q299" s="141">
        <v>4.7000000000000002E-3</v>
      </c>
      <c r="R299" s="141">
        <f>Q299*H299</f>
        <v>8.4975906000000005</v>
      </c>
      <c r="S299" s="141">
        <v>0</v>
      </c>
      <c r="T299" s="142">
        <f>S299*H299</f>
        <v>0</v>
      </c>
      <c r="AR299" s="143" t="s">
        <v>305</v>
      </c>
      <c r="AT299" s="143" t="s">
        <v>231</v>
      </c>
      <c r="AU299" s="143" t="s">
        <v>160</v>
      </c>
      <c r="AY299" s="17" t="s">
        <v>152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160</v>
      </c>
      <c r="BK299" s="144">
        <f>ROUND(I299*H299,2)</f>
        <v>0</v>
      </c>
      <c r="BL299" s="17" t="s">
        <v>230</v>
      </c>
      <c r="BM299" s="143" t="s">
        <v>621</v>
      </c>
    </row>
    <row r="300" spans="2:65" s="12" customFormat="1" ht="11.25">
      <c r="B300" s="145"/>
      <c r="D300" s="146" t="s">
        <v>174</v>
      </c>
      <c r="E300" s="147" t="s">
        <v>1</v>
      </c>
      <c r="F300" s="148" t="s">
        <v>622</v>
      </c>
      <c r="H300" s="149">
        <v>1807.998</v>
      </c>
      <c r="I300" s="150"/>
      <c r="L300" s="145"/>
      <c r="M300" s="151"/>
      <c r="T300" s="152"/>
      <c r="AT300" s="147" t="s">
        <v>174</v>
      </c>
      <c r="AU300" s="147" t="s">
        <v>160</v>
      </c>
      <c r="AV300" s="12" t="s">
        <v>160</v>
      </c>
      <c r="AW300" s="12" t="s">
        <v>32</v>
      </c>
      <c r="AX300" s="12" t="s">
        <v>85</v>
      </c>
      <c r="AY300" s="147" t="s">
        <v>152</v>
      </c>
    </row>
    <row r="301" spans="2:65" s="1" customFormat="1" ht="24.2" customHeight="1">
      <c r="B301" s="32"/>
      <c r="C301" s="132" t="s">
        <v>623</v>
      </c>
      <c r="D301" s="132" t="s">
        <v>154</v>
      </c>
      <c r="E301" s="133" t="s">
        <v>624</v>
      </c>
      <c r="F301" s="134" t="s">
        <v>625</v>
      </c>
      <c r="G301" s="135" t="s">
        <v>168</v>
      </c>
      <c r="H301" s="136">
        <v>132.09</v>
      </c>
      <c r="I301" s="137"/>
      <c r="J301" s="138">
        <f>ROUND(I301*H301,2)</f>
        <v>0</v>
      </c>
      <c r="K301" s="134" t="s">
        <v>158</v>
      </c>
      <c r="L301" s="32"/>
      <c r="M301" s="139" t="s">
        <v>1</v>
      </c>
      <c r="N301" s="140" t="s">
        <v>43</v>
      </c>
      <c r="P301" s="141">
        <f>O301*H301</f>
        <v>0</v>
      </c>
      <c r="Q301" s="141">
        <v>4.0000000000000002E-4</v>
      </c>
      <c r="R301" s="141">
        <f>Q301*H301</f>
        <v>5.2836000000000001E-2</v>
      </c>
      <c r="S301" s="141">
        <v>0</v>
      </c>
      <c r="T301" s="142">
        <f>S301*H301</f>
        <v>0</v>
      </c>
      <c r="AR301" s="143" t="s">
        <v>230</v>
      </c>
      <c r="AT301" s="143" t="s">
        <v>154</v>
      </c>
      <c r="AU301" s="143" t="s">
        <v>160</v>
      </c>
      <c r="AY301" s="17" t="s">
        <v>152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160</v>
      </c>
      <c r="BK301" s="144">
        <f>ROUND(I301*H301,2)</f>
        <v>0</v>
      </c>
      <c r="BL301" s="17" t="s">
        <v>230</v>
      </c>
      <c r="BM301" s="143" t="s">
        <v>626</v>
      </c>
    </row>
    <row r="302" spans="2:65" s="1" customFormat="1" ht="55.5" customHeight="1">
      <c r="B302" s="32"/>
      <c r="C302" s="166" t="s">
        <v>627</v>
      </c>
      <c r="D302" s="166" t="s">
        <v>231</v>
      </c>
      <c r="E302" s="167" t="s">
        <v>619</v>
      </c>
      <c r="F302" s="168" t="s">
        <v>620</v>
      </c>
      <c r="G302" s="169" t="s">
        <v>168</v>
      </c>
      <c r="H302" s="170">
        <v>161.28200000000001</v>
      </c>
      <c r="I302" s="171"/>
      <c r="J302" s="172">
        <f>ROUND(I302*H302,2)</f>
        <v>0</v>
      </c>
      <c r="K302" s="168" t="s">
        <v>158</v>
      </c>
      <c r="L302" s="173"/>
      <c r="M302" s="174" t="s">
        <v>1</v>
      </c>
      <c r="N302" s="175" t="s">
        <v>43</v>
      </c>
      <c r="P302" s="141">
        <f>O302*H302</f>
        <v>0</v>
      </c>
      <c r="Q302" s="141">
        <v>4.7000000000000002E-3</v>
      </c>
      <c r="R302" s="141">
        <f>Q302*H302</f>
        <v>0.75802540000000007</v>
      </c>
      <c r="S302" s="141">
        <v>0</v>
      </c>
      <c r="T302" s="142">
        <f>S302*H302</f>
        <v>0</v>
      </c>
      <c r="AR302" s="143" t="s">
        <v>305</v>
      </c>
      <c r="AT302" s="143" t="s">
        <v>231</v>
      </c>
      <c r="AU302" s="143" t="s">
        <v>160</v>
      </c>
      <c r="AY302" s="17" t="s">
        <v>152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160</v>
      </c>
      <c r="BK302" s="144">
        <f>ROUND(I302*H302,2)</f>
        <v>0</v>
      </c>
      <c r="BL302" s="17" t="s">
        <v>230</v>
      </c>
      <c r="BM302" s="143" t="s">
        <v>628</v>
      </c>
    </row>
    <row r="303" spans="2:65" s="12" customFormat="1" ht="11.25">
      <c r="B303" s="145"/>
      <c r="D303" s="146" t="s">
        <v>174</v>
      </c>
      <c r="E303" s="147" t="s">
        <v>1</v>
      </c>
      <c r="F303" s="148" t="s">
        <v>629</v>
      </c>
      <c r="H303" s="149">
        <v>161.28200000000001</v>
      </c>
      <c r="I303" s="150"/>
      <c r="L303" s="145"/>
      <c r="M303" s="151"/>
      <c r="T303" s="152"/>
      <c r="AT303" s="147" t="s">
        <v>174</v>
      </c>
      <c r="AU303" s="147" t="s">
        <v>160</v>
      </c>
      <c r="AV303" s="12" t="s">
        <v>160</v>
      </c>
      <c r="AW303" s="12" t="s">
        <v>32</v>
      </c>
      <c r="AX303" s="12" t="s">
        <v>85</v>
      </c>
      <c r="AY303" s="147" t="s">
        <v>152</v>
      </c>
    </row>
    <row r="304" spans="2:65" s="1" customFormat="1" ht="33" customHeight="1">
      <c r="B304" s="32"/>
      <c r="C304" s="132" t="s">
        <v>630</v>
      </c>
      <c r="D304" s="132" t="s">
        <v>154</v>
      </c>
      <c r="E304" s="133" t="s">
        <v>631</v>
      </c>
      <c r="F304" s="134" t="s">
        <v>632</v>
      </c>
      <c r="G304" s="135" t="s">
        <v>633</v>
      </c>
      <c r="H304" s="179"/>
      <c r="I304" s="137"/>
      <c r="J304" s="138">
        <f>ROUND(I304*H304,2)</f>
        <v>0</v>
      </c>
      <c r="K304" s="134" t="s">
        <v>158</v>
      </c>
      <c r="L304" s="32"/>
      <c r="M304" s="139" t="s">
        <v>1</v>
      </c>
      <c r="N304" s="140" t="s">
        <v>43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230</v>
      </c>
      <c r="AT304" s="143" t="s">
        <v>154</v>
      </c>
      <c r="AU304" s="143" t="s">
        <v>160</v>
      </c>
      <c r="AY304" s="17" t="s">
        <v>152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160</v>
      </c>
      <c r="BK304" s="144">
        <f>ROUND(I304*H304,2)</f>
        <v>0</v>
      </c>
      <c r="BL304" s="17" t="s">
        <v>230</v>
      </c>
      <c r="BM304" s="143" t="s">
        <v>634</v>
      </c>
    </row>
    <row r="305" spans="2:65" s="11" customFormat="1" ht="22.9" customHeight="1">
      <c r="B305" s="120"/>
      <c r="D305" s="121" t="s">
        <v>76</v>
      </c>
      <c r="E305" s="130" t="s">
        <v>635</v>
      </c>
      <c r="F305" s="130" t="s">
        <v>636</v>
      </c>
      <c r="I305" s="123"/>
      <c r="J305" s="131">
        <f>BK305</f>
        <v>0</v>
      </c>
      <c r="L305" s="120"/>
      <c r="M305" s="125"/>
      <c r="P305" s="126">
        <f>SUM(P306:P327)</f>
        <v>0</v>
      </c>
      <c r="R305" s="126">
        <f>SUM(R306:R327)</f>
        <v>38.535579319999997</v>
      </c>
      <c r="T305" s="127">
        <f>SUM(T306:T327)</f>
        <v>0</v>
      </c>
      <c r="AR305" s="121" t="s">
        <v>160</v>
      </c>
      <c r="AT305" s="128" t="s">
        <v>76</v>
      </c>
      <c r="AU305" s="128" t="s">
        <v>85</v>
      </c>
      <c r="AY305" s="121" t="s">
        <v>152</v>
      </c>
      <c r="BK305" s="129">
        <f>SUM(BK306:BK327)</f>
        <v>0</v>
      </c>
    </row>
    <row r="306" spans="2:65" s="1" customFormat="1" ht="24.2" customHeight="1">
      <c r="B306" s="32"/>
      <c r="C306" s="132" t="s">
        <v>637</v>
      </c>
      <c r="D306" s="132" t="s">
        <v>154</v>
      </c>
      <c r="E306" s="133" t="s">
        <v>638</v>
      </c>
      <c r="F306" s="134" t="s">
        <v>639</v>
      </c>
      <c r="G306" s="135" t="s">
        <v>168</v>
      </c>
      <c r="H306" s="136">
        <v>186.94499999999999</v>
      </c>
      <c r="I306" s="137"/>
      <c r="J306" s="138">
        <f>ROUND(I306*H306,2)</f>
        <v>0</v>
      </c>
      <c r="K306" s="134" t="s">
        <v>158</v>
      </c>
      <c r="L306" s="32"/>
      <c r="M306" s="139" t="s">
        <v>1</v>
      </c>
      <c r="N306" s="140" t="s">
        <v>43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230</v>
      </c>
      <c r="AT306" s="143" t="s">
        <v>154</v>
      </c>
      <c r="AU306" s="143" t="s">
        <v>160</v>
      </c>
      <c r="AY306" s="17" t="s">
        <v>152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160</v>
      </c>
      <c r="BK306" s="144">
        <f>ROUND(I306*H306,2)</f>
        <v>0</v>
      </c>
      <c r="BL306" s="17" t="s">
        <v>230</v>
      </c>
      <c r="BM306" s="143" t="s">
        <v>640</v>
      </c>
    </row>
    <row r="307" spans="2:65" s="1" customFormat="1" ht="16.5" customHeight="1">
      <c r="B307" s="32"/>
      <c r="C307" s="166" t="s">
        <v>641</v>
      </c>
      <c r="D307" s="166" t="s">
        <v>231</v>
      </c>
      <c r="E307" s="167" t="s">
        <v>603</v>
      </c>
      <c r="F307" s="168" t="s">
        <v>604</v>
      </c>
      <c r="G307" s="169" t="s">
        <v>196</v>
      </c>
      <c r="H307" s="170">
        <v>0.06</v>
      </c>
      <c r="I307" s="171"/>
      <c r="J307" s="172">
        <f>ROUND(I307*H307,2)</f>
        <v>0</v>
      </c>
      <c r="K307" s="168" t="s">
        <v>158</v>
      </c>
      <c r="L307" s="173"/>
      <c r="M307" s="174" t="s">
        <v>1</v>
      </c>
      <c r="N307" s="175" t="s">
        <v>43</v>
      </c>
      <c r="P307" s="141">
        <f>O307*H307</f>
        <v>0</v>
      </c>
      <c r="Q307" s="141">
        <v>1</v>
      </c>
      <c r="R307" s="141">
        <f>Q307*H307</f>
        <v>0.06</v>
      </c>
      <c r="S307" s="141">
        <v>0</v>
      </c>
      <c r="T307" s="142">
        <f>S307*H307</f>
        <v>0</v>
      </c>
      <c r="AR307" s="143" t="s">
        <v>305</v>
      </c>
      <c r="AT307" s="143" t="s">
        <v>231</v>
      </c>
      <c r="AU307" s="143" t="s">
        <v>160</v>
      </c>
      <c r="AY307" s="17" t="s">
        <v>152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160</v>
      </c>
      <c r="BK307" s="144">
        <f>ROUND(I307*H307,2)</f>
        <v>0</v>
      </c>
      <c r="BL307" s="17" t="s">
        <v>230</v>
      </c>
      <c r="BM307" s="143" t="s">
        <v>642</v>
      </c>
    </row>
    <row r="308" spans="2:65" s="12" customFormat="1" ht="11.25">
      <c r="B308" s="145"/>
      <c r="D308" s="146" t="s">
        <v>174</v>
      </c>
      <c r="E308" s="147" t="s">
        <v>1</v>
      </c>
      <c r="F308" s="148" t="s">
        <v>643</v>
      </c>
      <c r="H308" s="149">
        <v>0.06</v>
      </c>
      <c r="I308" s="150"/>
      <c r="L308" s="145"/>
      <c r="M308" s="151"/>
      <c r="T308" s="152"/>
      <c r="AT308" s="147" t="s">
        <v>174</v>
      </c>
      <c r="AU308" s="147" t="s">
        <v>160</v>
      </c>
      <c r="AV308" s="12" t="s">
        <v>160</v>
      </c>
      <c r="AW308" s="12" t="s">
        <v>32</v>
      </c>
      <c r="AX308" s="12" t="s">
        <v>85</v>
      </c>
      <c r="AY308" s="147" t="s">
        <v>152</v>
      </c>
    </row>
    <row r="309" spans="2:65" s="1" customFormat="1" ht="24.2" customHeight="1">
      <c r="B309" s="32"/>
      <c r="C309" s="132" t="s">
        <v>644</v>
      </c>
      <c r="D309" s="132" t="s">
        <v>154</v>
      </c>
      <c r="E309" s="133" t="s">
        <v>645</v>
      </c>
      <c r="F309" s="134" t="s">
        <v>646</v>
      </c>
      <c r="G309" s="135" t="s">
        <v>168</v>
      </c>
      <c r="H309" s="136">
        <v>171.553</v>
      </c>
      <c r="I309" s="137"/>
      <c r="J309" s="138">
        <f>ROUND(I309*H309,2)</f>
        <v>0</v>
      </c>
      <c r="K309" s="134" t="s">
        <v>158</v>
      </c>
      <c r="L309" s="32"/>
      <c r="M309" s="139" t="s">
        <v>1</v>
      </c>
      <c r="N309" s="140" t="s">
        <v>43</v>
      </c>
      <c r="P309" s="141">
        <f>O309*H309</f>
        <v>0</v>
      </c>
      <c r="Q309" s="141">
        <v>8.8000000000000003E-4</v>
      </c>
      <c r="R309" s="141">
        <f>Q309*H309</f>
        <v>0.15096664000000001</v>
      </c>
      <c r="S309" s="141">
        <v>0</v>
      </c>
      <c r="T309" s="142">
        <f>S309*H309</f>
        <v>0</v>
      </c>
      <c r="AR309" s="143" t="s">
        <v>230</v>
      </c>
      <c r="AT309" s="143" t="s">
        <v>154</v>
      </c>
      <c r="AU309" s="143" t="s">
        <v>160</v>
      </c>
      <c r="AY309" s="17" t="s">
        <v>152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160</v>
      </c>
      <c r="BK309" s="144">
        <f>ROUND(I309*H309,2)</f>
        <v>0</v>
      </c>
      <c r="BL309" s="17" t="s">
        <v>230</v>
      </c>
      <c r="BM309" s="143" t="s">
        <v>647</v>
      </c>
    </row>
    <row r="310" spans="2:65" s="1" customFormat="1" ht="44.25" customHeight="1">
      <c r="B310" s="32"/>
      <c r="C310" s="166" t="s">
        <v>648</v>
      </c>
      <c r="D310" s="166" t="s">
        <v>231</v>
      </c>
      <c r="E310" s="167" t="s">
        <v>649</v>
      </c>
      <c r="F310" s="168" t="s">
        <v>650</v>
      </c>
      <c r="G310" s="169" t="s">
        <v>168</v>
      </c>
      <c r="H310" s="170">
        <v>199.94499999999999</v>
      </c>
      <c r="I310" s="171"/>
      <c r="J310" s="172">
        <f>ROUND(I310*H310,2)</f>
        <v>0</v>
      </c>
      <c r="K310" s="168" t="s">
        <v>158</v>
      </c>
      <c r="L310" s="173"/>
      <c r="M310" s="174" t="s">
        <v>1</v>
      </c>
      <c r="N310" s="175" t="s">
        <v>43</v>
      </c>
      <c r="P310" s="141">
        <f>O310*H310</f>
        <v>0</v>
      </c>
      <c r="Q310" s="141">
        <v>5.4000000000000003E-3</v>
      </c>
      <c r="R310" s="141">
        <f>Q310*H310</f>
        <v>1.0797030000000001</v>
      </c>
      <c r="S310" s="141">
        <v>0</v>
      </c>
      <c r="T310" s="142">
        <f>S310*H310</f>
        <v>0</v>
      </c>
      <c r="AR310" s="143" t="s">
        <v>305</v>
      </c>
      <c r="AT310" s="143" t="s">
        <v>231</v>
      </c>
      <c r="AU310" s="143" t="s">
        <v>160</v>
      </c>
      <c r="AY310" s="17" t="s">
        <v>152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160</v>
      </c>
      <c r="BK310" s="144">
        <f>ROUND(I310*H310,2)</f>
        <v>0</v>
      </c>
      <c r="BL310" s="17" t="s">
        <v>230</v>
      </c>
      <c r="BM310" s="143" t="s">
        <v>651</v>
      </c>
    </row>
    <row r="311" spans="2:65" s="12" customFormat="1" ht="11.25">
      <c r="B311" s="145"/>
      <c r="D311" s="146" t="s">
        <v>174</v>
      </c>
      <c r="E311" s="147" t="s">
        <v>1</v>
      </c>
      <c r="F311" s="148" t="s">
        <v>652</v>
      </c>
      <c r="H311" s="149">
        <v>199.94499999999999</v>
      </c>
      <c r="I311" s="150"/>
      <c r="L311" s="145"/>
      <c r="M311" s="151"/>
      <c r="T311" s="152"/>
      <c r="AT311" s="147" t="s">
        <v>174</v>
      </c>
      <c r="AU311" s="147" t="s">
        <v>160</v>
      </c>
      <c r="AV311" s="12" t="s">
        <v>160</v>
      </c>
      <c r="AW311" s="12" t="s">
        <v>32</v>
      </c>
      <c r="AX311" s="12" t="s">
        <v>85</v>
      </c>
      <c r="AY311" s="147" t="s">
        <v>152</v>
      </c>
    </row>
    <row r="312" spans="2:65" s="1" customFormat="1" ht="24.2" customHeight="1">
      <c r="B312" s="32"/>
      <c r="C312" s="132" t="s">
        <v>653</v>
      </c>
      <c r="D312" s="132" t="s">
        <v>154</v>
      </c>
      <c r="E312" s="133" t="s">
        <v>654</v>
      </c>
      <c r="F312" s="134" t="s">
        <v>655</v>
      </c>
      <c r="G312" s="135" t="s">
        <v>168</v>
      </c>
      <c r="H312" s="136">
        <v>140.76900000000001</v>
      </c>
      <c r="I312" s="137"/>
      <c r="J312" s="138">
        <f>ROUND(I312*H312,2)</f>
        <v>0</v>
      </c>
      <c r="K312" s="134" t="s">
        <v>158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7.2000000000000005E-4</v>
      </c>
      <c r="R312" s="141">
        <f>Q312*H312</f>
        <v>0.10135368000000002</v>
      </c>
      <c r="S312" s="141">
        <v>0</v>
      </c>
      <c r="T312" s="142">
        <f>S312*H312</f>
        <v>0</v>
      </c>
      <c r="AR312" s="143" t="s">
        <v>230</v>
      </c>
      <c r="AT312" s="143" t="s">
        <v>154</v>
      </c>
      <c r="AU312" s="143" t="s">
        <v>160</v>
      </c>
      <c r="AY312" s="17" t="s">
        <v>152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160</v>
      </c>
      <c r="BK312" s="144">
        <f>ROUND(I312*H312,2)</f>
        <v>0</v>
      </c>
      <c r="BL312" s="17" t="s">
        <v>230</v>
      </c>
      <c r="BM312" s="143" t="s">
        <v>656</v>
      </c>
    </row>
    <row r="313" spans="2:65" s="1" customFormat="1" ht="33" customHeight="1">
      <c r="B313" s="32"/>
      <c r="C313" s="166" t="s">
        <v>657</v>
      </c>
      <c r="D313" s="166" t="s">
        <v>231</v>
      </c>
      <c r="E313" s="167" t="s">
        <v>658</v>
      </c>
      <c r="F313" s="168" t="s">
        <v>659</v>
      </c>
      <c r="G313" s="169" t="s">
        <v>168</v>
      </c>
      <c r="H313" s="170">
        <v>164.06700000000001</v>
      </c>
      <c r="I313" s="171"/>
      <c r="J313" s="172">
        <f>ROUND(I313*H313,2)</f>
        <v>0</v>
      </c>
      <c r="K313" s="168" t="s">
        <v>158</v>
      </c>
      <c r="L313" s="173"/>
      <c r="M313" s="174" t="s">
        <v>1</v>
      </c>
      <c r="N313" s="175" t="s">
        <v>43</v>
      </c>
      <c r="P313" s="141">
        <f>O313*H313</f>
        <v>0</v>
      </c>
      <c r="Q313" s="141">
        <v>1.9E-3</v>
      </c>
      <c r="R313" s="141">
        <f>Q313*H313</f>
        <v>0.31172730000000004</v>
      </c>
      <c r="S313" s="141">
        <v>0</v>
      </c>
      <c r="T313" s="142">
        <f>S313*H313</f>
        <v>0</v>
      </c>
      <c r="AR313" s="143" t="s">
        <v>305</v>
      </c>
      <c r="AT313" s="143" t="s">
        <v>231</v>
      </c>
      <c r="AU313" s="143" t="s">
        <v>160</v>
      </c>
      <c r="AY313" s="17" t="s">
        <v>152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160</v>
      </c>
      <c r="BK313" s="144">
        <f>ROUND(I313*H313,2)</f>
        <v>0</v>
      </c>
      <c r="BL313" s="17" t="s">
        <v>230</v>
      </c>
      <c r="BM313" s="143" t="s">
        <v>660</v>
      </c>
    </row>
    <row r="314" spans="2:65" s="12" customFormat="1" ht="11.25">
      <c r="B314" s="145"/>
      <c r="D314" s="146" t="s">
        <v>174</v>
      </c>
      <c r="E314" s="147" t="s">
        <v>1</v>
      </c>
      <c r="F314" s="148" t="s">
        <v>661</v>
      </c>
      <c r="H314" s="149">
        <v>164.06700000000001</v>
      </c>
      <c r="I314" s="150"/>
      <c r="L314" s="145"/>
      <c r="M314" s="151"/>
      <c r="T314" s="152"/>
      <c r="AT314" s="147" t="s">
        <v>174</v>
      </c>
      <c r="AU314" s="147" t="s">
        <v>160</v>
      </c>
      <c r="AV314" s="12" t="s">
        <v>160</v>
      </c>
      <c r="AW314" s="12" t="s">
        <v>32</v>
      </c>
      <c r="AX314" s="12" t="s">
        <v>85</v>
      </c>
      <c r="AY314" s="147" t="s">
        <v>152</v>
      </c>
    </row>
    <row r="315" spans="2:65" s="1" customFormat="1" ht="24.2" customHeight="1">
      <c r="B315" s="32"/>
      <c r="C315" s="132" t="s">
        <v>662</v>
      </c>
      <c r="D315" s="132" t="s">
        <v>154</v>
      </c>
      <c r="E315" s="133" t="s">
        <v>663</v>
      </c>
      <c r="F315" s="134" t="s">
        <v>664</v>
      </c>
      <c r="G315" s="135" t="s">
        <v>168</v>
      </c>
      <c r="H315" s="136">
        <v>140.76900000000001</v>
      </c>
      <c r="I315" s="137"/>
      <c r="J315" s="138">
        <f>ROUND(I315*H315,2)</f>
        <v>0</v>
      </c>
      <c r="K315" s="134" t="s">
        <v>158</v>
      </c>
      <c r="L315" s="32"/>
      <c r="M315" s="139" t="s">
        <v>1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230</v>
      </c>
      <c r="AT315" s="143" t="s">
        <v>154</v>
      </c>
      <c r="AU315" s="143" t="s">
        <v>160</v>
      </c>
      <c r="AY315" s="17" t="s">
        <v>152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160</v>
      </c>
      <c r="BK315" s="144">
        <f>ROUND(I315*H315,2)</f>
        <v>0</v>
      </c>
      <c r="BL315" s="17" t="s">
        <v>230</v>
      </c>
      <c r="BM315" s="143" t="s">
        <v>665</v>
      </c>
    </row>
    <row r="316" spans="2:65" s="1" customFormat="1" ht="24.2" customHeight="1">
      <c r="B316" s="32"/>
      <c r="C316" s="166" t="s">
        <v>666</v>
      </c>
      <c r="D316" s="166" t="s">
        <v>231</v>
      </c>
      <c r="E316" s="167" t="s">
        <v>667</v>
      </c>
      <c r="F316" s="168" t="s">
        <v>668</v>
      </c>
      <c r="G316" s="169" t="s">
        <v>168</v>
      </c>
      <c r="H316" s="170">
        <v>161.88499999999999</v>
      </c>
      <c r="I316" s="171"/>
      <c r="J316" s="172">
        <f>ROUND(I316*H316,2)</f>
        <v>0</v>
      </c>
      <c r="K316" s="168" t="s">
        <v>158</v>
      </c>
      <c r="L316" s="173"/>
      <c r="M316" s="174" t="s">
        <v>1</v>
      </c>
      <c r="N316" s="175" t="s">
        <v>43</v>
      </c>
      <c r="P316" s="141">
        <f>O316*H316</f>
        <v>0</v>
      </c>
      <c r="Q316" s="141">
        <v>1E-4</v>
      </c>
      <c r="R316" s="141">
        <f>Q316*H316</f>
        <v>1.6188500000000001E-2</v>
      </c>
      <c r="S316" s="141">
        <v>0</v>
      </c>
      <c r="T316" s="142">
        <f>S316*H316</f>
        <v>0</v>
      </c>
      <c r="AR316" s="143" t="s">
        <v>305</v>
      </c>
      <c r="AT316" s="143" t="s">
        <v>231</v>
      </c>
      <c r="AU316" s="143" t="s">
        <v>160</v>
      </c>
      <c r="AY316" s="17" t="s">
        <v>152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160</v>
      </c>
      <c r="BK316" s="144">
        <f>ROUND(I316*H316,2)</f>
        <v>0</v>
      </c>
      <c r="BL316" s="17" t="s">
        <v>230</v>
      </c>
      <c r="BM316" s="143" t="s">
        <v>669</v>
      </c>
    </row>
    <row r="317" spans="2:65" s="12" customFormat="1" ht="11.25">
      <c r="B317" s="145"/>
      <c r="D317" s="146" t="s">
        <v>174</v>
      </c>
      <c r="E317" s="147" t="s">
        <v>1</v>
      </c>
      <c r="F317" s="148" t="s">
        <v>670</v>
      </c>
      <c r="H317" s="149">
        <v>161.88499999999999</v>
      </c>
      <c r="I317" s="150"/>
      <c r="L317" s="145"/>
      <c r="M317" s="151"/>
      <c r="T317" s="152"/>
      <c r="AT317" s="147" t="s">
        <v>174</v>
      </c>
      <c r="AU317" s="147" t="s">
        <v>160</v>
      </c>
      <c r="AV317" s="12" t="s">
        <v>160</v>
      </c>
      <c r="AW317" s="12" t="s">
        <v>32</v>
      </c>
      <c r="AX317" s="12" t="s">
        <v>85</v>
      </c>
      <c r="AY317" s="147" t="s">
        <v>152</v>
      </c>
    </row>
    <row r="318" spans="2:65" s="1" customFormat="1" ht="24.2" customHeight="1">
      <c r="B318" s="32"/>
      <c r="C318" s="132" t="s">
        <v>671</v>
      </c>
      <c r="D318" s="132" t="s">
        <v>154</v>
      </c>
      <c r="E318" s="133" t="s">
        <v>672</v>
      </c>
      <c r="F318" s="134" t="s">
        <v>673</v>
      </c>
      <c r="G318" s="135" t="s">
        <v>168</v>
      </c>
      <c r="H318" s="136">
        <v>140.76900000000001</v>
      </c>
      <c r="I318" s="137"/>
      <c r="J318" s="138">
        <f>ROUND(I318*H318,2)</f>
        <v>0</v>
      </c>
      <c r="K318" s="134" t="s">
        <v>158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230</v>
      </c>
      <c r="AT318" s="143" t="s">
        <v>154</v>
      </c>
      <c r="AU318" s="143" t="s">
        <v>160</v>
      </c>
      <c r="AY318" s="17" t="s">
        <v>152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160</v>
      </c>
      <c r="BK318" s="144">
        <f>ROUND(I318*H318,2)</f>
        <v>0</v>
      </c>
      <c r="BL318" s="17" t="s">
        <v>230</v>
      </c>
      <c r="BM318" s="143" t="s">
        <v>674</v>
      </c>
    </row>
    <row r="319" spans="2:65" s="1" customFormat="1" ht="16.5" customHeight="1">
      <c r="B319" s="32"/>
      <c r="C319" s="166" t="s">
        <v>675</v>
      </c>
      <c r="D319" s="166" t="s">
        <v>231</v>
      </c>
      <c r="E319" s="167" t="s">
        <v>676</v>
      </c>
      <c r="F319" s="168" t="s">
        <v>677</v>
      </c>
      <c r="G319" s="169" t="s">
        <v>196</v>
      </c>
      <c r="H319" s="170">
        <v>11.613</v>
      </c>
      <c r="I319" s="171"/>
      <c r="J319" s="172">
        <f>ROUND(I319*H319,2)</f>
        <v>0</v>
      </c>
      <c r="K319" s="168" t="s">
        <v>158</v>
      </c>
      <c r="L319" s="173"/>
      <c r="M319" s="174" t="s">
        <v>1</v>
      </c>
      <c r="N319" s="175" t="s">
        <v>43</v>
      </c>
      <c r="P319" s="141">
        <f>O319*H319</f>
        <v>0</v>
      </c>
      <c r="Q319" s="141">
        <v>1</v>
      </c>
      <c r="R319" s="141">
        <f>Q319*H319</f>
        <v>11.613</v>
      </c>
      <c r="S319" s="141">
        <v>0</v>
      </c>
      <c r="T319" s="142">
        <f>S319*H319</f>
        <v>0</v>
      </c>
      <c r="AR319" s="143" t="s">
        <v>305</v>
      </c>
      <c r="AT319" s="143" t="s">
        <v>231</v>
      </c>
      <c r="AU319" s="143" t="s">
        <v>160</v>
      </c>
      <c r="AY319" s="17" t="s">
        <v>152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160</v>
      </c>
      <c r="BK319" s="144">
        <f>ROUND(I319*H319,2)</f>
        <v>0</v>
      </c>
      <c r="BL319" s="17" t="s">
        <v>230</v>
      </c>
      <c r="BM319" s="143" t="s">
        <v>678</v>
      </c>
    </row>
    <row r="320" spans="2:65" s="12" customFormat="1" ht="11.25">
      <c r="B320" s="145"/>
      <c r="D320" s="146" t="s">
        <v>174</v>
      </c>
      <c r="E320" s="147" t="s">
        <v>1</v>
      </c>
      <c r="F320" s="148" t="s">
        <v>679</v>
      </c>
      <c r="H320" s="149">
        <v>11.613</v>
      </c>
      <c r="I320" s="150"/>
      <c r="L320" s="145"/>
      <c r="M320" s="151"/>
      <c r="T320" s="152"/>
      <c r="AT320" s="147" t="s">
        <v>174</v>
      </c>
      <c r="AU320" s="147" t="s">
        <v>160</v>
      </c>
      <c r="AV320" s="12" t="s">
        <v>160</v>
      </c>
      <c r="AW320" s="12" t="s">
        <v>32</v>
      </c>
      <c r="AX320" s="12" t="s">
        <v>85</v>
      </c>
      <c r="AY320" s="147" t="s">
        <v>152</v>
      </c>
    </row>
    <row r="321" spans="2:65" s="1" customFormat="1" ht="24.2" customHeight="1">
      <c r="B321" s="32"/>
      <c r="C321" s="132" t="s">
        <v>680</v>
      </c>
      <c r="D321" s="132" t="s">
        <v>154</v>
      </c>
      <c r="E321" s="133" t="s">
        <v>681</v>
      </c>
      <c r="F321" s="134" t="s">
        <v>682</v>
      </c>
      <c r="G321" s="135" t="s">
        <v>168</v>
      </c>
      <c r="H321" s="136">
        <v>1407.692</v>
      </c>
      <c r="I321" s="137"/>
      <c r="J321" s="138">
        <f>ROUND(I321*H321,2)</f>
        <v>0</v>
      </c>
      <c r="K321" s="134" t="s">
        <v>158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230</v>
      </c>
      <c r="AT321" s="143" t="s">
        <v>154</v>
      </c>
      <c r="AU321" s="143" t="s">
        <v>160</v>
      </c>
      <c r="AY321" s="17" t="s">
        <v>152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160</v>
      </c>
      <c r="BK321" s="144">
        <f>ROUND(I321*H321,2)</f>
        <v>0</v>
      </c>
      <c r="BL321" s="17" t="s">
        <v>230</v>
      </c>
      <c r="BM321" s="143" t="s">
        <v>683</v>
      </c>
    </row>
    <row r="322" spans="2:65" s="1" customFormat="1" ht="16.5" customHeight="1">
      <c r="B322" s="32"/>
      <c r="C322" s="166" t="s">
        <v>684</v>
      </c>
      <c r="D322" s="166" t="s">
        <v>231</v>
      </c>
      <c r="E322" s="167" t="s">
        <v>676</v>
      </c>
      <c r="F322" s="168" t="s">
        <v>677</v>
      </c>
      <c r="G322" s="169" t="s">
        <v>196</v>
      </c>
      <c r="H322" s="170">
        <v>23.227</v>
      </c>
      <c r="I322" s="171"/>
      <c r="J322" s="172">
        <f>ROUND(I322*H322,2)</f>
        <v>0</v>
      </c>
      <c r="K322" s="168" t="s">
        <v>158</v>
      </c>
      <c r="L322" s="173"/>
      <c r="M322" s="174" t="s">
        <v>1</v>
      </c>
      <c r="N322" s="175" t="s">
        <v>43</v>
      </c>
      <c r="P322" s="141">
        <f>O322*H322</f>
        <v>0</v>
      </c>
      <c r="Q322" s="141">
        <v>1</v>
      </c>
      <c r="R322" s="141">
        <f>Q322*H322</f>
        <v>23.227</v>
      </c>
      <c r="S322" s="141">
        <v>0</v>
      </c>
      <c r="T322" s="142">
        <f>S322*H322</f>
        <v>0</v>
      </c>
      <c r="AR322" s="143" t="s">
        <v>305</v>
      </c>
      <c r="AT322" s="143" t="s">
        <v>231</v>
      </c>
      <c r="AU322" s="143" t="s">
        <v>160</v>
      </c>
      <c r="AY322" s="17" t="s">
        <v>152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160</v>
      </c>
      <c r="BK322" s="144">
        <f>ROUND(I322*H322,2)</f>
        <v>0</v>
      </c>
      <c r="BL322" s="17" t="s">
        <v>230</v>
      </c>
      <c r="BM322" s="143" t="s">
        <v>685</v>
      </c>
    </row>
    <row r="323" spans="2:65" s="12" customFormat="1" ht="11.25">
      <c r="B323" s="145"/>
      <c r="D323" s="146" t="s">
        <v>174</v>
      </c>
      <c r="E323" s="147" t="s">
        <v>1</v>
      </c>
      <c r="F323" s="148" t="s">
        <v>686</v>
      </c>
      <c r="H323" s="149">
        <v>23.227</v>
      </c>
      <c r="I323" s="150"/>
      <c r="L323" s="145"/>
      <c r="M323" s="151"/>
      <c r="T323" s="152"/>
      <c r="AT323" s="147" t="s">
        <v>174</v>
      </c>
      <c r="AU323" s="147" t="s">
        <v>160</v>
      </c>
      <c r="AV323" s="12" t="s">
        <v>160</v>
      </c>
      <c r="AW323" s="12" t="s">
        <v>32</v>
      </c>
      <c r="AX323" s="12" t="s">
        <v>85</v>
      </c>
      <c r="AY323" s="147" t="s">
        <v>152</v>
      </c>
    </row>
    <row r="324" spans="2:65" s="1" customFormat="1" ht="24.2" customHeight="1">
      <c r="B324" s="32"/>
      <c r="C324" s="132" t="s">
        <v>687</v>
      </c>
      <c r="D324" s="132" t="s">
        <v>154</v>
      </c>
      <c r="E324" s="133" t="s">
        <v>688</v>
      </c>
      <c r="F324" s="134" t="s">
        <v>689</v>
      </c>
      <c r="G324" s="135" t="s">
        <v>168</v>
      </c>
      <c r="H324" s="136">
        <v>746.93399999999997</v>
      </c>
      <c r="I324" s="137"/>
      <c r="J324" s="138">
        <f>ROUND(I324*H324,2)</f>
        <v>0</v>
      </c>
      <c r="K324" s="134" t="s">
        <v>158</v>
      </c>
      <c r="L324" s="32"/>
      <c r="M324" s="139" t="s">
        <v>1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230</v>
      </c>
      <c r="AT324" s="143" t="s">
        <v>154</v>
      </c>
      <c r="AU324" s="143" t="s">
        <v>160</v>
      </c>
      <c r="AY324" s="17" t="s">
        <v>152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160</v>
      </c>
      <c r="BK324" s="144">
        <f>ROUND(I324*H324,2)</f>
        <v>0</v>
      </c>
      <c r="BL324" s="17" t="s">
        <v>230</v>
      </c>
      <c r="BM324" s="143" t="s">
        <v>690</v>
      </c>
    </row>
    <row r="325" spans="2:65" s="1" customFormat="1" ht="55.5" customHeight="1">
      <c r="B325" s="32"/>
      <c r="C325" s="166" t="s">
        <v>691</v>
      </c>
      <c r="D325" s="166" t="s">
        <v>231</v>
      </c>
      <c r="E325" s="167" t="s">
        <v>692</v>
      </c>
      <c r="F325" s="168" t="s">
        <v>693</v>
      </c>
      <c r="G325" s="169" t="s">
        <v>168</v>
      </c>
      <c r="H325" s="170">
        <v>858.97400000000005</v>
      </c>
      <c r="I325" s="171"/>
      <c r="J325" s="172">
        <f>ROUND(I325*H325,2)</f>
        <v>0</v>
      </c>
      <c r="K325" s="168" t="s">
        <v>158</v>
      </c>
      <c r="L325" s="173"/>
      <c r="M325" s="174" t="s">
        <v>1</v>
      </c>
      <c r="N325" s="175" t="s">
        <v>43</v>
      </c>
      <c r="P325" s="141">
        <f>O325*H325</f>
        <v>0</v>
      </c>
      <c r="Q325" s="141">
        <v>2.3E-3</v>
      </c>
      <c r="R325" s="141">
        <f>Q325*H325</f>
        <v>1.9756402000000002</v>
      </c>
      <c r="S325" s="141">
        <v>0</v>
      </c>
      <c r="T325" s="142">
        <f>S325*H325</f>
        <v>0</v>
      </c>
      <c r="AR325" s="143" t="s">
        <v>305</v>
      </c>
      <c r="AT325" s="143" t="s">
        <v>231</v>
      </c>
      <c r="AU325" s="143" t="s">
        <v>160</v>
      </c>
      <c r="AY325" s="17" t="s">
        <v>152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160</v>
      </c>
      <c r="BK325" s="144">
        <f>ROUND(I325*H325,2)</f>
        <v>0</v>
      </c>
      <c r="BL325" s="17" t="s">
        <v>230</v>
      </c>
      <c r="BM325" s="143" t="s">
        <v>694</v>
      </c>
    </row>
    <row r="326" spans="2:65" s="12" customFormat="1" ht="11.25">
      <c r="B326" s="145"/>
      <c r="D326" s="146" t="s">
        <v>174</v>
      </c>
      <c r="F326" s="148" t="s">
        <v>695</v>
      </c>
      <c r="H326" s="149">
        <v>858.97400000000005</v>
      </c>
      <c r="I326" s="150"/>
      <c r="L326" s="145"/>
      <c r="M326" s="151"/>
      <c r="T326" s="152"/>
      <c r="AT326" s="147" t="s">
        <v>174</v>
      </c>
      <c r="AU326" s="147" t="s">
        <v>160</v>
      </c>
      <c r="AV326" s="12" t="s">
        <v>160</v>
      </c>
      <c r="AW326" s="12" t="s">
        <v>4</v>
      </c>
      <c r="AX326" s="12" t="s">
        <v>85</v>
      </c>
      <c r="AY326" s="147" t="s">
        <v>152</v>
      </c>
    </row>
    <row r="327" spans="2:65" s="1" customFormat="1" ht="24.2" customHeight="1">
      <c r="B327" s="32"/>
      <c r="C327" s="132" t="s">
        <v>696</v>
      </c>
      <c r="D327" s="132" t="s">
        <v>154</v>
      </c>
      <c r="E327" s="133" t="s">
        <v>697</v>
      </c>
      <c r="F327" s="134" t="s">
        <v>698</v>
      </c>
      <c r="G327" s="135" t="s">
        <v>633</v>
      </c>
      <c r="H327" s="179"/>
      <c r="I327" s="137"/>
      <c r="J327" s="138">
        <f>ROUND(I327*H327,2)</f>
        <v>0</v>
      </c>
      <c r="K327" s="134" t="s">
        <v>158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230</v>
      </c>
      <c r="AT327" s="143" t="s">
        <v>154</v>
      </c>
      <c r="AU327" s="143" t="s">
        <v>160</v>
      </c>
      <c r="AY327" s="17" t="s">
        <v>152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160</v>
      </c>
      <c r="BK327" s="144">
        <f>ROUND(I327*H327,2)</f>
        <v>0</v>
      </c>
      <c r="BL327" s="17" t="s">
        <v>230</v>
      </c>
      <c r="BM327" s="143" t="s">
        <v>699</v>
      </c>
    </row>
    <row r="328" spans="2:65" s="11" customFormat="1" ht="22.9" customHeight="1">
      <c r="B328" s="120"/>
      <c r="D328" s="121" t="s">
        <v>76</v>
      </c>
      <c r="E328" s="130" t="s">
        <v>700</v>
      </c>
      <c r="F328" s="130" t="s">
        <v>701</v>
      </c>
      <c r="I328" s="123"/>
      <c r="J328" s="131">
        <f>BK328</f>
        <v>0</v>
      </c>
      <c r="L328" s="120"/>
      <c r="M328" s="125"/>
      <c r="P328" s="126">
        <f>SUM(P329:P362)</f>
        <v>0</v>
      </c>
      <c r="R328" s="126">
        <f>SUM(R329:R362)</f>
        <v>38.184537110000001</v>
      </c>
      <c r="T328" s="127">
        <f>SUM(T329:T362)</f>
        <v>0</v>
      </c>
      <c r="AR328" s="121" t="s">
        <v>160</v>
      </c>
      <c r="AT328" s="128" t="s">
        <v>76</v>
      </c>
      <c r="AU328" s="128" t="s">
        <v>85</v>
      </c>
      <c r="AY328" s="121" t="s">
        <v>152</v>
      </c>
      <c r="BK328" s="129">
        <f>SUM(BK329:BK362)</f>
        <v>0</v>
      </c>
    </row>
    <row r="329" spans="2:65" s="1" customFormat="1" ht="24.2" customHeight="1">
      <c r="B329" s="32"/>
      <c r="C329" s="132" t="s">
        <v>702</v>
      </c>
      <c r="D329" s="132" t="s">
        <v>154</v>
      </c>
      <c r="E329" s="133" t="s">
        <v>703</v>
      </c>
      <c r="F329" s="134" t="s">
        <v>704</v>
      </c>
      <c r="G329" s="135" t="s">
        <v>168</v>
      </c>
      <c r="H329" s="136">
        <v>705.12</v>
      </c>
      <c r="I329" s="137"/>
      <c r="J329" s="138">
        <f>ROUND(I329*H329,2)</f>
        <v>0</v>
      </c>
      <c r="K329" s="134" t="s">
        <v>158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159</v>
      </c>
      <c r="AT329" s="143" t="s">
        <v>154</v>
      </c>
      <c r="AU329" s="143" t="s">
        <v>160</v>
      </c>
      <c r="AY329" s="17" t="s">
        <v>152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160</v>
      </c>
      <c r="BK329" s="144">
        <f>ROUND(I329*H329,2)</f>
        <v>0</v>
      </c>
      <c r="BL329" s="17" t="s">
        <v>159</v>
      </c>
      <c r="BM329" s="143" t="s">
        <v>705</v>
      </c>
    </row>
    <row r="330" spans="2:65" s="1" customFormat="1" ht="24.2" customHeight="1">
      <c r="B330" s="32"/>
      <c r="C330" s="166" t="s">
        <v>706</v>
      </c>
      <c r="D330" s="166" t="s">
        <v>231</v>
      </c>
      <c r="E330" s="167" t="s">
        <v>707</v>
      </c>
      <c r="F330" s="168" t="s">
        <v>708</v>
      </c>
      <c r="G330" s="169" t="s">
        <v>168</v>
      </c>
      <c r="H330" s="170">
        <v>719.22199999999998</v>
      </c>
      <c r="I330" s="171"/>
      <c r="J330" s="172">
        <f>ROUND(I330*H330,2)</f>
        <v>0</v>
      </c>
      <c r="K330" s="168" t="s">
        <v>158</v>
      </c>
      <c r="L330" s="173"/>
      <c r="M330" s="174" t="s">
        <v>1</v>
      </c>
      <c r="N330" s="175" t="s">
        <v>43</v>
      </c>
      <c r="P330" s="141">
        <f>O330*H330</f>
        <v>0</v>
      </c>
      <c r="Q330" s="141">
        <v>2.8999999999999998E-3</v>
      </c>
      <c r="R330" s="141">
        <f>Q330*H330</f>
        <v>2.0857437999999999</v>
      </c>
      <c r="S330" s="141">
        <v>0</v>
      </c>
      <c r="T330" s="142">
        <f>S330*H330</f>
        <v>0</v>
      </c>
      <c r="AR330" s="143" t="s">
        <v>193</v>
      </c>
      <c r="AT330" s="143" t="s">
        <v>231</v>
      </c>
      <c r="AU330" s="143" t="s">
        <v>160</v>
      </c>
      <c r="AY330" s="17" t="s">
        <v>152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160</v>
      </c>
      <c r="BK330" s="144">
        <f>ROUND(I330*H330,2)</f>
        <v>0</v>
      </c>
      <c r="BL330" s="17" t="s">
        <v>159</v>
      </c>
      <c r="BM330" s="143" t="s">
        <v>709</v>
      </c>
    </row>
    <row r="331" spans="2:65" s="12" customFormat="1" ht="11.25">
      <c r="B331" s="145"/>
      <c r="D331" s="146" t="s">
        <v>174</v>
      </c>
      <c r="E331" s="147" t="s">
        <v>1</v>
      </c>
      <c r="F331" s="148" t="s">
        <v>710</v>
      </c>
      <c r="H331" s="149">
        <v>719.22199999999998</v>
      </c>
      <c r="I331" s="150"/>
      <c r="L331" s="145"/>
      <c r="M331" s="151"/>
      <c r="T331" s="152"/>
      <c r="AT331" s="147" t="s">
        <v>174</v>
      </c>
      <c r="AU331" s="147" t="s">
        <v>160</v>
      </c>
      <c r="AV331" s="12" t="s">
        <v>160</v>
      </c>
      <c r="AW331" s="12" t="s">
        <v>32</v>
      </c>
      <c r="AX331" s="12" t="s">
        <v>85</v>
      </c>
      <c r="AY331" s="147" t="s">
        <v>152</v>
      </c>
    </row>
    <row r="332" spans="2:65" s="1" customFormat="1" ht="24.2" customHeight="1">
      <c r="B332" s="32"/>
      <c r="C332" s="166" t="s">
        <v>711</v>
      </c>
      <c r="D332" s="166" t="s">
        <v>231</v>
      </c>
      <c r="E332" s="167" t="s">
        <v>712</v>
      </c>
      <c r="F332" s="168" t="s">
        <v>713</v>
      </c>
      <c r="G332" s="169" t="s">
        <v>168</v>
      </c>
      <c r="H332" s="170">
        <v>719.22199999999998</v>
      </c>
      <c r="I332" s="171"/>
      <c r="J332" s="172">
        <f>ROUND(I332*H332,2)</f>
        <v>0</v>
      </c>
      <c r="K332" s="168" t="s">
        <v>158</v>
      </c>
      <c r="L332" s="173"/>
      <c r="M332" s="174" t="s">
        <v>1</v>
      </c>
      <c r="N332" s="175" t="s">
        <v>43</v>
      </c>
      <c r="P332" s="141">
        <f>O332*H332</f>
        <v>0</v>
      </c>
      <c r="Q332" s="141">
        <v>4.4999999999999997E-3</v>
      </c>
      <c r="R332" s="141">
        <f>Q332*H332</f>
        <v>3.2364989999999998</v>
      </c>
      <c r="S332" s="141">
        <v>0</v>
      </c>
      <c r="T332" s="142">
        <f>S332*H332</f>
        <v>0</v>
      </c>
      <c r="AR332" s="143" t="s">
        <v>193</v>
      </c>
      <c r="AT332" s="143" t="s">
        <v>231</v>
      </c>
      <c r="AU332" s="143" t="s">
        <v>160</v>
      </c>
      <c r="AY332" s="17" t="s">
        <v>152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160</v>
      </c>
      <c r="BK332" s="144">
        <f>ROUND(I332*H332,2)</f>
        <v>0</v>
      </c>
      <c r="BL332" s="17" t="s">
        <v>159</v>
      </c>
      <c r="BM332" s="143" t="s">
        <v>714</v>
      </c>
    </row>
    <row r="333" spans="2:65" s="12" customFormat="1" ht="11.25">
      <c r="B333" s="145"/>
      <c r="D333" s="146" t="s">
        <v>174</v>
      </c>
      <c r="E333" s="147" t="s">
        <v>1</v>
      </c>
      <c r="F333" s="148" t="s">
        <v>710</v>
      </c>
      <c r="H333" s="149">
        <v>719.22199999999998</v>
      </c>
      <c r="I333" s="150"/>
      <c r="L333" s="145"/>
      <c r="M333" s="151"/>
      <c r="T333" s="152"/>
      <c r="AT333" s="147" t="s">
        <v>174</v>
      </c>
      <c r="AU333" s="147" t="s">
        <v>160</v>
      </c>
      <c r="AV333" s="12" t="s">
        <v>160</v>
      </c>
      <c r="AW333" s="12" t="s">
        <v>32</v>
      </c>
      <c r="AX333" s="12" t="s">
        <v>85</v>
      </c>
      <c r="AY333" s="147" t="s">
        <v>152</v>
      </c>
    </row>
    <row r="334" spans="2:65" s="1" customFormat="1" ht="24.2" customHeight="1">
      <c r="B334" s="32"/>
      <c r="C334" s="132" t="s">
        <v>715</v>
      </c>
      <c r="D334" s="132" t="s">
        <v>154</v>
      </c>
      <c r="E334" s="133" t="s">
        <v>703</v>
      </c>
      <c r="F334" s="134" t="s">
        <v>704</v>
      </c>
      <c r="G334" s="135" t="s">
        <v>168</v>
      </c>
      <c r="H334" s="136">
        <v>427.28399999999999</v>
      </c>
      <c r="I334" s="137"/>
      <c r="J334" s="138">
        <f>ROUND(I334*H334,2)</f>
        <v>0</v>
      </c>
      <c r="K334" s="134" t="s">
        <v>158</v>
      </c>
      <c r="L334" s="32"/>
      <c r="M334" s="139" t="s">
        <v>1</v>
      </c>
      <c r="N334" s="140" t="s">
        <v>43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230</v>
      </c>
      <c r="AT334" s="143" t="s">
        <v>154</v>
      </c>
      <c r="AU334" s="143" t="s">
        <v>160</v>
      </c>
      <c r="AY334" s="17" t="s">
        <v>152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160</v>
      </c>
      <c r="BK334" s="144">
        <f>ROUND(I334*H334,2)</f>
        <v>0</v>
      </c>
      <c r="BL334" s="17" t="s">
        <v>230</v>
      </c>
      <c r="BM334" s="143" t="s">
        <v>716</v>
      </c>
    </row>
    <row r="335" spans="2:65" s="1" customFormat="1" ht="24.2" customHeight="1">
      <c r="B335" s="32"/>
      <c r="C335" s="166" t="s">
        <v>717</v>
      </c>
      <c r="D335" s="166" t="s">
        <v>231</v>
      </c>
      <c r="E335" s="167" t="s">
        <v>718</v>
      </c>
      <c r="F335" s="168" t="s">
        <v>719</v>
      </c>
      <c r="G335" s="169" t="s">
        <v>168</v>
      </c>
      <c r="H335" s="170">
        <v>435.83</v>
      </c>
      <c r="I335" s="171"/>
      <c r="J335" s="172">
        <f>ROUND(I335*H335,2)</f>
        <v>0</v>
      </c>
      <c r="K335" s="168" t="s">
        <v>158</v>
      </c>
      <c r="L335" s="173"/>
      <c r="M335" s="174" t="s">
        <v>1</v>
      </c>
      <c r="N335" s="175" t="s">
        <v>43</v>
      </c>
      <c r="P335" s="141">
        <f>O335*H335</f>
        <v>0</v>
      </c>
      <c r="Q335" s="141">
        <v>2.5999999999999998E-4</v>
      </c>
      <c r="R335" s="141">
        <f>Q335*H335</f>
        <v>0.11331579999999998</v>
      </c>
      <c r="S335" s="141">
        <v>0</v>
      </c>
      <c r="T335" s="142">
        <f>S335*H335</f>
        <v>0</v>
      </c>
      <c r="AR335" s="143" t="s">
        <v>305</v>
      </c>
      <c r="AT335" s="143" t="s">
        <v>231</v>
      </c>
      <c r="AU335" s="143" t="s">
        <v>160</v>
      </c>
      <c r="AY335" s="17" t="s">
        <v>152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160</v>
      </c>
      <c r="BK335" s="144">
        <f>ROUND(I335*H335,2)</f>
        <v>0</v>
      </c>
      <c r="BL335" s="17" t="s">
        <v>230</v>
      </c>
      <c r="BM335" s="143" t="s">
        <v>720</v>
      </c>
    </row>
    <row r="336" spans="2:65" s="12" customFormat="1" ht="11.25">
      <c r="B336" s="145"/>
      <c r="D336" s="146" t="s">
        <v>174</v>
      </c>
      <c r="E336" s="147" t="s">
        <v>1</v>
      </c>
      <c r="F336" s="148" t="s">
        <v>721</v>
      </c>
      <c r="H336" s="149">
        <v>435.83</v>
      </c>
      <c r="I336" s="150"/>
      <c r="L336" s="145"/>
      <c r="M336" s="151"/>
      <c r="T336" s="152"/>
      <c r="AT336" s="147" t="s">
        <v>174</v>
      </c>
      <c r="AU336" s="147" t="s">
        <v>160</v>
      </c>
      <c r="AV336" s="12" t="s">
        <v>160</v>
      </c>
      <c r="AW336" s="12" t="s">
        <v>32</v>
      </c>
      <c r="AX336" s="12" t="s">
        <v>85</v>
      </c>
      <c r="AY336" s="147" t="s">
        <v>152</v>
      </c>
    </row>
    <row r="337" spans="2:65" s="1" customFormat="1" ht="24.2" customHeight="1">
      <c r="B337" s="32"/>
      <c r="C337" s="166" t="s">
        <v>722</v>
      </c>
      <c r="D337" s="166" t="s">
        <v>231</v>
      </c>
      <c r="E337" s="167" t="s">
        <v>723</v>
      </c>
      <c r="F337" s="168" t="s">
        <v>724</v>
      </c>
      <c r="G337" s="169" t="s">
        <v>168</v>
      </c>
      <c r="H337" s="170">
        <v>435.83</v>
      </c>
      <c r="I337" s="171"/>
      <c r="J337" s="172">
        <f>ROUND(I337*H337,2)</f>
        <v>0</v>
      </c>
      <c r="K337" s="168" t="s">
        <v>158</v>
      </c>
      <c r="L337" s="173"/>
      <c r="M337" s="174" t="s">
        <v>1</v>
      </c>
      <c r="N337" s="175" t="s">
        <v>43</v>
      </c>
      <c r="P337" s="141">
        <f>O337*H337</f>
        <v>0</v>
      </c>
      <c r="Q337" s="141">
        <v>3.8999999999999999E-4</v>
      </c>
      <c r="R337" s="141">
        <f>Q337*H337</f>
        <v>0.16997369999999998</v>
      </c>
      <c r="S337" s="141">
        <v>0</v>
      </c>
      <c r="T337" s="142">
        <f>S337*H337</f>
        <v>0</v>
      </c>
      <c r="AR337" s="143" t="s">
        <v>305</v>
      </c>
      <c r="AT337" s="143" t="s">
        <v>231</v>
      </c>
      <c r="AU337" s="143" t="s">
        <v>160</v>
      </c>
      <c r="AY337" s="17" t="s">
        <v>152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160</v>
      </c>
      <c r="BK337" s="144">
        <f>ROUND(I337*H337,2)</f>
        <v>0</v>
      </c>
      <c r="BL337" s="17" t="s">
        <v>230</v>
      </c>
      <c r="BM337" s="143" t="s">
        <v>725</v>
      </c>
    </row>
    <row r="338" spans="2:65" s="12" customFormat="1" ht="11.25">
      <c r="B338" s="145"/>
      <c r="D338" s="146" t="s">
        <v>174</v>
      </c>
      <c r="E338" s="147" t="s">
        <v>1</v>
      </c>
      <c r="F338" s="148" t="s">
        <v>721</v>
      </c>
      <c r="H338" s="149">
        <v>435.83</v>
      </c>
      <c r="I338" s="150"/>
      <c r="L338" s="145"/>
      <c r="M338" s="151"/>
      <c r="T338" s="152"/>
      <c r="AT338" s="147" t="s">
        <v>174</v>
      </c>
      <c r="AU338" s="147" t="s">
        <v>160</v>
      </c>
      <c r="AV338" s="12" t="s">
        <v>160</v>
      </c>
      <c r="AW338" s="12" t="s">
        <v>32</v>
      </c>
      <c r="AX338" s="12" t="s">
        <v>85</v>
      </c>
      <c r="AY338" s="147" t="s">
        <v>152</v>
      </c>
    </row>
    <row r="339" spans="2:65" s="1" customFormat="1" ht="24.2" customHeight="1">
      <c r="B339" s="32"/>
      <c r="C339" s="132" t="s">
        <v>726</v>
      </c>
      <c r="D339" s="132" t="s">
        <v>154</v>
      </c>
      <c r="E339" s="133" t="s">
        <v>727</v>
      </c>
      <c r="F339" s="134" t="s">
        <v>728</v>
      </c>
      <c r="G339" s="135" t="s">
        <v>168</v>
      </c>
      <c r="H339" s="136">
        <v>79.254000000000005</v>
      </c>
      <c r="I339" s="137"/>
      <c r="J339" s="138">
        <f>ROUND(I339*H339,2)</f>
        <v>0</v>
      </c>
      <c r="K339" s="134" t="s">
        <v>158</v>
      </c>
      <c r="L339" s="32"/>
      <c r="M339" s="139" t="s">
        <v>1</v>
      </c>
      <c r="N339" s="140" t="s">
        <v>43</v>
      </c>
      <c r="P339" s="141">
        <f>O339*H339</f>
        <v>0</v>
      </c>
      <c r="Q339" s="141">
        <v>6.0000000000000001E-3</v>
      </c>
      <c r="R339" s="141">
        <f>Q339*H339</f>
        <v>0.47552400000000006</v>
      </c>
      <c r="S339" s="141">
        <v>0</v>
      </c>
      <c r="T339" s="142">
        <f>S339*H339</f>
        <v>0</v>
      </c>
      <c r="AR339" s="143" t="s">
        <v>230</v>
      </c>
      <c r="AT339" s="143" t="s">
        <v>154</v>
      </c>
      <c r="AU339" s="143" t="s">
        <v>160</v>
      </c>
      <c r="AY339" s="17" t="s">
        <v>152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160</v>
      </c>
      <c r="BK339" s="144">
        <f>ROUND(I339*H339,2)</f>
        <v>0</v>
      </c>
      <c r="BL339" s="17" t="s">
        <v>230</v>
      </c>
      <c r="BM339" s="143" t="s">
        <v>729</v>
      </c>
    </row>
    <row r="340" spans="2:65" s="1" customFormat="1" ht="24.2" customHeight="1">
      <c r="B340" s="32"/>
      <c r="C340" s="166" t="s">
        <v>730</v>
      </c>
      <c r="D340" s="166" t="s">
        <v>231</v>
      </c>
      <c r="E340" s="167" t="s">
        <v>731</v>
      </c>
      <c r="F340" s="168" t="s">
        <v>732</v>
      </c>
      <c r="G340" s="169" t="s">
        <v>168</v>
      </c>
      <c r="H340" s="170">
        <v>83.216999999999999</v>
      </c>
      <c r="I340" s="171"/>
      <c r="J340" s="172">
        <f>ROUND(I340*H340,2)</f>
        <v>0</v>
      </c>
      <c r="K340" s="168" t="s">
        <v>158</v>
      </c>
      <c r="L340" s="173"/>
      <c r="M340" s="174" t="s">
        <v>1</v>
      </c>
      <c r="N340" s="175" t="s">
        <v>43</v>
      </c>
      <c r="P340" s="141">
        <f>O340*H340</f>
        <v>0</v>
      </c>
      <c r="Q340" s="141">
        <v>3.5999999999999999E-3</v>
      </c>
      <c r="R340" s="141">
        <f>Q340*H340</f>
        <v>0.29958119999999999</v>
      </c>
      <c r="S340" s="141">
        <v>0</v>
      </c>
      <c r="T340" s="142">
        <f>S340*H340</f>
        <v>0</v>
      </c>
      <c r="AR340" s="143" t="s">
        <v>305</v>
      </c>
      <c r="AT340" s="143" t="s">
        <v>231</v>
      </c>
      <c r="AU340" s="143" t="s">
        <v>160</v>
      </c>
      <c r="AY340" s="17" t="s">
        <v>152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160</v>
      </c>
      <c r="BK340" s="144">
        <f>ROUND(I340*H340,2)</f>
        <v>0</v>
      </c>
      <c r="BL340" s="17" t="s">
        <v>230</v>
      </c>
      <c r="BM340" s="143" t="s">
        <v>733</v>
      </c>
    </row>
    <row r="341" spans="2:65" s="12" customFormat="1" ht="11.25">
      <c r="B341" s="145"/>
      <c r="D341" s="146" t="s">
        <v>174</v>
      </c>
      <c r="E341" s="147" t="s">
        <v>1</v>
      </c>
      <c r="F341" s="148" t="s">
        <v>734</v>
      </c>
      <c r="H341" s="149">
        <v>83.216999999999999</v>
      </c>
      <c r="I341" s="150"/>
      <c r="L341" s="145"/>
      <c r="M341" s="151"/>
      <c r="T341" s="152"/>
      <c r="AT341" s="147" t="s">
        <v>174</v>
      </c>
      <c r="AU341" s="147" t="s">
        <v>160</v>
      </c>
      <c r="AV341" s="12" t="s">
        <v>160</v>
      </c>
      <c r="AW341" s="12" t="s">
        <v>32</v>
      </c>
      <c r="AX341" s="12" t="s">
        <v>85</v>
      </c>
      <c r="AY341" s="147" t="s">
        <v>152</v>
      </c>
    </row>
    <row r="342" spans="2:65" s="1" customFormat="1" ht="33" customHeight="1">
      <c r="B342" s="32"/>
      <c r="C342" s="132" t="s">
        <v>735</v>
      </c>
      <c r="D342" s="132" t="s">
        <v>154</v>
      </c>
      <c r="E342" s="133" t="s">
        <v>736</v>
      </c>
      <c r="F342" s="134" t="s">
        <v>737</v>
      </c>
      <c r="G342" s="135" t="s">
        <v>168</v>
      </c>
      <c r="H342" s="136">
        <v>309.69200000000001</v>
      </c>
      <c r="I342" s="137"/>
      <c r="J342" s="138">
        <f>ROUND(I342*H342,2)</f>
        <v>0</v>
      </c>
      <c r="K342" s="134" t="s">
        <v>158</v>
      </c>
      <c r="L342" s="32"/>
      <c r="M342" s="139" t="s">
        <v>1</v>
      </c>
      <c r="N342" s="140" t="s">
        <v>43</v>
      </c>
      <c r="P342" s="141">
        <f>O342*H342</f>
        <v>0</v>
      </c>
      <c r="Q342" s="141">
        <v>1.2E-4</v>
      </c>
      <c r="R342" s="141">
        <f>Q342*H342</f>
        <v>3.7163040000000001E-2</v>
      </c>
      <c r="S342" s="141">
        <v>0</v>
      </c>
      <c r="T342" s="142">
        <f>S342*H342</f>
        <v>0</v>
      </c>
      <c r="AR342" s="143" t="s">
        <v>230</v>
      </c>
      <c r="AT342" s="143" t="s">
        <v>154</v>
      </c>
      <c r="AU342" s="143" t="s">
        <v>160</v>
      </c>
      <c r="AY342" s="17" t="s">
        <v>152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160</v>
      </c>
      <c r="BK342" s="144">
        <f>ROUND(I342*H342,2)</f>
        <v>0</v>
      </c>
      <c r="BL342" s="17" t="s">
        <v>230</v>
      </c>
      <c r="BM342" s="143" t="s">
        <v>738</v>
      </c>
    </row>
    <row r="343" spans="2:65" s="12" customFormat="1" ht="11.25">
      <c r="B343" s="145"/>
      <c r="D343" s="146" t="s">
        <v>174</v>
      </c>
      <c r="E343" s="147" t="s">
        <v>1</v>
      </c>
      <c r="F343" s="148" t="s">
        <v>739</v>
      </c>
      <c r="H343" s="149">
        <v>309.69200000000001</v>
      </c>
      <c r="I343" s="150"/>
      <c r="L343" s="145"/>
      <c r="M343" s="151"/>
      <c r="T343" s="152"/>
      <c r="AT343" s="147" t="s">
        <v>174</v>
      </c>
      <c r="AU343" s="147" t="s">
        <v>160</v>
      </c>
      <c r="AV343" s="12" t="s">
        <v>160</v>
      </c>
      <c r="AW343" s="12" t="s">
        <v>32</v>
      </c>
      <c r="AX343" s="12" t="s">
        <v>85</v>
      </c>
      <c r="AY343" s="147" t="s">
        <v>152</v>
      </c>
    </row>
    <row r="344" spans="2:65" s="1" customFormat="1" ht="24.2" customHeight="1">
      <c r="B344" s="32"/>
      <c r="C344" s="166" t="s">
        <v>740</v>
      </c>
      <c r="D344" s="166" t="s">
        <v>231</v>
      </c>
      <c r="E344" s="167" t="s">
        <v>741</v>
      </c>
      <c r="F344" s="168" t="s">
        <v>742</v>
      </c>
      <c r="G344" s="169" t="s">
        <v>168</v>
      </c>
      <c r="H344" s="170">
        <v>157.94300000000001</v>
      </c>
      <c r="I344" s="171"/>
      <c r="J344" s="172">
        <f>ROUND(I344*H344,2)</f>
        <v>0</v>
      </c>
      <c r="K344" s="168" t="s">
        <v>158</v>
      </c>
      <c r="L344" s="173"/>
      <c r="M344" s="174" t="s">
        <v>1</v>
      </c>
      <c r="N344" s="175" t="s">
        <v>43</v>
      </c>
      <c r="P344" s="141">
        <f>O344*H344</f>
        <v>0</v>
      </c>
      <c r="Q344" s="141">
        <v>3.7499999999999999E-3</v>
      </c>
      <c r="R344" s="141">
        <f>Q344*H344</f>
        <v>0.59228625000000001</v>
      </c>
      <c r="S344" s="141">
        <v>0</v>
      </c>
      <c r="T344" s="142">
        <f>S344*H344</f>
        <v>0</v>
      </c>
      <c r="AR344" s="143" t="s">
        <v>305</v>
      </c>
      <c r="AT344" s="143" t="s">
        <v>231</v>
      </c>
      <c r="AU344" s="143" t="s">
        <v>160</v>
      </c>
      <c r="AY344" s="17" t="s">
        <v>152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160</v>
      </c>
      <c r="BK344" s="144">
        <f>ROUND(I344*H344,2)</f>
        <v>0</v>
      </c>
      <c r="BL344" s="17" t="s">
        <v>230</v>
      </c>
      <c r="BM344" s="143" t="s">
        <v>743</v>
      </c>
    </row>
    <row r="345" spans="2:65" s="12" customFormat="1" ht="11.25">
      <c r="B345" s="145"/>
      <c r="D345" s="146" t="s">
        <v>174</v>
      </c>
      <c r="E345" s="147" t="s">
        <v>1</v>
      </c>
      <c r="F345" s="148" t="s">
        <v>744</v>
      </c>
      <c r="H345" s="149">
        <v>157.94300000000001</v>
      </c>
      <c r="I345" s="150"/>
      <c r="L345" s="145"/>
      <c r="M345" s="151"/>
      <c r="T345" s="152"/>
      <c r="AT345" s="147" t="s">
        <v>174</v>
      </c>
      <c r="AU345" s="147" t="s">
        <v>160</v>
      </c>
      <c r="AV345" s="12" t="s">
        <v>160</v>
      </c>
      <c r="AW345" s="12" t="s">
        <v>32</v>
      </c>
      <c r="AX345" s="12" t="s">
        <v>85</v>
      </c>
      <c r="AY345" s="147" t="s">
        <v>152</v>
      </c>
    </row>
    <row r="346" spans="2:65" s="1" customFormat="1" ht="24.2" customHeight="1">
      <c r="B346" s="32"/>
      <c r="C346" s="166" t="s">
        <v>745</v>
      </c>
      <c r="D346" s="166" t="s">
        <v>231</v>
      </c>
      <c r="E346" s="167" t="s">
        <v>746</v>
      </c>
      <c r="F346" s="168" t="s">
        <v>747</v>
      </c>
      <c r="G346" s="169" t="s">
        <v>168</v>
      </c>
      <c r="H346" s="170">
        <v>157.94300000000001</v>
      </c>
      <c r="I346" s="171"/>
      <c r="J346" s="172">
        <f>ROUND(I346*H346,2)</f>
        <v>0</v>
      </c>
      <c r="K346" s="168" t="s">
        <v>158</v>
      </c>
      <c r="L346" s="173"/>
      <c r="M346" s="174" t="s">
        <v>1</v>
      </c>
      <c r="N346" s="175" t="s">
        <v>43</v>
      </c>
      <c r="P346" s="141">
        <f>O346*H346</f>
        <v>0</v>
      </c>
      <c r="Q346" s="141">
        <v>5.0000000000000001E-3</v>
      </c>
      <c r="R346" s="141">
        <f>Q346*H346</f>
        <v>0.78971500000000006</v>
      </c>
      <c r="S346" s="141">
        <v>0</v>
      </c>
      <c r="T346" s="142">
        <f>S346*H346</f>
        <v>0</v>
      </c>
      <c r="AR346" s="143" t="s">
        <v>305</v>
      </c>
      <c r="AT346" s="143" t="s">
        <v>231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230</v>
      </c>
      <c r="BM346" s="143" t="s">
        <v>748</v>
      </c>
    </row>
    <row r="347" spans="2:65" s="12" customFormat="1" ht="11.25">
      <c r="B347" s="145"/>
      <c r="D347" s="146" t="s">
        <v>174</v>
      </c>
      <c r="E347" s="147" t="s">
        <v>1</v>
      </c>
      <c r="F347" s="148" t="s">
        <v>744</v>
      </c>
      <c r="H347" s="149">
        <v>157.94300000000001</v>
      </c>
      <c r="I347" s="150"/>
      <c r="L347" s="145"/>
      <c r="M347" s="151"/>
      <c r="T347" s="152"/>
      <c r="AT347" s="147" t="s">
        <v>174</v>
      </c>
      <c r="AU347" s="147" t="s">
        <v>160</v>
      </c>
      <c r="AV347" s="12" t="s">
        <v>160</v>
      </c>
      <c r="AW347" s="12" t="s">
        <v>32</v>
      </c>
      <c r="AX347" s="12" t="s">
        <v>85</v>
      </c>
      <c r="AY347" s="147" t="s">
        <v>152</v>
      </c>
    </row>
    <row r="348" spans="2:65" s="1" customFormat="1" ht="33" customHeight="1">
      <c r="B348" s="32"/>
      <c r="C348" s="132" t="s">
        <v>749</v>
      </c>
      <c r="D348" s="132" t="s">
        <v>154</v>
      </c>
      <c r="E348" s="133" t="s">
        <v>736</v>
      </c>
      <c r="F348" s="134" t="s">
        <v>737</v>
      </c>
      <c r="G348" s="135" t="s">
        <v>168</v>
      </c>
      <c r="H348" s="136">
        <v>44.4</v>
      </c>
      <c r="I348" s="137"/>
      <c r="J348" s="138">
        <f>ROUND(I348*H348,2)</f>
        <v>0</v>
      </c>
      <c r="K348" s="134" t="s">
        <v>158</v>
      </c>
      <c r="L348" s="32"/>
      <c r="M348" s="139" t="s">
        <v>1</v>
      </c>
      <c r="N348" s="140" t="s">
        <v>43</v>
      </c>
      <c r="P348" s="141">
        <f>O348*H348</f>
        <v>0</v>
      </c>
      <c r="Q348" s="141">
        <v>1.2E-4</v>
      </c>
      <c r="R348" s="141">
        <f>Q348*H348</f>
        <v>5.3280000000000003E-3</v>
      </c>
      <c r="S348" s="141">
        <v>0</v>
      </c>
      <c r="T348" s="142">
        <f>S348*H348</f>
        <v>0</v>
      </c>
      <c r="AR348" s="143" t="s">
        <v>230</v>
      </c>
      <c r="AT348" s="143" t="s">
        <v>154</v>
      </c>
      <c r="AU348" s="143" t="s">
        <v>160</v>
      </c>
      <c r="AY348" s="17" t="s">
        <v>152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160</v>
      </c>
      <c r="BK348" s="144">
        <f>ROUND(I348*H348,2)</f>
        <v>0</v>
      </c>
      <c r="BL348" s="17" t="s">
        <v>230</v>
      </c>
      <c r="BM348" s="143" t="s">
        <v>750</v>
      </c>
    </row>
    <row r="349" spans="2:65" s="12" customFormat="1" ht="11.25">
      <c r="B349" s="145"/>
      <c r="D349" s="146" t="s">
        <v>174</v>
      </c>
      <c r="E349" s="147" t="s">
        <v>1</v>
      </c>
      <c r="F349" s="148" t="s">
        <v>751</v>
      </c>
      <c r="H349" s="149">
        <v>44.4</v>
      </c>
      <c r="I349" s="150"/>
      <c r="L349" s="145"/>
      <c r="M349" s="151"/>
      <c r="T349" s="152"/>
      <c r="AT349" s="147" t="s">
        <v>174</v>
      </c>
      <c r="AU349" s="147" t="s">
        <v>160</v>
      </c>
      <c r="AV349" s="12" t="s">
        <v>160</v>
      </c>
      <c r="AW349" s="12" t="s">
        <v>32</v>
      </c>
      <c r="AX349" s="12" t="s">
        <v>85</v>
      </c>
      <c r="AY349" s="147" t="s">
        <v>152</v>
      </c>
    </row>
    <row r="350" spans="2:65" s="1" customFormat="1" ht="24.2" customHeight="1">
      <c r="B350" s="32"/>
      <c r="C350" s="166" t="s">
        <v>752</v>
      </c>
      <c r="D350" s="166" t="s">
        <v>231</v>
      </c>
      <c r="E350" s="167" t="s">
        <v>753</v>
      </c>
      <c r="F350" s="168" t="s">
        <v>754</v>
      </c>
      <c r="G350" s="169" t="s">
        <v>168</v>
      </c>
      <c r="H350" s="170">
        <v>15.096</v>
      </c>
      <c r="I350" s="171"/>
      <c r="J350" s="172">
        <f>ROUND(I350*H350,2)</f>
        <v>0</v>
      </c>
      <c r="K350" s="168" t="s">
        <v>158</v>
      </c>
      <c r="L350" s="173"/>
      <c r="M350" s="174" t="s">
        <v>1</v>
      </c>
      <c r="N350" s="175" t="s">
        <v>43</v>
      </c>
      <c r="P350" s="141">
        <f>O350*H350</f>
        <v>0</v>
      </c>
      <c r="Q350" s="141">
        <v>3.0000000000000001E-3</v>
      </c>
      <c r="R350" s="141">
        <f>Q350*H350</f>
        <v>4.5288000000000002E-2</v>
      </c>
      <c r="S350" s="141">
        <v>0</v>
      </c>
      <c r="T350" s="142">
        <f>S350*H350</f>
        <v>0</v>
      </c>
      <c r="AR350" s="143" t="s">
        <v>305</v>
      </c>
      <c r="AT350" s="143" t="s">
        <v>231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230</v>
      </c>
      <c r="BM350" s="143" t="s">
        <v>755</v>
      </c>
    </row>
    <row r="351" spans="2:65" s="12" customFormat="1" ht="11.25">
      <c r="B351" s="145"/>
      <c r="D351" s="146" t="s">
        <v>174</v>
      </c>
      <c r="E351" s="147" t="s">
        <v>1</v>
      </c>
      <c r="F351" s="148" t="s">
        <v>756</v>
      </c>
      <c r="H351" s="149">
        <v>15.096</v>
      </c>
      <c r="I351" s="150"/>
      <c r="L351" s="145"/>
      <c r="M351" s="151"/>
      <c r="T351" s="152"/>
      <c r="AT351" s="147" t="s">
        <v>174</v>
      </c>
      <c r="AU351" s="147" t="s">
        <v>160</v>
      </c>
      <c r="AV351" s="12" t="s">
        <v>160</v>
      </c>
      <c r="AW351" s="12" t="s">
        <v>32</v>
      </c>
      <c r="AX351" s="12" t="s">
        <v>85</v>
      </c>
      <c r="AY351" s="147" t="s">
        <v>152</v>
      </c>
    </row>
    <row r="352" spans="2:65" s="1" customFormat="1" ht="24.2" customHeight="1">
      <c r="B352" s="32"/>
      <c r="C352" s="166" t="s">
        <v>757</v>
      </c>
      <c r="D352" s="166" t="s">
        <v>231</v>
      </c>
      <c r="E352" s="167" t="s">
        <v>758</v>
      </c>
      <c r="F352" s="168" t="s">
        <v>759</v>
      </c>
      <c r="G352" s="169" t="s">
        <v>168</v>
      </c>
      <c r="H352" s="170">
        <v>15.096</v>
      </c>
      <c r="I352" s="171"/>
      <c r="J352" s="172">
        <f>ROUND(I352*H352,2)</f>
        <v>0</v>
      </c>
      <c r="K352" s="168" t="s">
        <v>158</v>
      </c>
      <c r="L352" s="173"/>
      <c r="M352" s="174" t="s">
        <v>1</v>
      </c>
      <c r="N352" s="175" t="s">
        <v>43</v>
      </c>
      <c r="P352" s="141">
        <f>O352*H352</f>
        <v>0</v>
      </c>
      <c r="Q352" s="141">
        <v>3.5999999999999999E-3</v>
      </c>
      <c r="R352" s="141">
        <f>Q352*H352</f>
        <v>5.4345600000000001E-2</v>
      </c>
      <c r="S352" s="141">
        <v>0</v>
      </c>
      <c r="T352" s="142">
        <f>S352*H352</f>
        <v>0</v>
      </c>
      <c r="AR352" s="143" t="s">
        <v>305</v>
      </c>
      <c r="AT352" s="143" t="s">
        <v>231</v>
      </c>
      <c r="AU352" s="143" t="s">
        <v>160</v>
      </c>
      <c r="AY352" s="17" t="s">
        <v>152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160</v>
      </c>
      <c r="BK352" s="144">
        <f>ROUND(I352*H352,2)</f>
        <v>0</v>
      </c>
      <c r="BL352" s="17" t="s">
        <v>230</v>
      </c>
      <c r="BM352" s="143" t="s">
        <v>760</v>
      </c>
    </row>
    <row r="353" spans="2:65" s="12" customFormat="1" ht="11.25">
      <c r="B353" s="145"/>
      <c r="D353" s="146" t="s">
        <v>174</v>
      </c>
      <c r="E353" s="147" t="s">
        <v>1</v>
      </c>
      <c r="F353" s="148" t="s">
        <v>756</v>
      </c>
      <c r="H353" s="149">
        <v>15.096</v>
      </c>
      <c r="I353" s="150"/>
      <c r="L353" s="145"/>
      <c r="M353" s="151"/>
      <c r="T353" s="152"/>
      <c r="AT353" s="147" t="s">
        <v>174</v>
      </c>
      <c r="AU353" s="147" t="s">
        <v>160</v>
      </c>
      <c r="AV353" s="12" t="s">
        <v>160</v>
      </c>
      <c r="AW353" s="12" t="s">
        <v>32</v>
      </c>
      <c r="AX353" s="12" t="s">
        <v>85</v>
      </c>
      <c r="AY353" s="147" t="s">
        <v>152</v>
      </c>
    </row>
    <row r="354" spans="2:65" s="1" customFormat="1" ht="21.75" customHeight="1">
      <c r="B354" s="32"/>
      <c r="C354" s="166" t="s">
        <v>761</v>
      </c>
      <c r="D354" s="166" t="s">
        <v>231</v>
      </c>
      <c r="E354" s="167" t="s">
        <v>762</v>
      </c>
      <c r="F354" s="168" t="s">
        <v>763</v>
      </c>
      <c r="G354" s="169" t="s">
        <v>168</v>
      </c>
      <c r="H354" s="170">
        <v>15.096</v>
      </c>
      <c r="I354" s="171"/>
      <c r="J354" s="172">
        <f>ROUND(I354*H354,2)</f>
        <v>0</v>
      </c>
      <c r="K354" s="168" t="s">
        <v>158</v>
      </c>
      <c r="L354" s="173"/>
      <c r="M354" s="174" t="s">
        <v>1</v>
      </c>
      <c r="N354" s="175" t="s">
        <v>43</v>
      </c>
      <c r="P354" s="141">
        <f>O354*H354</f>
        <v>0</v>
      </c>
      <c r="Q354" s="141">
        <v>3.5000000000000001E-3</v>
      </c>
      <c r="R354" s="141">
        <f>Q354*H354</f>
        <v>5.2836000000000001E-2</v>
      </c>
      <c r="S354" s="141">
        <v>0</v>
      </c>
      <c r="T354" s="142">
        <f>S354*H354</f>
        <v>0</v>
      </c>
      <c r="AR354" s="143" t="s">
        <v>305</v>
      </c>
      <c r="AT354" s="143" t="s">
        <v>231</v>
      </c>
      <c r="AU354" s="143" t="s">
        <v>160</v>
      </c>
      <c r="AY354" s="17" t="s">
        <v>152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160</v>
      </c>
      <c r="BK354" s="144">
        <f>ROUND(I354*H354,2)</f>
        <v>0</v>
      </c>
      <c r="BL354" s="17" t="s">
        <v>230</v>
      </c>
      <c r="BM354" s="143" t="s">
        <v>764</v>
      </c>
    </row>
    <row r="355" spans="2:65" s="12" customFormat="1" ht="11.25">
      <c r="B355" s="145"/>
      <c r="D355" s="146" t="s">
        <v>174</v>
      </c>
      <c r="E355" s="147" t="s">
        <v>1</v>
      </c>
      <c r="F355" s="148" t="s">
        <v>756</v>
      </c>
      <c r="H355" s="149">
        <v>15.096</v>
      </c>
      <c r="I355" s="150"/>
      <c r="L355" s="145"/>
      <c r="M355" s="151"/>
      <c r="T355" s="152"/>
      <c r="AT355" s="147" t="s">
        <v>174</v>
      </c>
      <c r="AU355" s="147" t="s">
        <v>160</v>
      </c>
      <c r="AV355" s="12" t="s">
        <v>160</v>
      </c>
      <c r="AW355" s="12" t="s">
        <v>32</v>
      </c>
      <c r="AX355" s="12" t="s">
        <v>85</v>
      </c>
      <c r="AY355" s="147" t="s">
        <v>152</v>
      </c>
    </row>
    <row r="356" spans="2:65" s="1" customFormat="1" ht="37.9" customHeight="1">
      <c r="B356" s="32"/>
      <c r="C356" s="132" t="s">
        <v>765</v>
      </c>
      <c r="D356" s="132" t="s">
        <v>154</v>
      </c>
      <c r="E356" s="133" t="s">
        <v>766</v>
      </c>
      <c r="F356" s="134" t="s">
        <v>767</v>
      </c>
      <c r="G356" s="135" t="s">
        <v>168</v>
      </c>
      <c r="H356" s="136">
        <v>746.93399999999997</v>
      </c>
      <c r="I356" s="137"/>
      <c r="J356" s="138">
        <f>ROUND(I356*H356,2)</f>
        <v>0</v>
      </c>
      <c r="K356" s="134" t="s">
        <v>158</v>
      </c>
      <c r="L356" s="32"/>
      <c r="M356" s="139" t="s">
        <v>1</v>
      </c>
      <c r="N356" s="140" t="s">
        <v>43</v>
      </c>
      <c r="P356" s="141">
        <f>O356*H356</f>
        <v>0</v>
      </c>
      <c r="Q356" s="141">
        <v>1.7000000000000001E-4</v>
      </c>
      <c r="R356" s="141">
        <f>Q356*H356</f>
        <v>0.12697878000000001</v>
      </c>
      <c r="S356" s="141">
        <v>0</v>
      </c>
      <c r="T356" s="142">
        <f>S356*H356</f>
        <v>0</v>
      </c>
      <c r="AR356" s="143" t="s">
        <v>230</v>
      </c>
      <c r="AT356" s="143" t="s">
        <v>154</v>
      </c>
      <c r="AU356" s="143" t="s">
        <v>160</v>
      </c>
      <c r="AY356" s="17" t="s">
        <v>152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160</v>
      </c>
      <c r="BK356" s="144">
        <f>ROUND(I356*H356,2)</f>
        <v>0</v>
      </c>
      <c r="BL356" s="17" t="s">
        <v>230</v>
      </c>
      <c r="BM356" s="143" t="s">
        <v>768</v>
      </c>
    </row>
    <row r="357" spans="2:65" s="1" customFormat="1" ht="37.9" customHeight="1">
      <c r="B357" s="32"/>
      <c r="C357" s="166" t="s">
        <v>769</v>
      </c>
      <c r="D357" s="166" t="s">
        <v>231</v>
      </c>
      <c r="E357" s="167" t="s">
        <v>770</v>
      </c>
      <c r="F357" s="168" t="s">
        <v>771</v>
      </c>
      <c r="G357" s="169" t="s">
        <v>168</v>
      </c>
      <c r="H357" s="170">
        <v>761.87300000000005</v>
      </c>
      <c r="I357" s="171"/>
      <c r="J357" s="172">
        <f>ROUND(I357*H357,2)</f>
        <v>0</v>
      </c>
      <c r="K357" s="168" t="s">
        <v>158</v>
      </c>
      <c r="L357" s="173"/>
      <c r="M357" s="174" t="s">
        <v>1</v>
      </c>
      <c r="N357" s="175" t="s">
        <v>43</v>
      </c>
      <c r="P357" s="141">
        <f>O357*H357</f>
        <v>0</v>
      </c>
      <c r="Q357" s="141">
        <v>5.4000000000000003E-3</v>
      </c>
      <c r="R357" s="141">
        <f>Q357*H357</f>
        <v>4.1141142000000004</v>
      </c>
      <c r="S357" s="141">
        <v>0</v>
      </c>
      <c r="T357" s="142">
        <f>S357*H357</f>
        <v>0</v>
      </c>
      <c r="AR357" s="143" t="s">
        <v>305</v>
      </c>
      <c r="AT357" s="143" t="s">
        <v>231</v>
      </c>
      <c r="AU357" s="143" t="s">
        <v>160</v>
      </c>
      <c r="AY357" s="17" t="s">
        <v>152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160</v>
      </c>
      <c r="BK357" s="144">
        <f>ROUND(I357*H357,2)</f>
        <v>0</v>
      </c>
      <c r="BL357" s="17" t="s">
        <v>230</v>
      </c>
      <c r="BM357" s="143" t="s">
        <v>772</v>
      </c>
    </row>
    <row r="358" spans="2:65" s="12" customFormat="1" ht="11.25">
      <c r="B358" s="145"/>
      <c r="D358" s="146" t="s">
        <v>174</v>
      </c>
      <c r="E358" s="147" t="s">
        <v>1</v>
      </c>
      <c r="F358" s="148" t="s">
        <v>773</v>
      </c>
      <c r="H358" s="149">
        <v>761.87300000000005</v>
      </c>
      <c r="I358" s="150"/>
      <c r="L358" s="145"/>
      <c r="M358" s="151"/>
      <c r="T358" s="152"/>
      <c r="AT358" s="147" t="s">
        <v>174</v>
      </c>
      <c r="AU358" s="147" t="s">
        <v>160</v>
      </c>
      <c r="AV358" s="12" t="s">
        <v>160</v>
      </c>
      <c r="AW358" s="12" t="s">
        <v>32</v>
      </c>
      <c r="AX358" s="12" t="s">
        <v>85</v>
      </c>
      <c r="AY358" s="147" t="s">
        <v>152</v>
      </c>
    </row>
    <row r="359" spans="2:65" s="1" customFormat="1" ht="37.9" customHeight="1">
      <c r="B359" s="32"/>
      <c r="C359" s="132" t="s">
        <v>774</v>
      </c>
      <c r="D359" s="132" t="s">
        <v>154</v>
      </c>
      <c r="E359" s="133" t="s">
        <v>775</v>
      </c>
      <c r="F359" s="134" t="s">
        <v>776</v>
      </c>
      <c r="G359" s="135" t="s">
        <v>168</v>
      </c>
      <c r="H359" s="136">
        <v>746.93399999999997</v>
      </c>
      <c r="I359" s="137"/>
      <c r="J359" s="138">
        <f>ROUND(I359*H359,2)</f>
        <v>0</v>
      </c>
      <c r="K359" s="134" t="s">
        <v>158</v>
      </c>
      <c r="L359" s="32"/>
      <c r="M359" s="139" t="s">
        <v>1</v>
      </c>
      <c r="N359" s="140" t="s">
        <v>43</v>
      </c>
      <c r="P359" s="141">
        <f>O359*H359</f>
        <v>0</v>
      </c>
      <c r="Q359" s="141">
        <v>1.1E-4</v>
      </c>
      <c r="R359" s="141">
        <f>Q359*H359</f>
        <v>8.2162739999999998E-2</v>
      </c>
      <c r="S359" s="141">
        <v>0</v>
      </c>
      <c r="T359" s="142">
        <f>S359*H359</f>
        <v>0</v>
      </c>
      <c r="AR359" s="143" t="s">
        <v>230</v>
      </c>
      <c r="AT359" s="143" t="s">
        <v>154</v>
      </c>
      <c r="AU359" s="143" t="s">
        <v>160</v>
      </c>
      <c r="AY359" s="17" t="s">
        <v>152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160</v>
      </c>
      <c r="BK359" s="144">
        <f>ROUND(I359*H359,2)</f>
        <v>0</v>
      </c>
      <c r="BL359" s="17" t="s">
        <v>230</v>
      </c>
      <c r="BM359" s="143" t="s">
        <v>777</v>
      </c>
    </row>
    <row r="360" spans="2:65" s="1" customFormat="1" ht="16.5" customHeight="1">
      <c r="B360" s="32"/>
      <c r="C360" s="166" t="s">
        <v>778</v>
      </c>
      <c r="D360" s="166" t="s">
        <v>231</v>
      </c>
      <c r="E360" s="167" t="s">
        <v>779</v>
      </c>
      <c r="F360" s="168" t="s">
        <v>780</v>
      </c>
      <c r="G360" s="169" t="s">
        <v>168</v>
      </c>
      <c r="H360" s="170">
        <v>761.87300000000005</v>
      </c>
      <c r="I360" s="171"/>
      <c r="J360" s="172">
        <f>ROUND(I360*H360,2)</f>
        <v>0</v>
      </c>
      <c r="K360" s="168" t="s">
        <v>158</v>
      </c>
      <c r="L360" s="173"/>
      <c r="M360" s="174" t="s">
        <v>1</v>
      </c>
      <c r="N360" s="175" t="s">
        <v>43</v>
      </c>
      <c r="P360" s="141">
        <f>O360*H360</f>
        <v>0</v>
      </c>
      <c r="Q360" s="141">
        <v>3.4000000000000002E-2</v>
      </c>
      <c r="R360" s="141">
        <f>Q360*H360</f>
        <v>25.903682000000003</v>
      </c>
      <c r="S360" s="141">
        <v>0</v>
      </c>
      <c r="T360" s="142">
        <f>S360*H360</f>
        <v>0</v>
      </c>
      <c r="AR360" s="143" t="s">
        <v>305</v>
      </c>
      <c r="AT360" s="143" t="s">
        <v>231</v>
      </c>
      <c r="AU360" s="143" t="s">
        <v>160</v>
      </c>
      <c r="AY360" s="17" t="s">
        <v>152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160</v>
      </c>
      <c r="BK360" s="144">
        <f>ROUND(I360*H360,2)</f>
        <v>0</v>
      </c>
      <c r="BL360" s="17" t="s">
        <v>230</v>
      </c>
      <c r="BM360" s="143" t="s">
        <v>781</v>
      </c>
    </row>
    <row r="361" spans="2:65" s="12" customFormat="1" ht="11.25">
      <c r="B361" s="145"/>
      <c r="D361" s="146" t="s">
        <v>174</v>
      </c>
      <c r="E361" s="147" t="s">
        <v>1</v>
      </c>
      <c r="F361" s="148" t="s">
        <v>773</v>
      </c>
      <c r="H361" s="149">
        <v>761.87300000000005</v>
      </c>
      <c r="I361" s="150"/>
      <c r="L361" s="145"/>
      <c r="M361" s="151"/>
      <c r="T361" s="152"/>
      <c r="AT361" s="147" t="s">
        <v>174</v>
      </c>
      <c r="AU361" s="147" t="s">
        <v>160</v>
      </c>
      <c r="AV361" s="12" t="s">
        <v>160</v>
      </c>
      <c r="AW361" s="12" t="s">
        <v>32</v>
      </c>
      <c r="AX361" s="12" t="s">
        <v>85</v>
      </c>
      <c r="AY361" s="147" t="s">
        <v>152</v>
      </c>
    </row>
    <row r="362" spans="2:65" s="1" customFormat="1" ht="24.2" customHeight="1">
      <c r="B362" s="32"/>
      <c r="C362" s="132" t="s">
        <v>782</v>
      </c>
      <c r="D362" s="132" t="s">
        <v>154</v>
      </c>
      <c r="E362" s="133" t="s">
        <v>783</v>
      </c>
      <c r="F362" s="134" t="s">
        <v>784</v>
      </c>
      <c r="G362" s="135" t="s">
        <v>633</v>
      </c>
      <c r="H362" s="179"/>
      <c r="I362" s="137"/>
      <c r="J362" s="138">
        <f>ROUND(I362*H362,2)</f>
        <v>0</v>
      </c>
      <c r="K362" s="134" t="s">
        <v>158</v>
      </c>
      <c r="L362" s="32"/>
      <c r="M362" s="139" t="s">
        <v>1</v>
      </c>
      <c r="N362" s="140" t="s">
        <v>43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230</v>
      </c>
      <c r="AT362" s="143" t="s">
        <v>154</v>
      </c>
      <c r="AU362" s="143" t="s">
        <v>160</v>
      </c>
      <c r="AY362" s="17" t="s">
        <v>152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160</v>
      </c>
      <c r="BK362" s="144">
        <f>ROUND(I362*H362,2)</f>
        <v>0</v>
      </c>
      <c r="BL362" s="17" t="s">
        <v>230</v>
      </c>
      <c r="BM362" s="143" t="s">
        <v>785</v>
      </c>
    </row>
    <row r="363" spans="2:65" s="11" customFormat="1" ht="22.9" customHeight="1">
      <c r="B363" s="120"/>
      <c r="D363" s="121" t="s">
        <v>76</v>
      </c>
      <c r="E363" s="130" t="s">
        <v>786</v>
      </c>
      <c r="F363" s="130" t="s">
        <v>787</v>
      </c>
      <c r="I363" s="123"/>
      <c r="J363" s="131">
        <f>BK363</f>
        <v>0</v>
      </c>
      <c r="L363" s="120"/>
      <c r="M363" s="125"/>
      <c r="P363" s="126">
        <f>P364</f>
        <v>0</v>
      </c>
      <c r="R363" s="126">
        <f>R364</f>
        <v>0</v>
      </c>
      <c r="T363" s="127">
        <f>T364</f>
        <v>0</v>
      </c>
      <c r="AR363" s="121" t="s">
        <v>160</v>
      </c>
      <c r="AT363" s="128" t="s">
        <v>76</v>
      </c>
      <c r="AU363" s="128" t="s">
        <v>85</v>
      </c>
      <c r="AY363" s="121" t="s">
        <v>152</v>
      </c>
      <c r="BK363" s="129">
        <f>BK364</f>
        <v>0</v>
      </c>
    </row>
    <row r="364" spans="2:65" s="1" customFormat="1" ht="33" customHeight="1">
      <c r="B364" s="32"/>
      <c r="C364" s="132" t="s">
        <v>788</v>
      </c>
      <c r="D364" s="132" t="s">
        <v>154</v>
      </c>
      <c r="E364" s="133" t="s">
        <v>789</v>
      </c>
      <c r="F364" s="134" t="s">
        <v>790</v>
      </c>
      <c r="G364" s="135" t="s">
        <v>791</v>
      </c>
      <c r="H364" s="136">
        <v>1</v>
      </c>
      <c r="I364" s="137"/>
      <c r="J364" s="138">
        <f>ROUND(I364*H364,2)</f>
        <v>0</v>
      </c>
      <c r="K364" s="134" t="s">
        <v>1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230</v>
      </c>
      <c r="AT364" s="143" t="s">
        <v>154</v>
      </c>
      <c r="AU364" s="143" t="s">
        <v>160</v>
      </c>
      <c r="AY364" s="17" t="s">
        <v>152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160</v>
      </c>
      <c r="BK364" s="144">
        <f>ROUND(I364*H364,2)</f>
        <v>0</v>
      </c>
      <c r="BL364" s="17" t="s">
        <v>230</v>
      </c>
      <c r="BM364" s="143" t="s">
        <v>792</v>
      </c>
    </row>
    <row r="365" spans="2:65" s="11" customFormat="1" ht="22.9" customHeight="1">
      <c r="B365" s="120"/>
      <c r="D365" s="121" t="s">
        <v>76</v>
      </c>
      <c r="E365" s="130" t="s">
        <v>793</v>
      </c>
      <c r="F365" s="130" t="s">
        <v>794</v>
      </c>
      <c r="I365" s="123"/>
      <c r="J365" s="131">
        <f>BK365</f>
        <v>0</v>
      </c>
      <c r="L365" s="120"/>
      <c r="M365" s="125"/>
      <c r="P365" s="126">
        <f>SUM(P366:P391)</f>
        <v>0</v>
      </c>
      <c r="R365" s="126">
        <f>SUM(R366:R391)</f>
        <v>8.4239999999999995E-2</v>
      </c>
      <c r="T365" s="127">
        <f>SUM(T366:T391)</f>
        <v>0</v>
      </c>
      <c r="AR365" s="121" t="s">
        <v>160</v>
      </c>
      <c r="AT365" s="128" t="s">
        <v>76</v>
      </c>
      <c r="AU365" s="128" t="s">
        <v>85</v>
      </c>
      <c r="AY365" s="121" t="s">
        <v>152</v>
      </c>
      <c r="BK365" s="129">
        <f>SUM(BK366:BK391)</f>
        <v>0</v>
      </c>
    </row>
    <row r="366" spans="2:65" s="1" customFormat="1" ht="24.2" customHeight="1">
      <c r="B366" s="32"/>
      <c r="C366" s="132" t="s">
        <v>795</v>
      </c>
      <c r="D366" s="132" t="s">
        <v>154</v>
      </c>
      <c r="E366" s="133" t="s">
        <v>796</v>
      </c>
      <c r="F366" s="134" t="s">
        <v>797</v>
      </c>
      <c r="G366" s="135" t="s">
        <v>798</v>
      </c>
      <c r="H366" s="136">
        <v>8</v>
      </c>
      <c r="I366" s="137"/>
      <c r="J366" s="138">
        <f>ROUND(I366*H366,2)</f>
        <v>0</v>
      </c>
      <c r="K366" s="134" t="s">
        <v>158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5.1999999999999995E-4</v>
      </c>
      <c r="R366" s="141">
        <f>Q366*H366</f>
        <v>4.1599999999999996E-3</v>
      </c>
      <c r="S366" s="141">
        <v>0</v>
      </c>
      <c r="T366" s="142">
        <f>S366*H366</f>
        <v>0</v>
      </c>
      <c r="AR366" s="143" t="s">
        <v>230</v>
      </c>
      <c r="AT366" s="143" t="s">
        <v>154</v>
      </c>
      <c r="AU366" s="143" t="s">
        <v>160</v>
      </c>
      <c r="AY366" s="17" t="s">
        <v>152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160</v>
      </c>
      <c r="BK366" s="144">
        <f>ROUND(I366*H366,2)</f>
        <v>0</v>
      </c>
      <c r="BL366" s="17" t="s">
        <v>230</v>
      </c>
      <c r="BM366" s="143" t="s">
        <v>799</v>
      </c>
    </row>
    <row r="367" spans="2:65" s="12" customFormat="1" ht="11.25">
      <c r="B367" s="145"/>
      <c r="D367" s="146" t="s">
        <v>174</v>
      </c>
      <c r="E367" s="147" t="s">
        <v>1</v>
      </c>
      <c r="F367" s="148" t="s">
        <v>800</v>
      </c>
      <c r="H367" s="149">
        <v>8</v>
      </c>
      <c r="I367" s="150"/>
      <c r="L367" s="145"/>
      <c r="M367" s="151"/>
      <c r="T367" s="152"/>
      <c r="AT367" s="147" t="s">
        <v>174</v>
      </c>
      <c r="AU367" s="147" t="s">
        <v>160</v>
      </c>
      <c r="AV367" s="12" t="s">
        <v>160</v>
      </c>
      <c r="AW367" s="12" t="s">
        <v>32</v>
      </c>
      <c r="AX367" s="12" t="s">
        <v>85</v>
      </c>
      <c r="AY367" s="147" t="s">
        <v>152</v>
      </c>
    </row>
    <row r="368" spans="2:65" s="1" customFormat="1" ht="24.2" customHeight="1">
      <c r="B368" s="32"/>
      <c r="C368" s="132" t="s">
        <v>801</v>
      </c>
      <c r="D368" s="132" t="s">
        <v>154</v>
      </c>
      <c r="E368" s="133" t="s">
        <v>802</v>
      </c>
      <c r="F368" s="134" t="s">
        <v>803</v>
      </c>
      <c r="G368" s="135" t="s">
        <v>798</v>
      </c>
      <c r="H368" s="136">
        <v>13</v>
      </c>
      <c r="I368" s="137"/>
      <c r="J368" s="138">
        <f>ROUND(I368*H368,2)</f>
        <v>0</v>
      </c>
      <c r="K368" s="134" t="s">
        <v>158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5.1999999999999995E-4</v>
      </c>
      <c r="R368" s="141">
        <f>Q368*H368</f>
        <v>6.7599999999999995E-3</v>
      </c>
      <c r="S368" s="141">
        <v>0</v>
      </c>
      <c r="T368" s="142">
        <f>S368*H368</f>
        <v>0</v>
      </c>
      <c r="AR368" s="143" t="s">
        <v>230</v>
      </c>
      <c r="AT368" s="143" t="s">
        <v>154</v>
      </c>
      <c r="AU368" s="143" t="s">
        <v>160</v>
      </c>
      <c r="AY368" s="17" t="s">
        <v>152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160</v>
      </c>
      <c r="BK368" s="144">
        <f>ROUND(I368*H368,2)</f>
        <v>0</v>
      </c>
      <c r="BL368" s="17" t="s">
        <v>230</v>
      </c>
      <c r="BM368" s="143" t="s">
        <v>804</v>
      </c>
    </row>
    <row r="369" spans="2:65" s="12" customFormat="1" ht="22.5">
      <c r="B369" s="145"/>
      <c r="D369" s="146" t="s">
        <v>174</v>
      </c>
      <c r="E369" s="147" t="s">
        <v>1</v>
      </c>
      <c r="F369" s="148" t="s">
        <v>805</v>
      </c>
      <c r="H369" s="149">
        <v>13</v>
      </c>
      <c r="I369" s="150"/>
      <c r="L369" s="145"/>
      <c r="M369" s="151"/>
      <c r="T369" s="152"/>
      <c r="AT369" s="147" t="s">
        <v>174</v>
      </c>
      <c r="AU369" s="147" t="s">
        <v>160</v>
      </c>
      <c r="AV369" s="12" t="s">
        <v>160</v>
      </c>
      <c r="AW369" s="12" t="s">
        <v>32</v>
      </c>
      <c r="AX369" s="12" t="s">
        <v>85</v>
      </c>
      <c r="AY369" s="147" t="s">
        <v>152</v>
      </c>
    </row>
    <row r="370" spans="2:65" s="1" customFormat="1" ht="24.2" customHeight="1">
      <c r="B370" s="32"/>
      <c r="C370" s="132" t="s">
        <v>806</v>
      </c>
      <c r="D370" s="132" t="s">
        <v>154</v>
      </c>
      <c r="E370" s="133" t="s">
        <v>807</v>
      </c>
      <c r="F370" s="134" t="s">
        <v>808</v>
      </c>
      <c r="G370" s="135" t="s">
        <v>798</v>
      </c>
      <c r="H370" s="136">
        <v>13</v>
      </c>
      <c r="I370" s="137"/>
      <c r="J370" s="138">
        <f>ROUND(I370*H370,2)</f>
        <v>0</v>
      </c>
      <c r="K370" s="134" t="s">
        <v>1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5.1999999999999995E-4</v>
      </c>
      <c r="R370" s="141">
        <f>Q370*H370</f>
        <v>6.7599999999999995E-3</v>
      </c>
      <c r="S370" s="141">
        <v>0</v>
      </c>
      <c r="T370" s="142">
        <f>S370*H370</f>
        <v>0</v>
      </c>
      <c r="AR370" s="143" t="s">
        <v>230</v>
      </c>
      <c r="AT370" s="143" t="s">
        <v>154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230</v>
      </c>
      <c r="BM370" s="143" t="s">
        <v>809</v>
      </c>
    </row>
    <row r="371" spans="2:65" s="12" customFormat="1" ht="22.5">
      <c r="B371" s="145"/>
      <c r="D371" s="146" t="s">
        <v>174</v>
      </c>
      <c r="E371" s="147" t="s">
        <v>1</v>
      </c>
      <c r="F371" s="148" t="s">
        <v>805</v>
      </c>
      <c r="H371" s="149">
        <v>13</v>
      </c>
      <c r="I371" s="150"/>
      <c r="L371" s="145"/>
      <c r="M371" s="151"/>
      <c r="T371" s="152"/>
      <c r="AT371" s="147" t="s">
        <v>174</v>
      </c>
      <c r="AU371" s="147" t="s">
        <v>160</v>
      </c>
      <c r="AV371" s="12" t="s">
        <v>160</v>
      </c>
      <c r="AW371" s="12" t="s">
        <v>32</v>
      </c>
      <c r="AX371" s="12" t="s">
        <v>85</v>
      </c>
      <c r="AY371" s="147" t="s">
        <v>152</v>
      </c>
    </row>
    <row r="372" spans="2:65" s="1" customFormat="1" ht="21.75" customHeight="1">
      <c r="B372" s="32"/>
      <c r="C372" s="132" t="s">
        <v>810</v>
      </c>
      <c r="D372" s="132" t="s">
        <v>154</v>
      </c>
      <c r="E372" s="133" t="s">
        <v>811</v>
      </c>
      <c r="F372" s="134" t="s">
        <v>812</v>
      </c>
      <c r="G372" s="135" t="s">
        <v>798</v>
      </c>
      <c r="H372" s="136">
        <v>8</v>
      </c>
      <c r="I372" s="137"/>
      <c r="J372" s="138">
        <f>ROUND(I372*H372,2)</f>
        <v>0</v>
      </c>
      <c r="K372" s="134" t="s">
        <v>1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5.1999999999999995E-4</v>
      </c>
      <c r="R372" s="141">
        <f>Q372*H372</f>
        <v>4.1599999999999996E-3</v>
      </c>
      <c r="S372" s="141">
        <v>0</v>
      </c>
      <c r="T372" s="142">
        <f>S372*H372</f>
        <v>0</v>
      </c>
      <c r="AR372" s="143" t="s">
        <v>230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230</v>
      </c>
      <c r="BM372" s="143" t="s">
        <v>813</v>
      </c>
    </row>
    <row r="373" spans="2:65" s="12" customFormat="1" ht="11.25">
      <c r="B373" s="145"/>
      <c r="D373" s="146" t="s">
        <v>174</v>
      </c>
      <c r="E373" s="147" t="s">
        <v>1</v>
      </c>
      <c r="F373" s="148" t="s">
        <v>800</v>
      </c>
      <c r="H373" s="149">
        <v>8</v>
      </c>
      <c r="I373" s="150"/>
      <c r="L373" s="145"/>
      <c r="M373" s="151"/>
      <c r="T373" s="152"/>
      <c r="AT373" s="147" t="s">
        <v>174</v>
      </c>
      <c r="AU373" s="147" t="s">
        <v>160</v>
      </c>
      <c r="AV373" s="12" t="s">
        <v>160</v>
      </c>
      <c r="AW373" s="12" t="s">
        <v>32</v>
      </c>
      <c r="AX373" s="12" t="s">
        <v>85</v>
      </c>
      <c r="AY373" s="147" t="s">
        <v>152</v>
      </c>
    </row>
    <row r="374" spans="2:65" s="1" customFormat="1" ht="24.2" customHeight="1">
      <c r="B374" s="32"/>
      <c r="C374" s="132" t="s">
        <v>814</v>
      </c>
      <c r="D374" s="132" t="s">
        <v>154</v>
      </c>
      <c r="E374" s="133" t="s">
        <v>815</v>
      </c>
      <c r="F374" s="134" t="s">
        <v>816</v>
      </c>
      <c r="G374" s="135" t="s">
        <v>798</v>
      </c>
      <c r="H374" s="136">
        <v>4</v>
      </c>
      <c r="I374" s="137"/>
      <c r="J374" s="138">
        <f>ROUND(I374*H374,2)</f>
        <v>0</v>
      </c>
      <c r="K374" s="134" t="s">
        <v>1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5.1999999999999995E-4</v>
      </c>
      <c r="R374" s="141">
        <f>Q374*H374</f>
        <v>2.0799999999999998E-3</v>
      </c>
      <c r="S374" s="141">
        <v>0</v>
      </c>
      <c r="T374" s="142">
        <f>S374*H374</f>
        <v>0</v>
      </c>
      <c r="AR374" s="143" t="s">
        <v>230</v>
      </c>
      <c r="AT374" s="143" t="s">
        <v>154</v>
      </c>
      <c r="AU374" s="143" t="s">
        <v>160</v>
      </c>
      <c r="AY374" s="17" t="s">
        <v>152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160</v>
      </c>
      <c r="BK374" s="144">
        <f>ROUND(I374*H374,2)</f>
        <v>0</v>
      </c>
      <c r="BL374" s="17" t="s">
        <v>230</v>
      </c>
      <c r="BM374" s="143" t="s">
        <v>817</v>
      </c>
    </row>
    <row r="375" spans="2:65" s="12" customFormat="1" ht="11.25">
      <c r="B375" s="145"/>
      <c r="D375" s="146" t="s">
        <v>174</v>
      </c>
      <c r="E375" s="147" t="s">
        <v>1</v>
      </c>
      <c r="F375" s="148" t="s">
        <v>818</v>
      </c>
      <c r="H375" s="149">
        <v>4</v>
      </c>
      <c r="I375" s="150"/>
      <c r="L375" s="145"/>
      <c r="M375" s="151"/>
      <c r="T375" s="152"/>
      <c r="AT375" s="147" t="s">
        <v>174</v>
      </c>
      <c r="AU375" s="147" t="s">
        <v>160</v>
      </c>
      <c r="AV375" s="12" t="s">
        <v>160</v>
      </c>
      <c r="AW375" s="12" t="s">
        <v>32</v>
      </c>
      <c r="AX375" s="12" t="s">
        <v>85</v>
      </c>
      <c r="AY375" s="147" t="s">
        <v>152</v>
      </c>
    </row>
    <row r="376" spans="2:65" s="1" customFormat="1" ht="24.2" customHeight="1">
      <c r="B376" s="32"/>
      <c r="C376" s="132" t="s">
        <v>819</v>
      </c>
      <c r="D376" s="132" t="s">
        <v>154</v>
      </c>
      <c r="E376" s="133" t="s">
        <v>820</v>
      </c>
      <c r="F376" s="134" t="s">
        <v>821</v>
      </c>
      <c r="G376" s="135" t="s">
        <v>798</v>
      </c>
      <c r="H376" s="136">
        <v>65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43</v>
      </c>
      <c r="P376" s="141">
        <f>O376*H376</f>
        <v>0</v>
      </c>
      <c r="Q376" s="141">
        <v>5.1999999999999995E-4</v>
      </c>
      <c r="R376" s="141">
        <f>Q376*H376</f>
        <v>3.3799999999999997E-2</v>
      </c>
      <c r="S376" s="141">
        <v>0</v>
      </c>
      <c r="T376" s="142">
        <f>S376*H376</f>
        <v>0</v>
      </c>
      <c r="AR376" s="143" t="s">
        <v>230</v>
      </c>
      <c r="AT376" s="143" t="s">
        <v>154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230</v>
      </c>
      <c r="BM376" s="143" t="s">
        <v>822</v>
      </c>
    </row>
    <row r="377" spans="2:65" s="12" customFormat="1" ht="22.5">
      <c r="B377" s="145"/>
      <c r="D377" s="146" t="s">
        <v>174</v>
      </c>
      <c r="E377" s="147" t="s">
        <v>1</v>
      </c>
      <c r="F377" s="148" t="s">
        <v>823</v>
      </c>
      <c r="H377" s="149">
        <v>65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824</v>
      </c>
      <c r="D378" s="132" t="s">
        <v>154</v>
      </c>
      <c r="E378" s="133" t="s">
        <v>825</v>
      </c>
      <c r="F378" s="134" t="s">
        <v>826</v>
      </c>
      <c r="G378" s="135" t="s">
        <v>798</v>
      </c>
      <c r="H378" s="136">
        <v>5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5.1999999999999995E-4</v>
      </c>
      <c r="R378" s="141">
        <f>Q378*H378</f>
        <v>2.5999999999999999E-3</v>
      </c>
      <c r="S378" s="141">
        <v>0</v>
      </c>
      <c r="T378" s="142">
        <f>S378*H378</f>
        <v>0</v>
      </c>
      <c r="AR378" s="143" t="s">
        <v>230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230</v>
      </c>
      <c r="BM378" s="143" t="s">
        <v>827</v>
      </c>
    </row>
    <row r="379" spans="2:65" s="12" customFormat="1" ht="11.25">
      <c r="B379" s="145"/>
      <c r="D379" s="146" t="s">
        <v>174</v>
      </c>
      <c r="E379" s="147" t="s">
        <v>1</v>
      </c>
      <c r="F379" s="148" t="s">
        <v>828</v>
      </c>
      <c r="H379" s="149">
        <v>5</v>
      </c>
      <c r="I379" s="150"/>
      <c r="L379" s="145"/>
      <c r="M379" s="151"/>
      <c r="T379" s="152"/>
      <c r="AT379" s="147" t="s">
        <v>174</v>
      </c>
      <c r="AU379" s="147" t="s">
        <v>160</v>
      </c>
      <c r="AV379" s="12" t="s">
        <v>160</v>
      </c>
      <c r="AW379" s="12" t="s">
        <v>32</v>
      </c>
      <c r="AX379" s="12" t="s">
        <v>85</v>
      </c>
      <c r="AY379" s="147" t="s">
        <v>152</v>
      </c>
    </row>
    <row r="380" spans="2:65" s="1" customFormat="1" ht="24.2" customHeight="1">
      <c r="B380" s="32"/>
      <c r="C380" s="132" t="s">
        <v>829</v>
      </c>
      <c r="D380" s="132" t="s">
        <v>154</v>
      </c>
      <c r="E380" s="133" t="s">
        <v>830</v>
      </c>
      <c r="F380" s="134" t="s">
        <v>831</v>
      </c>
      <c r="G380" s="135" t="s">
        <v>798</v>
      </c>
      <c r="H380" s="136">
        <v>5</v>
      </c>
      <c r="I380" s="137"/>
      <c r="J380" s="138">
        <f>ROUND(I380*H380,2)</f>
        <v>0</v>
      </c>
      <c r="K380" s="134" t="s">
        <v>1</v>
      </c>
      <c r="L380" s="32"/>
      <c r="M380" s="139" t="s">
        <v>1</v>
      </c>
      <c r="N380" s="140" t="s">
        <v>43</v>
      </c>
      <c r="P380" s="141">
        <f>O380*H380</f>
        <v>0</v>
      </c>
      <c r="Q380" s="141">
        <v>5.1999999999999995E-4</v>
      </c>
      <c r="R380" s="141">
        <f>Q380*H380</f>
        <v>2.5999999999999999E-3</v>
      </c>
      <c r="S380" s="141">
        <v>0</v>
      </c>
      <c r="T380" s="142">
        <f>S380*H380</f>
        <v>0</v>
      </c>
      <c r="AR380" s="143" t="s">
        <v>230</v>
      </c>
      <c r="AT380" s="143" t="s">
        <v>154</v>
      </c>
      <c r="AU380" s="143" t="s">
        <v>160</v>
      </c>
      <c r="AY380" s="17" t="s">
        <v>152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160</v>
      </c>
      <c r="BK380" s="144">
        <f>ROUND(I380*H380,2)</f>
        <v>0</v>
      </c>
      <c r="BL380" s="17" t="s">
        <v>230</v>
      </c>
      <c r="BM380" s="143" t="s">
        <v>832</v>
      </c>
    </row>
    <row r="381" spans="2:65" s="12" customFormat="1" ht="11.25">
      <c r="B381" s="145"/>
      <c r="D381" s="146" t="s">
        <v>174</v>
      </c>
      <c r="E381" s="147" t="s">
        <v>1</v>
      </c>
      <c r="F381" s="148" t="s">
        <v>828</v>
      </c>
      <c r="H381" s="149">
        <v>5</v>
      </c>
      <c r="I381" s="150"/>
      <c r="L381" s="145"/>
      <c r="M381" s="151"/>
      <c r="T381" s="152"/>
      <c r="AT381" s="147" t="s">
        <v>174</v>
      </c>
      <c r="AU381" s="147" t="s">
        <v>160</v>
      </c>
      <c r="AV381" s="12" t="s">
        <v>160</v>
      </c>
      <c r="AW381" s="12" t="s">
        <v>32</v>
      </c>
      <c r="AX381" s="12" t="s">
        <v>85</v>
      </c>
      <c r="AY381" s="147" t="s">
        <v>152</v>
      </c>
    </row>
    <row r="382" spans="2:65" s="1" customFormat="1" ht="24.2" customHeight="1">
      <c r="B382" s="32"/>
      <c r="C382" s="132" t="s">
        <v>833</v>
      </c>
      <c r="D382" s="132" t="s">
        <v>154</v>
      </c>
      <c r="E382" s="133" t="s">
        <v>834</v>
      </c>
      <c r="F382" s="134" t="s">
        <v>835</v>
      </c>
      <c r="G382" s="135" t="s">
        <v>798</v>
      </c>
      <c r="H382" s="136">
        <v>10</v>
      </c>
      <c r="I382" s="137"/>
      <c r="J382" s="138">
        <f>ROUND(I382*H382,2)</f>
        <v>0</v>
      </c>
      <c r="K382" s="134" t="s">
        <v>1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5.1999999999999995E-4</v>
      </c>
      <c r="R382" s="141">
        <f>Q382*H382</f>
        <v>5.1999999999999998E-3</v>
      </c>
      <c r="S382" s="141">
        <v>0</v>
      </c>
      <c r="T382" s="142">
        <f>S382*H382</f>
        <v>0</v>
      </c>
      <c r="AR382" s="143" t="s">
        <v>230</v>
      </c>
      <c r="AT382" s="143" t="s">
        <v>154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230</v>
      </c>
      <c r="BM382" s="143" t="s">
        <v>836</v>
      </c>
    </row>
    <row r="383" spans="2:65" s="12" customFormat="1" ht="22.5">
      <c r="B383" s="145"/>
      <c r="D383" s="146" t="s">
        <v>174</v>
      </c>
      <c r="E383" s="147" t="s">
        <v>1</v>
      </c>
      <c r="F383" s="148" t="s">
        <v>837</v>
      </c>
      <c r="H383" s="149">
        <v>10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838</v>
      </c>
      <c r="D384" s="132" t="s">
        <v>154</v>
      </c>
      <c r="E384" s="133" t="s">
        <v>839</v>
      </c>
      <c r="F384" s="134" t="s">
        <v>840</v>
      </c>
      <c r="G384" s="135" t="s">
        <v>798</v>
      </c>
      <c r="H384" s="136">
        <v>12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5.1999999999999995E-4</v>
      </c>
      <c r="R384" s="141">
        <f>Q384*H384</f>
        <v>6.239999999999999E-3</v>
      </c>
      <c r="S384" s="141">
        <v>0</v>
      </c>
      <c r="T384" s="142">
        <f>S384*H384</f>
        <v>0</v>
      </c>
      <c r="AR384" s="143" t="s">
        <v>230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230</v>
      </c>
      <c r="BM384" s="143" t="s">
        <v>841</v>
      </c>
    </row>
    <row r="385" spans="2:65" s="12" customFormat="1" ht="22.5">
      <c r="B385" s="145"/>
      <c r="D385" s="146" t="s">
        <v>174</v>
      </c>
      <c r="E385" s="147" t="s">
        <v>1</v>
      </c>
      <c r="F385" s="148" t="s">
        <v>842</v>
      </c>
      <c r="H385" s="149">
        <v>12</v>
      </c>
      <c r="I385" s="150"/>
      <c r="L385" s="145"/>
      <c r="M385" s="151"/>
      <c r="T385" s="152"/>
      <c r="AT385" s="147" t="s">
        <v>174</v>
      </c>
      <c r="AU385" s="147" t="s">
        <v>160</v>
      </c>
      <c r="AV385" s="12" t="s">
        <v>160</v>
      </c>
      <c r="AW385" s="12" t="s">
        <v>32</v>
      </c>
      <c r="AX385" s="12" t="s">
        <v>85</v>
      </c>
      <c r="AY385" s="147" t="s">
        <v>152</v>
      </c>
    </row>
    <row r="386" spans="2:65" s="1" customFormat="1" ht="24.2" customHeight="1">
      <c r="B386" s="32"/>
      <c r="C386" s="132" t="s">
        <v>843</v>
      </c>
      <c r="D386" s="132" t="s">
        <v>154</v>
      </c>
      <c r="E386" s="133" t="s">
        <v>844</v>
      </c>
      <c r="F386" s="134" t="s">
        <v>845</v>
      </c>
      <c r="G386" s="135" t="s">
        <v>798</v>
      </c>
      <c r="H386" s="136">
        <v>5</v>
      </c>
      <c r="I386" s="137"/>
      <c r="J386" s="138">
        <f>ROUND(I386*H386,2)</f>
        <v>0</v>
      </c>
      <c r="K386" s="134" t="s">
        <v>1</v>
      </c>
      <c r="L386" s="32"/>
      <c r="M386" s="139" t="s">
        <v>1</v>
      </c>
      <c r="N386" s="140" t="s">
        <v>43</v>
      </c>
      <c r="P386" s="141">
        <f>O386*H386</f>
        <v>0</v>
      </c>
      <c r="Q386" s="141">
        <v>5.1999999999999995E-4</v>
      </c>
      <c r="R386" s="141">
        <f>Q386*H386</f>
        <v>2.5999999999999999E-3</v>
      </c>
      <c r="S386" s="141">
        <v>0</v>
      </c>
      <c r="T386" s="142">
        <f>S386*H386</f>
        <v>0</v>
      </c>
      <c r="AR386" s="143" t="s">
        <v>230</v>
      </c>
      <c r="AT386" s="143" t="s">
        <v>154</v>
      </c>
      <c r="AU386" s="143" t="s">
        <v>160</v>
      </c>
      <c r="AY386" s="17" t="s">
        <v>152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160</v>
      </c>
      <c r="BK386" s="144">
        <f>ROUND(I386*H386,2)</f>
        <v>0</v>
      </c>
      <c r="BL386" s="17" t="s">
        <v>230</v>
      </c>
      <c r="BM386" s="143" t="s">
        <v>846</v>
      </c>
    </row>
    <row r="387" spans="2:65" s="12" customFormat="1" ht="11.25">
      <c r="B387" s="145"/>
      <c r="D387" s="146" t="s">
        <v>174</v>
      </c>
      <c r="E387" s="147" t="s">
        <v>1</v>
      </c>
      <c r="F387" s="148" t="s">
        <v>828</v>
      </c>
      <c r="H387" s="149">
        <v>5</v>
      </c>
      <c r="I387" s="150"/>
      <c r="L387" s="145"/>
      <c r="M387" s="151"/>
      <c r="T387" s="152"/>
      <c r="AT387" s="147" t="s">
        <v>174</v>
      </c>
      <c r="AU387" s="147" t="s">
        <v>160</v>
      </c>
      <c r="AV387" s="12" t="s">
        <v>160</v>
      </c>
      <c r="AW387" s="12" t="s">
        <v>32</v>
      </c>
      <c r="AX387" s="12" t="s">
        <v>85</v>
      </c>
      <c r="AY387" s="147" t="s">
        <v>152</v>
      </c>
    </row>
    <row r="388" spans="2:65" s="1" customFormat="1" ht="37.9" customHeight="1">
      <c r="B388" s="32"/>
      <c r="C388" s="132" t="s">
        <v>847</v>
      </c>
      <c r="D388" s="132" t="s">
        <v>154</v>
      </c>
      <c r="E388" s="133" t="s">
        <v>848</v>
      </c>
      <c r="F388" s="134" t="s">
        <v>849</v>
      </c>
      <c r="G388" s="135" t="s">
        <v>798</v>
      </c>
      <c r="H388" s="136">
        <v>5</v>
      </c>
      <c r="I388" s="137"/>
      <c r="J388" s="138">
        <f>ROUND(I388*H388,2)</f>
        <v>0</v>
      </c>
      <c r="K388" s="134" t="s">
        <v>1</v>
      </c>
      <c r="L388" s="32"/>
      <c r="M388" s="139" t="s">
        <v>1</v>
      </c>
      <c r="N388" s="140" t="s">
        <v>43</v>
      </c>
      <c r="P388" s="141">
        <f>O388*H388</f>
        <v>0</v>
      </c>
      <c r="Q388" s="141">
        <v>5.1999999999999995E-4</v>
      </c>
      <c r="R388" s="141">
        <f>Q388*H388</f>
        <v>2.5999999999999999E-3</v>
      </c>
      <c r="S388" s="141">
        <v>0</v>
      </c>
      <c r="T388" s="142">
        <f>S388*H388</f>
        <v>0</v>
      </c>
      <c r="AR388" s="143" t="s">
        <v>230</v>
      </c>
      <c r="AT388" s="143" t="s">
        <v>154</v>
      </c>
      <c r="AU388" s="143" t="s">
        <v>160</v>
      </c>
      <c r="AY388" s="17" t="s">
        <v>152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160</v>
      </c>
      <c r="BK388" s="144">
        <f>ROUND(I388*H388,2)</f>
        <v>0</v>
      </c>
      <c r="BL388" s="17" t="s">
        <v>230</v>
      </c>
      <c r="BM388" s="143" t="s">
        <v>850</v>
      </c>
    </row>
    <row r="389" spans="2:65" s="12" customFormat="1" ht="11.25">
      <c r="B389" s="145"/>
      <c r="D389" s="146" t="s">
        <v>174</v>
      </c>
      <c r="E389" s="147" t="s">
        <v>1</v>
      </c>
      <c r="F389" s="148" t="s">
        <v>828</v>
      </c>
      <c r="H389" s="149">
        <v>5</v>
      </c>
      <c r="I389" s="150"/>
      <c r="L389" s="145"/>
      <c r="M389" s="151"/>
      <c r="T389" s="152"/>
      <c r="AT389" s="147" t="s">
        <v>174</v>
      </c>
      <c r="AU389" s="147" t="s">
        <v>160</v>
      </c>
      <c r="AV389" s="12" t="s">
        <v>160</v>
      </c>
      <c r="AW389" s="12" t="s">
        <v>32</v>
      </c>
      <c r="AX389" s="12" t="s">
        <v>85</v>
      </c>
      <c r="AY389" s="147" t="s">
        <v>152</v>
      </c>
    </row>
    <row r="390" spans="2:65" s="1" customFormat="1" ht="24.2" customHeight="1">
      <c r="B390" s="32"/>
      <c r="C390" s="132" t="s">
        <v>851</v>
      </c>
      <c r="D390" s="132" t="s">
        <v>154</v>
      </c>
      <c r="E390" s="133" t="s">
        <v>852</v>
      </c>
      <c r="F390" s="134" t="s">
        <v>853</v>
      </c>
      <c r="G390" s="135" t="s">
        <v>798</v>
      </c>
      <c r="H390" s="136">
        <v>9</v>
      </c>
      <c r="I390" s="137"/>
      <c r="J390" s="138">
        <f>ROUND(I390*H390,2)</f>
        <v>0</v>
      </c>
      <c r="K390" s="134" t="s">
        <v>1</v>
      </c>
      <c r="L390" s="32"/>
      <c r="M390" s="139" t="s">
        <v>1</v>
      </c>
      <c r="N390" s="140" t="s">
        <v>43</v>
      </c>
      <c r="P390" s="141">
        <f>O390*H390</f>
        <v>0</v>
      </c>
      <c r="Q390" s="141">
        <v>5.1999999999999995E-4</v>
      </c>
      <c r="R390" s="141">
        <f>Q390*H390</f>
        <v>4.6799999999999993E-3</v>
      </c>
      <c r="S390" s="141">
        <v>0</v>
      </c>
      <c r="T390" s="142">
        <f>S390*H390</f>
        <v>0</v>
      </c>
      <c r="AR390" s="143" t="s">
        <v>230</v>
      </c>
      <c r="AT390" s="143" t="s">
        <v>154</v>
      </c>
      <c r="AU390" s="143" t="s">
        <v>160</v>
      </c>
      <c r="AY390" s="17" t="s">
        <v>152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160</v>
      </c>
      <c r="BK390" s="144">
        <f>ROUND(I390*H390,2)</f>
        <v>0</v>
      </c>
      <c r="BL390" s="17" t="s">
        <v>230</v>
      </c>
      <c r="BM390" s="143" t="s">
        <v>854</v>
      </c>
    </row>
    <row r="391" spans="2:65" s="12" customFormat="1" ht="11.25">
      <c r="B391" s="145"/>
      <c r="D391" s="146" t="s">
        <v>174</v>
      </c>
      <c r="E391" s="147" t="s">
        <v>1</v>
      </c>
      <c r="F391" s="148" t="s">
        <v>855</v>
      </c>
      <c r="H391" s="149">
        <v>9</v>
      </c>
      <c r="I391" s="150"/>
      <c r="L391" s="145"/>
      <c r="M391" s="151"/>
      <c r="T391" s="152"/>
      <c r="AT391" s="147" t="s">
        <v>174</v>
      </c>
      <c r="AU391" s="147" t="s">
        <v>160</v>
      </c>
      <c r="AV391" s="12" t="s">
        <v>160</v>
      </c>
      <c r="AW391" s="12" t="s">
        <v>32</v>
      </c>
      <c r="AX391" s="12" t="s">
        <v>85</v>
      </c>
      <c r="AY391" s="147" t="s">
        <v>152</v>
      </c>
    </row>
    <row r="392" spans="2:65" s="11" customFormat="1" ht="22.9" customHeight="1">
      <c r="B392" s="120"/>
      <c r="D392" s="121" t="s">
        <v>76</v>
      </c>
      <c r="E392" s="130" t="s">
        <v>856</v>
      </c>
      <c r="F392" s="130" t="s">
        <v>857</v>
      </c>
      <c r="I392" s="123"/>
      <c r="J392" s="131">
        <f>BK392</f>
        <v>0</v>
      </c>
      <c r="L392" s="120"/>
      <c r="M392" s="125"/>
      <c r="P392" s="126">
        <f>P393</f>
        <v>0</v>
      </c>
      <c r="R392" s="126">
        <f>R393</f>
        <v>0</v>
      </c>
      <c r="T392" s="127">
        <f>T393</f>
        <v>0</v>
      </c>
      <c r="AR392" s="121" t="s">
        <v>160</v>
      </c>
      <c r="AT392" s="128" t="s">
        <v>76</v>
      </c>
      <c r="AU392" s="128" t="s">
        <v>85</v>
      </c>
      <c r="AY392" s="121" t="s">
        <v>152</v>
      </c>
      <c r="BK392" s="129">
        <f>BK393</f>
        <v>0</v>
      </c>
    </row>
    <row r="393" spans="2:65" s="1" customFormat="1" ht="24.2" customHeight="1">
      <c r="B393" s="32"/>
      <c r="C393" s="132" t="s">
        <v>858</v>
      </c>
      <c r="D393" s="132" t="s">
        <v>154</v>
      </c>
      <c r="E393" s="133" t="s">
        <v>859</v>
      </c>
      <c r="F393" s="134" t="s">
        <v>860</v>
      </c>
      <c r="G393" s="135" t="s">
        <v>791</v>
      </c>
      <c r="H393" s="136">
        <v>1</v>
      </c>
      <c r="I393" s="137"/>
      <c r="J393" s="138">
        <f>ROUND(I393*H393,2)</f>
        <v>0</v>
      </c>
      <c r="K393" s="134" t="s">
        <v>1</v>
      </c>
      <c r="L393" s="32"/>
      <c r="M393" s="139" t="s">
        <v>1</v>
      </c>
      <c r="N393" s="140" t="s">
        <v>43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230</v>
      </c>
      <c r="AT393" s="143" t="s">
        <v>154</v>
      </c>
      <c r="AU393" s="143" t="s">
        <v>160</v>
      </c>
      <c r="AY393" s="17" t="s">
        <v>152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160</v>
      </c>
      <c r="BK393" s="144">
        <f>ROUND(I393*H393,2)</f>
        <v>0</v>
      </c>
      <c r="BL393" s="17" t="s">
        <v>230</v>
      </c>
      <c r="BM393" s="143" t="s">
        <v>861</v>
      </c>
    </row>
    <row r="394" spans="2:65" s="11" customFormat="1" ht="22.9" customHeight="1">
      <c r="B394" s="120"/>
      <c r="D394" s="121" t="s">
        <v>76</v>
      </c>
      <c r="E394" s="130" t="s">
        <v>862</v>
      </c>
      <c r="F394" s="130" t="s">
        <v>863</v>
      </c>
      <c r="I394" s="123"/>
      <c r="J394" s="131">
        <f>BK394</f>
        <v>0</v>
      </c>
      <c r="L394" s="120"/>
      <c r="M394" s="125"/>
      <c r="P394" s="126">
        <f>P395</f>
        <v>0</v>
      </c>
      <c r="R394" s="126">
        <f>R395</f>
        <v>0</v>
      </c>
      <c r="T394" s="127">
        <f>T395</f>
        <v>0</v>
      </c>
      <c r="AR394" s="121" t="s">
        <v>160</v>
      </c>
      <c r="AT394" s="128" t="s">
        <v>76</v>
      </c>
      <c r="AU394" s="128" t="s">
        <v>85</v>
      </c>
      <c r="AY394" s="121" t="s">
        <v>152</v>
      </c>
      <c r="BK394" s="129">
        <f>BK395</f>
        <v>0</v>
      </c>
    </row>
    <row r="395" spans="2:65" s="1" customFormat="1" ht="37.9" customHeight="1">
      <c r="B395" s="32"/>
      <c r="C395" s="132" t="s">
        <v>864</v>
      </c>
      <c r="D395" s="132" t="s">
        <v>154</v>
      </c>
      <c r="E395" s="133" t="s">
        <v>865</v>
      </c>
      <c r="F395" s="134" t="s">
        <v>866</v>
      </c>
      <c r="G395" s="135" t="s">
        <v>791</v>
      </c>
      <c r="H395" s="136">
        <v>1</v>
      </c>
      <c r="I395" s="137"/>
      <c r="J395" s="138">
        <f>ROUND(I395*H395,2)</f>
        <v>0</v>
      </c>
      <c r="K395" s="134" t="s">
        <v>1</v>
      </c>
      <c r="L395" s="32"/>
      <c r="M395" s="139" t="s">
        <v>1</v>
      </c>
      <c r="N395" s="140" t="s">
        <v>43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230</v>
      </c>
      <c r="AT395" s="143" t="s">
        <v>154</v>
      </c>
      <c r="AU395" s="143" t="s">
        <v>160</v>
      </c>
      <c r="AY395" s="17" t="s">
        <v>152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160</v>
      </c>
      <c r="BK395" s="144">
        <f>ROUND(I395*H395,2)</f>
        <v>0</v>
      </c>
      <c r="BL395" s="17" t="s">
        <v>230</v>
      </c>
      <c r="BM395" s="143" t="s">
        <v>867</v>
      </c>
    </row>
    <row r="396" spans="2:65" s="11" customFormat="1" ht="22.9" customHeight="1">
      <c r="B396" s="120"/>
      <c r="D396" s="121" t="s">
        <v>76</v>
      </c>
      <c r="E396" s="130" t="s">
        <v>868</v>
      </c>
      <c r="F396" s="130" t="s">
        <v>869</v>
      </c>
      <c r="I396" s="123"/>
      <c r="J396" s="131">
        <f>BK396</f>
        <v>0</v>
      </c>
      <c r="L396" s="120"/>
      <c r="M396" s="125"/>
      <c r="P396" s="126">
        <f>P397</f>
        <v>0</v>
      </c>
      <c r="R396" s="126">
        <f>R397</f>
        <v>0</v>
      </c>
      <c r="T396" s="127">
        <f>T397</f>
        <v>0</v>
      </c>
      <c r="AR396" s="121" t="s">
        <v>160</v>
      </c>
      <c r="AT396" s="128" t="s">
        <v>76</v>
      </c>
      <c r="AU396" s="128" t="s">
        <v>85</v>
      </c>
      <c r="AY396" s="121" t="s">
        <v>152</v>
      </c>
      <c r="BK396" s="129">
        <f>BK397</f>
        <v>0</v>
      </c>
    </row>
    <row r="397" spans="2:65" s="1" customFormat="1" ht="24.2" customHeight="1">
      <c r="B397" s="32"/>
      <c r="C397" s="132" t="s">
        <v>870</v>
      </c>
      <c r="D397" s="132" t="s">
        <v>154</v>
      </c>
      <c r="E397" s="133" t="s">
        <v>871</v>
      </c>
      <c r="F397" s="134" t="s">
        <v>872</v>
      </c>
      <c r="G397" s="135" t="s">
        <v>791</v>
      </c>
      <c r="H397" s="136">
        <v>1</v>
      </c>
      <c r="I397" s="137"/>
      <c r="J397" s="138">
        <f>ROUND(I397*H397,2)</f>
        <v>0</v>
      </c>
      <c r="K397" s="134" t="s">
        <v>1</v>
      </c>
      <c r="L397" s="32"/>
      <c r="M397" s="139" t="s">
        <v>1</v>
      </c>
      <c r="N397" s="140" t="s">
        <v>43</v>
      </c>
      <c r="P397" s="141">
        <f>O397*H397</f>
        <v>0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230</v>
      </c>
      <c r="AT397" s="143" t="s">
        <v>154</v>
      </c>
      <c r="AU397" s="143" t="s">
        <v>160</v>
      </c>
      <c r="AY397" s="17" t="s">
        <v>152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160</v>
      </c>
      <c r="BK397" s="144">
        <f>ROUND(I397*H397,2)</f>
        <v>0</v>
      </c>
      <c r="BL397" s="17" t="s">
        <v>230</v>
      </c>
      <c r="BM397" s="143" t="s">
        <v>873</v>
      </c>
    </row>
    <row r="398" spans="2:65" s="11" customFormat="1" ht="22.9" customHeight="1">
      <c r="B398" s="120"/>
      <c r="D398" s="121" t="s">
        <v>76</v>
      </c>
      <c r="E398" s="130" t="s">
        <v>874</v>
      </c>
      <c r="F398" s="130" t="s">
        <v>875</v>
      </c>
      <c r="I398" s="123"/>
      <c r="J398" s="131">
        <f>BK398</f>
        <v>0</v>
      </c>
      <c r="L398" s="120"/>
      <c r="M398" s="125"/>
      <c r="P398" s="126">
        <f>SUM(P399:P416)</f>
        <v>0</v>
      </c>
      <c r="R398" s="126">
        <f>SUM(R399:R416)</f>
        <v>34.918010229999993</v>
      </c>
      <c r="T398" s="127">
        <f>SUM(T399:T416)</f>
        <v>0</v>
      </c>
      <c r="AR398" s="121" t="s">
        <v>160</v>
      </c>
      <c r="AT398" s="128" t="s">
        <v>76</v>
      </c>
      <c r="AU398" s="128" t="s">
        <v>85</v>
      </c>
      <c r="AY398" s="121" t="s">
        <v>152</v>
      </c>
      <c r="BK398" s="129">
        <f>SUM(BK399:BK416)</f>
        <v>0</v>
      </c>
    </row>
    <row r="399" spans="2:65" s="1" customFormat="1" ht="33" customHeight="1">
      <c r="B399" s="32"/>
      <c r="C399" s="132" t="s">
        <v>876</v>
      </c>
      <c r="D399" s="132" t="s">
        <v>154</v>
      </c>
      <c r="E399" s="133" t="s">
        <v>877</v>
      </c>
      <c r="F399" s="134" t="s">
        <v>878</v>
      </c>
      <c r="G399" s="135" t="s">
        <v>172</v>
      </c>
      <c r="H399" s="136">
        <v>35.667000000000002</v>
      </c>
      <c r="I399" s="137"/>
      <c r="J399" s="138">
        <f t="shared" ref="J399:J411" si="50">ROUND(I399*H399,2)</f>
        <v>0</v>
      </c>
      <c r="K399" s="134" t="s">
        <v>158</v>
      </c>
      <c r="L399" s="32"/>
      <c r="M399" s="139" t="s">
        <v>1</v>
      </c>
      <c r="N399" s="140" t="s">
        <v>43</v>
      </c>
      <c r="P399" s="141">
        <f t="shared" ref="P399:P411" si="51">O399*H399</f>
        <v>0</v>
      </c>
      <c r="Q399" s="141">
        <v>1.08E-3</v>
      </c>
      <c r="R399" s="141">
        <f t="shared" ref="R399:R411" si="52">Q399*H399</f>
        <v>3.8520360000000003E-2</v>
      </c>
      <c r="S399" s="141">
        <v>0</v>
      </c>
      <c r="T399" s="142">
        <f t="shared" ref="T399:T411" si="53">S399*H399</f>
        <v>0</v>
      </c>
      <c r="AR399" s="143" t="s">
        <v>230</v>
      </c>
      <c r="AT399" s="143" t="s">
        <v>154</v>
      </c>
      <c r="AU399" s="143" t="s">
        <v>160</v>
      </c>
      <c r="AY399" s="17" t="s">
        <v>152</v>
      </c>
      <c r="BE399" s="144">
        <f t="shared" ref="BE399:BE411" si="54">IF(N399="základní",J399,0)</f>
        <v>0</v>
      </c>
      <c r="BF399" s="144">
        <f t="shared" ref="BF399:BF411" si="55">IF(N399="snížená",J399,0)</f>
        <v>0</v>
      </c>
      <c r="BG399" s="144">
        <f t="shared" ref="BG399:BG411" si="56">IF(N399="zákl. přenesená",J399,0)</f>
        <v>0</v>
      </c>
      <c r="BH399" s="144">
        <f t="shared" ref="BH399:BH411" si="57">IF(N399="sníž. přenesená",J399,0)</f>
        <v>0</v>
      </c>
      <c r="BI399" s="144">
        <f t="shared" ref="BI399:BI411" si="58">IF(N399="nulová",J399,0)</f>
        <v>0</v>
      </c>
      <c r="BJ399" s="17" t="s">
        <v>160</v>
      </c>
      <c r="BK399" s="144">
        <f t="shared" ref="BK399:BK411" si="59">ROUND(I399*H399,2)</f>
        <v>0</v>
      </c>
      <c r="BL399" s="17" t="s">
        <v>230</v>
      </c>
      <c r="BM399" s="143" t="s">
        <v>879</v>
      </c>
    </row>
    <row r="400" spans="2:65" s="1" customFormat="1" ht="24.2" customHeight="1">
      <c r="B400" s="32"/>
      <c r="C400" s="132" t="s">
        <v>880</v>
      </c>
      <c r="D400" s="132" t="s">
        <v>154</v>
      </c>
      <c r="E400" s="133" t="s">
        <v>881</v>
      </c>
      <c r="F400" s="134" t="s">
        <v>882</v>
      </c>
      <c r="G400" s="135" t="s">
        <v>217</v>
      </c>
      <c r="H400" s="136">
        <v>86.034000000000006</v>
      </c>
      <c r="I400" s="137"/>
      <c r="J400" s="138">
        <f t="shared" si="50"/>
        <v>0</v>
      </c>
      <c r="K400" s="134" t="s">
        <v>158</v>
      </c>
      <c r="L400" s="32"/>
      <c r="M400" s="139" t="s">
        <v>1</v>
      </c>
      <c r="N400" s="140" t="s">
        <v>43</v>
      </c>
      <c r="P400" s="141">
        <f t="shared" si="51"/>
        <v>0</v>
      </c>
      <c r="Q400" s="141">
        <v>0</v>
      </c>
      <c r="R400" s="141">
        <f t="shared" si="52"/>
        <v>0</v>
      </c>
      <c r="S400" s="141">
        <v>0</v>
      </c>
      <c r="T400" s="142">
        <f t="shared" si="53"/>
        <v>0</v>
      </c>
      <c r="AR400" s="143" t="s">
        <v>230</v>
      </c>
      <c r="AT400" s="143" t="s">
        <v>154</v>
      </c>
      <c r="AU400" s="143" t="s">
        <v>160</v>
      </c>
      <c r="AY400" s="17" t="s">
        <v>152</v>
      </c>
      <c r="BE400" s="144">
        <f t="shared" si="54"/>
        <v>0</v>
      </c>
      <c r="BF400" s="144">
        <f t="shared" si="55"/>
        <v>0</v>
      </c>
      <c r="BG400" s="144">
        <f t="shared" si="56"/>
        <v>0</v>
      </c>
      <c r="BH400" s="144">
        <f t="shared" si="57"/>
        <v>0</v>
      </c>
      <c r="BI400" s="144">
        <f t="shared" si="58"/>
        <v>0</v>
      </c>
      <c r="BJ400" s="17" t="s">
        <v>160</v>
      </c>
      <c r="BK400" s="144">
        <f t="shared" si="59"/>
        <v>0</v>
      </c>
      <c r="BL400" s="17" t="s">
        <v>230</v>
      </c>
      <c r="BM400" s="143" t="s">
        <v>883</v>
      </c>
    </row>
    <row r="401" spans="2:65" s="1" customFormat="1" ht="21.75" customHeight="1">
      <c r="B401" s="32"/>
      <c r="C401" s="166" t="s">
        <v>884</v>
      </c>
      <c r="D401" s="166" t="s">
        <v>231</v>
      </c>
      <c r="E401" s="167" t="s">
        <v>885</v>
      </c>
      <c r="F401" s="168" t="s">
        <v>886</v>
      </c>
      <c r="G401" s="169" t="s">
        <v>172</v>
      </c>
      <c r="H401" s="170">
        <v>1.212</v>
      </c>
      <c r="I401" s="171"/>
      <c r="J401" s="172">
        <f t="shared" si="50"/>
        <v>0</v>
      </c>
      <c r="K401" s="168" t="s">
        <v>158</v>
      </c>
      <c r="L401" s="173"/>
      <c r="M401" s="174" t="s">
        <v>1</v>
      </c>
      <c r="N401" s="175" t="s">
        <v>43</v>
      </c>
      <c r="P401" s="141">
        <f t="shared" si="51"/>
        <v>0</v>
      </c>
      <c r="Q401" s="141">
        <v>0.55000000000000004</v>
      </c>
      <c r="R401" s="141">
        <f t="shared" si="52"/>
        <v>0.66660000000000008</v>
      </c>
      <c r="S401" s="141">
        <v>0</v>
      </c>
      <c r="T401" s="142">
        <f t="shared" si="53"/>
        <v>0</v>
      </c>
      <c r="AR401" s="143" t="s">
        <v>305</v>
      </c>
      <c r="AT401" s="143" t="s">
        <v>231</v>
      </c>
      <c r="AU401" s="143" t="s">
        <v>160</v>
      </c>
      <c r="AY401" s="17" t="s">
        <v>152</v>
      </c>
      <c r="BE401" s="144">
        <f t="shared" si="54"/>
        <v>0</v>
      </c>
      <c r="BF401" s="144">
        <f t="shared" si="55"/>
        <v>0</v>
      </c>
      <c r="BG401" s="144">
        <f t="shared" si="56"/>
        <v>0</v>
      </c>
      <c r="BH401" s="144">
        <f t="shared" si="57"/>
        <v>0</v>
      </c>
      <c r="BI401" s="144">
        <f t="shared" si="58"/>
        <v>0</v>
      </c>
      <c r="BJ401" s="17" t="s">
        <v>160</v>
      </c>
      <c r="BK401" s="144">
        <f t="shared" si="59"/>
        <v>0</v>
      </c>
      <c r="BL401" s="17" t="s">
        <v>230</v>
      </c>
      <c r="BM401" s="143" t="s">
        <v>887</v>
      </c>
    </row>
    <row r="402" spans="2:65" s="1" customFormat="1" ht="24.2" customHeight="1">
      <c r="B402" s="32"/>
      <c r="C402" s="132" t="s">
        <v>888</v>
      </c>
      <c r="D402" s="132" t="s">
        <v>154</v>
      </c>
      <c r="E402" s="133" t="s">
        <v>881</v>
      </c>
      <c r="F402" s="134" t="s">
        <v>882</v>
      </c>
      <c r="G402" s="135" t="s">
        <v>217</v>
      </c>
      <c r="H402" s="136">
        <v>104.676</v>
      </c>
      <c r="I402" s="137"/>
      <c r="J402" s="138">
        <f t="shared" si="50"/>
        <v>0</v>
      </c>
      <c r="K402" s="134" t="s">
        <v>158</v>
      </c>
      <c r="L402" s="32"/>
      <c r="M402" s="139" t="s">
        <v>1</v>
      </c>
      <c r="N402" s="140" t="s">
        <v>43</v>
      </c>
      <c r="P402" s="141">
        <f t="shared" si="51"/>
        <v>0</v>
      </c>
      <c r="Q402" s="141">
        <v>0</v>
      </c>
      <c r="R402" s="141">
        <f t="shared" si="52"/>
        <v>0</v>
      </c>
      <c r="S402" s="141">
        <v>0</v>
      </c>
      <c r="T402" s="142">
        <f t="shared" si="53"/>
        <v>0</v>
      </c>
      <c r="AR402" s="143" t="s">
        <v>230</v>
      </c>
      <c r="AT402" s="143" t="s">
        <v>154</v>
      </c>
      <c r="AU402" s="143" t="s">
        <v>160</v>
      </c>
      <c r="AY402" s="17" t="s">
        <v>152</v>
      </c>
      <c r="BE402" s="144">
        <f t="shared" si="54"/>
        <v>0</v>
      </c>
      <c r="BF402" s="144">
        <f t="shared" si="55"/>
        <v>0</v>
      </c>
      <c r="BG402" s="144">
        <f t="shared" si="56"/>
        <v>0</v>
      </c>
      <c r="BH402" s="144">
        <f t="shared" si="57"/>
        <v>0</v>
      </c>
      <c r="BI402" s="144">
        <f t="shared" si="58"/>
        <v>0</v>
      </c>
      <c r="BJ402" s="17" t="s">
        <v>160</v>
      </c>
      <c r="BK402" s="144">
        <f t="shared" si="59"/>
        <v>0</v>
      </c>
      <c r="BL402" s="17" t="s">
        <v>230</v>
      </c>
      <c r="BM402" s="143" t="s">
        <v>889</v>
      </c>
    </row>
    <row r="403" spans="2:65" s="1" customFormat="1" ht="21.75" customHeight="1">
      <c r="B403" s="32"/>
      <c r="C403" s="166" t="s">
        <v>890</v>
      </c>
      <c r="D403" s="166" t="s">
        <v>231</v>
      </c>
      <c r="E403" s="167" t="s">
        <v>885</v>
      </c>
      <c r="F403" s="168" t="s">
        <v>886</v>
      </c>
      <c r="G403" s="169" t="s">
        <v>172</v>
      </c>
      <c r="H403" s="170">
        <v>2.948</v>
      </c>
      <c r="I403" s="171"/>
      <c r="J403" s="172">
        <f t="shared" si="50"/>
        <v>0</v>
      </c>
      <c r="K403" s="168" t="s">
        <v>158</v>
      </c>
      <c r="L403" s="173"/>
      <c r="M403" s="174" t="s">
        <v>1</v>
      </c>
      <c r="N403" s="175" t="s">
        <v>43</v>
      </c>
      <c r="P403" s="141">
        <f t="shared" si="51"/>
        <v>0</v>
      </c>
      <c r="Q403" s="141">
        <v>0.55000000000000004</v>
      </c>
      <c r="R403" s="141">
        <f t="shared" si="52"/>
        <v>1.6214000000000002</v>
      </c>
      <c r="S403" s="141">
        <v>0</v>
      </c>
      <c r="T403" s="142">
        <f t="shared" si="53"/>
        <v>0</v>
      </c>
      <c r="AR403" s="143" t="s">
        <v>305</v>
      </c>
      <c r="AT403" s="143" t="s">
        <v>231</v>
      </c>
      <c r="AU403" s="143" t="s">
        <v>160</v>
      </c>
      <c r="AY403" s="17" t="s">
        <v>152</v>
      </c>
      <c r="BE403" s="144">
        <f t="shared" si="54"/>
        <v>0</v>
      </c>
      <c r="BF403" s="144">
        <f t="shared" si="55"/>
        <v>0</v>
      </c>
      <c r="BG403" s="144">
        <f t="shared" si="56"/>
        <v>0</v>
      </c>
      <c r="BH403" s="144">
        <f t="shared" si="57"/>
        <v>0</v>
      </c>
      <c r="BI403" s="144">
        <f t="shared" si="58"/>
        <v>0</v>
      </c>
      <c r="BJ403" s="17" t="s">
        <v>160</v>
      </c>
      <c r="BK403" s="144">
        <f t="shared" si="59"/>
        <v>0</v>
      </c>
      <c r="BL403" s="17" t="s">
        <v>230</v>
      </c>
      <c r="BM403" s="143" t="s">
        <v>891</v>
      </c>
    </row>
    <row r="404" spans="2:65" s="1" customFormat="1" ht="24.2" customHeight="1">
      <c r="B404" s="32"/>
      <c r="C404" s="132" t="s">
        <v>892</v>
      </c>
      <c r="D404" s="132" t="s">
        <v>154</v>
      </c>
      <c r="E404" s="133" t="s">
        <v>881</v>
      </c>
      <c r="F404" s="134" t="s">
        <v>882</v>
      </c>
      <c r="G404" s="135" t="s">
        <v>217</v>
      </c>
      <c r="H404" s="136">
        <v>34.58</v>
      </c>
      <c r="I404" s="137"/>
      <c r="J404" s="138">
        <f t="shared" si="50"/>
        <v>0</v>
      </c>
      <c r="K404" s="134" t="s">
        <v>158</v>
      </c>
      <c r="L404" s="32"/>
      <c r="M404" s="139" t="s">
        <v>1</v>
      </c>
      <c r="N404" s="140" t="s">
        <v>43</v>
      </c>
      <c r="P404" s="141">
        <f t="shared" si="51"/>
        <v>0</v>
      </c>
      <c r="Q404" s="141">
        <v>0</v>
      </c>
      <c r="R404" s="141">
        <f t="shared" si="52"/>
        <v>0</v>
      </c>
      <c r="S404" s="141">
        <v>0</v>
      </c>
      <c r="T404" s="142">
        <f t="shared" si="53"/>
        <v>0</v>
      </c>
      <c r="AR404" s="143" t="s">
        <v>230</v>
      </c>
      <c r="AT404" s="143" t="s">
        <v>154</v>
      </c>
      <c r="AU404" s="143" t="s">
        <v>160</v>
      </c>
      <c r="AY404" s="17" t="s">
        <v>152</v>
      </c>
      <c r="BE404" s="144">
        <f t="shared" si="54"/>
        <v>0</v>
      </c>
      <c r="BF404" s="144">
        <f t="shared" si="55"/>
        <v>0</v>
      </c>
      <c r="BG404" s="144">
        <f t="shared" si="56"/>
        <v>0</v>
      </c>
      <c r="BH404" s="144">
        <f t="shared" si="57"/>
        <v>0</v>
      </c>
      <c r="BI404" s="144">
        <f t="shared" si="58"/>
        <v>0</v>
      </c>
      <c r="BJ404" s="17" t="s">
        <v>160</v>
      </c>
      <c r="BK404" s="144">
        <f t="shared" si="59"/>
        <v>0</v>
      </c>
      <c r="BL404" s="17" t="s">
        <v>230</v>
      </c>
      <c r="BM404" s="143" t="s">
        <v>893</v>
      </c>
    </row>
    <row r="405" spans="2:65" s="1" customFormat="1" ht="21.75" customHeight="1">
      <c r="B405" s="32"/>
      <c r="C405" s="166" t="s">
        <v>894</v>
      </c>
      <c r="D405" s="166" t="s">
        <v>231</v>
      </c>
      <c r="E405" s="167" t="s">
        <v>885</v>
      </c>
      <c r="F405" s="168" t="s">
        <v>886</v>
      </c>
      <c r="G405" s="169" t="s">
        <v>172</v>
      </c>
      <c r="H405" s="170">
        <v>0.42599999999999999</v>
      </c>
      <c r="I405" s="171"/>
      <c r="J405" s="172">
        <f t="shared" si="50"/>
        <v>0</v>
      </c>
      <c r="K405" s="168" t="s">
        <v>158</v>
      </c>
      <c r="L405" s="173"/>
      <c r="M405" s="174" t="s">
        <v>1</v>
      </c>
      <c r="N405" s="175" t="s">
        <v>43</v>
      </c>
      <c r="P405" s="141">
        <f t="shared" si="51"/>
        <v>0</v>
      </c>
      <c r="Q405" s="141">
        <v>0.55000000000000004</v>
      </c>
      <c r="R405" s="141">
        <f t="shared" si="52"/>
        <v>0.23430000000000001</v>
      </c>
      <c r="S405" s="141">
        <v>0</v>
      </c>
      <c r="T405" s="142">
        <f t="shared" si="53"/>
        <v>0</v>
      </c>
      <c r="AR405" s="143" t="s">
        <v>305</v>
      </c>
      <c r="AT405" s="143" t="s">
        <v>231</v>
      </c>
      <c r="AU405" s="143" t="s">
        <v>160</v>
      </c>
      <c r="AY405" s="17" t="s">
        <v>152</v>
      </c>
      <c r="BE405" s="144">
        <f t="shared" si="54"/>
        <v>0</v>
      </c>
      <c r="BF405" s="144">
        <f t="shared" si="55"/>
        <v>0</v>
      </c>
      <c r="BG405" s="144">
        <f t="shared" si="56"/>
        <v>0</v>
      </c>
      <c r="BH405" s="144">
        <f t="shared" si="57"/>
        <v>0</v>
      </c>
      <c r="BI405" s="144">
        <f t="shared" si="58"/>
        <v>0</v>
      </c>
      <c r="BJ405" s="17" t="s">
        <v>160</v>
      </c>
      <c r="BK405" s="144">
        <f t="shared" si="59"/>
        <v>0</v>
      </c>
      <c r="BL405" s="17" t="s">
        <v>230</v>
      </c>
      <c r="BM405" s="143" t="s">
        <v>895</v>
      </c>
    </row>
    <row r="406" spans="2:65" s="1" customFormat="1" ht="24.2" customHeight="1">
      <c r="B406" s="32"/>
      <c r="C406" s="132" t="s">
        <v>896</v>
      </c>
      <c r="D406" s="132" t="s">
        <v>154</v>
      </c>
      <c r="E406" s="133" t="s">
        <v>897</v>
      </c>
      <c r="F406" s="134" t="s">
        <v>898</v>
      </c>
      <c r="G406" s="135" t="s">
        <v>217</v>
      </c>
      <c r="H406" s="136">
        <v>806.96199999999999</v>
      </c>
      <c r="I406" s="137"/>
      <c r="J406" s="138">
        <f t="shared" si="50"/>
        <v>0</v>
      </c>
      <c r="K406" s="134" t="s">
        <v>158</v>
      </c>
      <c r="L406" s="32"/>
      <c r="M406" s="139" t="s">
        <v>1</v>
      </c>
      <c r="N406" s="140" t="s">
        <v>43</v>
      </c>
      <c r="P406" s="141">
        <f t="shared" si="51"/>
        <v>0</v>
      </c>
      <c r="Q406" s="141">
        <v>0</v>
      </c>
      <c r="R406" s="141">
        <f t="shared" si="52"/>
        <v>0</v>
      </c>
      <c r="S406" s="141">
        <v>0</v>
      </c>
      <c r="T406" s="142">
        <f t="shared" si="53"/>
        <v>0</v>
      </c>
      <c r="AR406" s="143" t="s">
        <v>230</v>
      </c>
      <c r="AT406" s="143" t="s">
        <v>154</v>
      </c>
      <c r="AU406" s="143" t="s">
        <v>160</v>
      </c>
      <c r="AY406" s="17" t="s">
        <v>152</v>
      </c>
      <c r="BE406" s="144">
        <f t="shared" si="54"/>
        <v>0</v>
      </c>
      <c r="BF406" s="144">
        <f t="shared" si="55"/>
        <v>0</v>
      </c>
      <c r="BG406" s="144">
        <f t="shared" si="56"/>
        <v>0</v>
      </c>
      <c r="BH406" s="144">
        <f t="shared" si="57"/>
        <v>0</v>
      </c>
      <c r="BI406" s="144">
        <f t="shared" si="58"/>
        <v>0</v>
      </c>
      <c r="BJ406" s="17" t="s">
        <v>160</v>
      </c>
      <c r="BK406" s="144">
        <f t="shared" si="59"/>
        <v>0</v>
      </c>
      <c r="BL406" s="17" t="s">
        <v>230</v>
      </c>
      <c r="BM406" s="143" t="s">
        <v>899</v>
      </c>
    </row>
    <row r="407" spans="2:65" s="1" customFormat="1" ht="21.75" customHeight="1">
      <c r="B407" s="32"/>
      <c r="C407" s="166" t="s">
        <v>900</v>
      </c>
      <c r="D407" s="166" t="s">
        <v>231</v>
      </c>
      <c r="E407" s="167" t="s">
        <v>901</v>
      </c>
      <c r="F407" s="168" t="s">
        <v>902</v>
      </c>
      <c r="G407" s="169" t="s">
        <v>172</v>
      </c>
      <c r="H407" s="170">
        <v>28.405000000000001</v>
      </c>
      <c r="I407" s="171"/>
      <c r="J407" s="172">
        <f t="shared" si="50"/>
        <v>0</v>
      </c>
      <c r="K407" s="168" t="s">
        <v>158</v>
      </c>
      <c r="L407" s="173"/>
      <c r="M407" s="174" t="s">
        <v>1</v>
      </c>
      <c r="N407" s="175" t="s">
        <v>43</v>
      </c>
      <c r="P407" s="141">
        <f t="shared" si="51"/>
        <v>0</v>
      </c>
      <c r="Q407" s="141">
        <v>0.55000000000000004</v>
      </c>
      <c r="R407" s="141">
        <f t="shared" si="52"/>
        <v>15.622750000000002</v>
      </c>
      <c r="S407" s="141">
        <v>0</v>
      </c>
      <c r="T407" s="142">
        <f t="shared" si="53"/>
        <v>0</v>
      </c>
      <c r="AR407" s="143" t="s">
        <v>305</v>
      </c>
      <c r="AT407" s="143" t="s">
        <v>231</v>
      </c>
      <c r="AU407" s="143" t="s">
        <v>160</v>
      </c>
      <c r="AY407" s="17" t="s">
        <v>152</v>
      </c>
      <c r="BE407" s="144">
        <f t="shared" si="54"/>
        <v>0</v>
      </c>
      <c r="BF407" s="144">
        <f t="shared" si="55"/>
        <v>0</v>
      </c>
      <c r="BG407" s="144">
        <f t="shared" si="56"/>
        <v>0</v>
      </c>
      <c r="BH407" s="144">
        <f t="shared" si="57"/>
        <v>0</v>
      </c>
      <c r="BI407" s="144">
        <f t="shared" si="58"/>
        <v>0</v>
      </c>
      <c r="BJ407" s="17" t="s">
        <v>160</v>
      </c>
      <c r="BK407" s="144">
        <f t="shared" si="59"/>
        <v>0</v>
      </c>
      <c r="BL407" s="17" t="s">
        <v>230</v>
      </c>
      <c r="BM407" s="143" t="s">
        <v>903</v>
      </c>
    </row>
    <row r="408" spans="2:65" s="1" customFormat="1" ht="33" customHeight="1">
      <c r="B408" s="32"/>
      <c r="C408" s="132" t="s">
        <v>904</v>
      </c>
      <c r="D408" s="132" t="s">
        <v>154</v>
      </c>
      <c r="E408" s="133" t="s">
        <v>905</v>
      </c>
      <c r="F408" s="134" t="s">
        <v>906</v>
      </c>
      <c r="G408" s="135" t="s">
        <v>217</v>
      </c>
      <c r="H408" s="136">
        <v>39</v>
      </c>
      <c r="I408" s="137"/>
      <c r="J408" s="138">
        <f t="shared" si="50"/>
        <v>0</v>
      </c>
      <c r="K408" s="134" t="s">
        <v>158</v>
      </c>
      <c r="L408" s="32"/>
      <c r="M408" s="139" t="s">
        <v>1</v>
      </c>
      <c r="N408" s="140" t="s">
        <v>43</v>
      </c>
      <c r="P408" s="141">
        <f t="shared" si="51"/>
        <v>0</v>
      </c>
      <c r="Q408" s="141">
        <v>0</v>
      </c>
      <c r="R408" s="141">
        <f t="shared" si="52"/>
        <v>0</v>
      </c>
      <c r="S408" s="141">
        <v>0</v>
      </c>
      <c r="T408" s="142">
        <f t="shared" si="53"/>
        <v>0</v>
      </c>
      <c r="AR408" s="143" t="s">
        <v>230</v>
      </c>
      <c r="AT408" s="143" t="s">
        <v>154</v>
      </c>
      <c r="AU408" s="143" t="s">
        <v>160</v>
      </c>
      <c r="AY408" s="17" t="s">
        <v>152</v>
      </c>
      <c r="BE408" s="144">
        <f t="shared" si="54"/>
        <v>0</v>
      </c>
      <c r="BF408" s="144">
        <f t="shared" si="55"/>
        <v>0</v>
      </c>
      <c r="BG408" s="144">
        <f t="shared" si="56"/>
        <v>0</v>
      </c>
      <c r="BH408" s="144">
        <f t="shared" si="57"/>
        <v>0</v>
      </c>
      <c r="BI408" s="144">
        <f t="shared" si="58"/>
        <v>0</v>
      </c>
      <c r="BJ408" s="17" t="s">
        <v>160</v>
      </c>
      <c r="BK408" s="144">
        <f t="shared" si="59"/>
        <v>0</v>
      </c>
      <c r="BL408" s="17" t="s">
        <v>230</v>
      </c>
      <c r="BM408" s="143" t="s">
        <v>907</v>
      </c>
    </row>
    <row r="409" spans="2:65" s="1" customFormat="1" ht="21.75" customHeight="1">
      <c r="B409" s="32"/>
      <c r="C409" s="166" t="s">
        <v>908</v>
      </c>
      <c r="D409" s="166" t="s">
        <v>231</v>
      </c>
      <c r="E409" s="167" t="s">
        <v>909</v>
      </c>
      <c r="F409" s="168" t="s">
        <v>910</v>
      </c>
      <c r="G409" s="169" t="s">
        <v>172</v>
      </c>
      <c r="H409" s="170">
        <v>2.677</v>
      </c>
      <c r="I409" s="171"/>
      <c r="J409" s="172">
        <f t="shared" si="50"/>
        <v>0</v>
      </c>
      <c r="K409" s="168" t="s">
        <v>158</v>
      </c>
      <c r="L409" s="173"/>
      <c r="M409" s="174" t="s">
        <v>1</v>
      </c>
      <c r="N409" s="175" t="s">
        <v>43</v>
      </c>
      <c r="P409" s="141">
        <f t="shared" si="51"/>
        <v>0</v>
      </c>
      <c r="Q409" s="141">
        <v>0.55000000000000004</v>
      </c>
      <c r="R409" s="141">
        <f t="shared" si="52"/>
        <v>1.47235</v>
      </c>
      <c r="S409" s="141">
        <v>0</v>
      </c>
      <c r="T409" s="142">
        <f t="shared" si="53"/>
        <v>0</v>
      </c>
      <c r="AR409" s="143" t="s">
        <v>305</v>
      </c>
      <c r="AT409" s="143" t="s">
        <v>231</v>
      </c>
      <c r="AU409" s="143" t="s">
        <v>160</v>
      </c>
      <c r="AY409" s="17" t="s">
        <v>152</v>
      </c>
      <c r="BE409" s="144">
        <f t="shared" si="54"/>
        <v>0</v>
      </c>
      <c r="BF409" s="144">
        <f t="shared" si="55"/>
        <v>0</v>
      </c>
      <c r="BG409" s="144">
        <f t="shared" si="56"/>
        <v>0</v>
      </c>
      <c r="BH409" s="144">
        <f t="shared" si="57"/>
        <v>0</v>
      </c>
      <c r="BI409" s="144">
        <f t="shared" si="58"/>
        <v>0</v>
      </c>
      <c r="BJ409" s="17" t="s">
        <v>160</v>
      </c>
      <c r="BK409" s="144">
        <f t="shared" si="59"/>
        <v>0</v>
      </c>
      <c r="BL409" s="17" t="s">
        <v>230</v>
      </c>
      <c r="BM409" s="143" t="s">
        <v>911</v>
      </c>
    </row>
    <row r="410" spans="2:65" s="1" customFormat="1" ht="24.2" customHeight="1">
      <c r="B410" s="32"/>
      <c r="C410" s="132" t="s">
        <v>912</v>
      </c>
      <c r="D410" s="132" t="s">
        <v>154</v>
      </c>
      <c r="E410" s="133" t="s">
        <v>913</v>
      </c>
      <c r="F410" s="134" t="s">
        <v>914</v>
      </c>
      <c r="G410" s="135" t="s">
        <v>168</v>
      </c>
      <c r="H410" s="136">
        <v>746.93399999999997</v>
      </c>
      <c r="I410" s="137"/>
      <c r="J410" s="138">
        <f t="shared" si="50"/>
        <v>0</v>
      </c>
      <c r="K410" s="134" t="s">
        <v>158</v>
      </c>
      <c r="L410" s="32"/>
      <c r="M410" s="139" t="s">
        <v>1</v>
      </c>
      <c r="N410" s="140" t="s">
        <v>43</v>
      </c>
      <c r="P410" s="141">
        <f t="shared" si="51"/>
        <v>0</v>
      </c>
      <c r="Q410" s="141">
        <v>1.61E-2</v>
      </c>
      <c r="R410" s="141">
        <f t="shared" si="52"/>
        <v>12.025637399999999</v>
      </c>
      <c r="S410" s="141">
        <v>0</v>
      </c>
      <c r="T410" s="142">
        <f t="shared" si="53"/>
        <v>0</v>
      </c>
      <c r="AR410" s="143" t="s">
        <v>230</v>
      </c>
      <c r="AT410" s="143" t="s">
        <v>154</v>
      </c>
      <c r="AU410" s="143" t="s">
        <v>160</v>
      </c>
      <c r="AY410" s="17" t="s">
        <v>152</v>
      </c>
      <c r="BE410" s="144">
        <f t="shared" si="54"/>
        <v>0</v>
      </c>
      <c r="BF410" s="144">
        <f t="shared" si="55"/>
        <v>0</v>
      </c>
      <c r="BG410" s="144">
        <f t="shared" si="56"/>
        <v>0</v>
      </c>
      <c r="BH410" s="144">
        <f t="shared" si="57"/>
        <v>0</v>
      </c>
      <c r="BI410" s="144">
        <f t="shared" si="58"/>
        <v>0</v>
      </c>
      <c r="BJ410" s="17" t="s">
        <v>160</v>
      </c>
      <c r="BK410" s="144">
        <f t="shared" si="59"/>
        <v>0</v>
      </c>
      <c r="BL410" s="17" t="s">
        <v>230</v>
      </c>
      <c r="BM410" s="143" t="s">
        <v>915</v>
      </c>
    </row>
    <row r="411" spans="2:65" s="1" customFormat="1" ht="44.25" customHeight="1">
      <c r="B411" s="32"/>
      <c r="C411" s="132" t="s">
        <v>916</v>
      </c>
      <c r="D411" s="132" t="s">
        <v>154</v>
      </c>
      <c r="E411" s="133" t="s">
        <v>917</v>
      </c>
      <c r="F411" s="134" t="s">
        <v>918</v>
      </c>
      <c r="G411" s="135" t="s">
        <v>217</v>
      </c>
      <c r="H411" s="136">
        <v>878.74599999999998</v>
      </c>
      <c r="I411" s="137"/>
      <c r="J411" s="138">
        <f t="shared" si="50"/>
        <v>0</v>
      </c>
      <c r="K411" s="134" t="s">
        <v>158</v>
      </c>
      <c r="L411" s="32"/>
      <c r="M411" s="139" t="s">
        <v>1</v>
      </c>
      <c r="N411" s="140" t="s">
        <v>43</v>
      </c>
      <c r="P411" s="141">
        <f t="shared" si="51"/>
        <v>0</v>
      </c>
      <c r="Q411" s="141">
        <v>4.2000000000000002E-4</v>
      </c>
      <c r="R411" s="141">
        <f t="shared" si="52"/>
        <v>0.36907331999999998</v>
      </c>
      <c r="S411" s="141">
        <v>0</v>
      </c>
      <c r="T411" s="142">
        <f t="shared" si="53"/>
        <v>0</v>
      </c>
      <c r="AR411" s="143" t="s">
        <v>230</v>
      </c>
      <c r="AT411" s="143" t="s">
        <v>154</v>
      </c>
      <c r="AU411" s="143" t="s">
        <v>160</v>
      </c>
      <c r="AY411" s="17" t="s">
        <v>152</v>
      </c>
      <c r="BE411" s="144">
        <f t="shared" si="54"/>
        <v>0</v>
      </c>
      <c r="BF411" s="144">
        <f t="shared" si="55"/>
        <v>0</v>
      </c>
      <c r="BG411" s="144">
        <f t="shared" si="56"/>
        <v>0</v>
      </c>
      <c r="BH411" s="144">
        <f t="shared" si="57"/>
        <v>0</v>
      </c>
      <c r="BI411" s="144">
        <f t="shared" si="58"/>
        <v>0</v>
      </c>
      <c r="BJ411" s="17" t="s">
        <v>160</v>
      </c>
      <c r="BK411" s="144">
        <f t="shared" si="59"/>
        <v>0</v>
      </c>
      <c r="BL411" s="17" t="s">
        <v>230</v>
      </c>
      <c r="BM411" s="143" t="s">
        <v>919</v>
      </c>
    </row>
    <row r="412" spans="2:65" s="12" customFormat="1" ht="11.25">
      <c r="B412" s="145"/>
      <c r="D412" s="146" t="s">
        <v>174</v>
      </c>
      <c r="E412" s="147" t="s">
        <v>1</v>
      </c>
      <c r="F412" s="148" t="s">
        <v>920</v>
      </c>
      <c r="H412" s="149">
        <v>878.74599999999998</v>
      </c>
      <c r="I412" s="150"/>
      <c r="L412" s="145"/>
      <c r="M412" s="151"/>
      <c r="T412" s="152"/>
      <c r="AT412" s="147" t="s">
        <v>174</v>
      </c>
      <c r="AU412" s="147" t="s">
        <v>160</v>
      </c>
      <c r="AV412" s="12" t="s">
        <v>160</v>
      </c>
      <c r="AW412" s="12" t="s">
        <v>32</v>
      </c>
      <c r="AX412" s="12" t="s">
        <v>85</v>
      </c>
      <c r="AY412" s="147" t="s">
        <v>152</v>
      </c>
    </row>
    <row r="413" spans="2:65" s="1" customFormat="1" ht="16.5" customHeight="1">
      <c r="B413" s="32"/>
      <c r="C413" s="166" t="s">
        <v>921</v>
      </c>
      <c r="D413" s="166" t="s">
        <v>231</v>
      </c>
      <c r="E413" s="167" t="s">
        <v>922</v>
      </c>
      <c r="F413" s="168" t="s">
        <v>923</v>
      </c>
      <c r="G413" s="169" t="s">
        <v>172</v>
      </c>
      <c r="H413" s="170">
        <v>3.48</v>
      </c>
      <c r="I413" s="171"/>
      <c r="J413" s="172">
        <f>ROUND(I413*H413,2)</f>
        <v>0</v>
      </c>
      <c r="K413" s="168" t="s">
        <v>158</v>
      </c>
      <c r="L413" s="173"/>
      <c r="M413" s="174" t="s">
        <v>1</v>
      </c>
      <c r="N413" s="175" t="s">
        <v>43</v>
      </c>
      <c r="P413" s="141">
        <f>O413*H413</f>
        <v>0</v>
      </c>
      <c r="Q413" s="141">
        <v>0.55000000000000004</v>
      </c>
      <c r="R413" s="141">
        <f>Q413*H413</f>
        <v>1.9140000000000001</v>
      </c>
      <c r="S413" s="141">
        <v>0</v>
      </c>
      <c r="T413" s="142">
        <f>S413*H413</f>
        <v>0</v>
      </c>
      <c r="AR413" s="143" t="s">
        <v>305</v>
      </c>
      <c r="AT413" s="143" t="s">
        <v>231</v>
      </c>
      <c r="AU413" s="143" t="s">
        <v>160</v>
      </c>
      <c r="AY413" s="17" t="s">
        <v>152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160</v>
      </c>
      <c r="BK413" s="144">
        <f>ROUND(I413*H413,2)</f>
        <v>0</v>
      </c>
      <c r="BL413" s="17" t="s">
        <v>230</v>
      </c>
      <c r="BM413" s="143" t="s">
        <v>924</v>
      </c>
    </row>
    <row r="414" spans="2:65" s="12" customFormat="1" ht="11.25">
      <c r="B414" s="145"/>
      <c r="D414" s="146" t="s">
        <v>174</v>
      </c>
      <c r="E414" s="147" t="s">
        <v>1</v>
      </c>
      <c r="F414" s="148" t="s">
        <v>925</v>
      </c>
      <c r="H414" s="149">
        <v>3.48</v>
      </c>
      <c r="I414" s="150"/>
      <c r="L414" s="145"/>
      <c r="M414" s="151"/>
      <c r="T414" s="152"/>
      <c r="AT414" s="147" t="s">
        <v>174</v>
      </c>
      <c r="AU414" s="147" t="s">
        <v>160</v>
      </c>
      <c r="AV414" s="12" t="s">
        <v>160</v>
      </c>
      <c r="AW414" s="12" t="s">
        <v>32</v>
      </c>
      <c r="AX414" s="12" t="s">
        <v>85</v>
      </c>
      <c r="AY414" s="147" t="s">
        <v>152</v>
      </c>
    </row>
    <row r="415" spans="2:65" s="1" customFormat="1" ht="24.2" customHeight="1">
      <c r="B415" s="32"/>
      <c r="C415" s="132" t="s">
        <v>926</v>
      </c>
      <c r="D415" s="132" t="s">
        <v>154</v>
      </c>
      <c r="E415" s="133" t="s">
        <v>927</v>
      </c>
      <c r="F415" s="134" t="s">
        <v>928</v>
      </c>
      <c r="G415" s="135" t="s">
        <v>172</v>
      </c>
      <c r="H415" s="136">
        <v>40.795000000000002</v>
      </c>
      <c r="I415" s="137"/>
      <c r="J415" s="138">
        <f>ROUND(I415*H415,2)</f>
        <v>0</v>
      </c>
      <c r="K415" s="134" t="s">
        <v>158</v>
      </c>
      <c r="L415" s="32"/>
      <c r="M415" s="139" t="s">
        <v>1</v>
      </c>
      <c r="N415" s="140" t="s">
        <v>43</v>
      </c>
      <c r="P415" s="141">
        <f>O415*H415</f>
        <v>0</v>
      </c>
      <c r="Q415" s="141">
        <v>2.3369999999999998E-2</v>
      </c>
      <c r="R415" s="141">
        <f>Q415*H415</f>
        <v>0.95337914999999995</v>
      </c>
      <c r="S415" s="141">
        <v>0</v>
      </c>
      <c r="T415" s="142">
        <f>S415*H415</f>
        <v>0</v>
      </c>
      <c r="AR415" s="143" t="s">
        <v>230</v>
      </c>
      <c r="AT415" s="143" t="s">
        <v>154</v>
      </c>
      <c r="AU415" s="143" t="s">
        <v>160</v>
      </c>
      <c r="AY415" s="17" t="s">
        <v>152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160</v>
      </c>
      <c r="BK415" s="144">
        <f>ROUND(I415*H415,2)</f>
        <v>0</v>
      </c>
      <c r="BL415" s="17" t="s">
        <v>230</v>
      </c>
      <c r="BM415" s="143" t="s">
        <v>929</v>
      </c>
    </row>
    <row r="416" spans="2:65" s="1" customFormat="1" ht="24.2" customHeight="1">
      <c r="B416" s="32"/>
      <c r="C416" s="132" t="s">
        <v>930</v>
      </c>
      <c r="D416" s="132" t="s">
        <v>154</v>
      </c>
      <c r="E416" s="133" t="s">
        <v>931</v>
      </c>
      <c r="F416" s="134" t="s">
        <v>932</v>
      </c>
      <c r="G416" s="135" t="s">
        <v>633</v>
      </c>
      <c r="H416" s="179"/>
      <c r="I416" s="137"/>
      <c r="J416" s="138">
        <f>ROUND(I416*H416,2)</f>
        <v>0</v>
      </c>
      <c r="K416" s="134" t="s">
        <v>158</v>
      </c>
      <c r="L416" s="32"/>
      <c r="M416" s="139" t="s">
        <v>1</v>
      </c>
      <c r="N416" s="140" t="s">
        <v>43</v>
      </c>
      <c r="P416" s="141">
        <f>O416*H416</f>
        <v>0</v>
      </c>
      <c r="Q416" s="141">
        <v>0</v>
      </c>
      <c r="R416" s="141">
        <f>Q416*H416</f>
        <v>0</v>
      </c>
      <c r="S416" s="141">
        <v>0</v>
      </c>
      <c r="T416" s="142">
        <f>S416*H416</f>
        <v>0</v>
      </c>
      <c r="AR416" s="143" t="s">
        <v>230</v>
      </c>
      <c r="AT416" s="143" t="s">
        <v>154</v>
      </c>
      <c r="AU416" s="143" t="s">
        <v>160</v>
      </c>
      <c r="AY416" s="17" t="s">
        <v>152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160</v>
      </c>
      <c r="BK416" s="144">
        <f>ROUND(I416*H416,2)</f>
        <v>0</v>
      </c>
      <c r="BL416" s="17" t="s">
        <v>230</v>
      </c>
      <c r="BM416" s="143" t="s">
        <v>933</v>
      </c>
    </row>
    <row r="417" spans="2:65" s="11" customFormat="1" ht="22.9" customHeight="1">
      <c r="B417" s="120"/>
      <c r="D417" s="121" t="s">
        <v>76</v>
      </c>
      <c r="E417" s="130" t="s">
        <v>934</v>
      </c>
      <c r="F417" s="130" t="s">
        <v>935</v>
      </c>
      <c r="I417" s="123"/>
      <c r="J417" s="131">
        <f>BK417</f>
        <v>0</v>
      </c>
      <c r="L417" s="120"/>
      <c r="M417" s="125"/>
      <c r="P417" s="126">
        <f>SUM(P418:P427)</f>
        <v>0</v>
      </c>
      <c r="R417" s="126">
        <f>SUM(R418:R427)</f>
        <v>19.014953240000004</v>
      </c>
      <c r="T417" s="127">
        <f>SUM(T418:T427)</f>
        <v>0</v>
      </c>
      <c r="AR417" s="121" t="s">
        <v>160</v>
      </c>
      <c r="AT417" s="128" t="s">
        <v>76</v>
      </c>
      <c r="AU417" s="128" t="s">
        <v>85</v>
      </c>
      <c r="AY417" s="121" t="s">
        <v>152</v>
      </c>
      <c r="BK417" s="129">
        <f>SUM(BK418:BK427)</f>
        <v>0</v>
      </c>
    </row>
    <row r="418" spans="2:65" s="1" customFormat="1" ht="24.2" customHeight="1">
      <c r="B418" s="32"/>
      <c r="C418" s="132" t="s">
        <v>936</v>
      </c>
      <c r="D418" s="132" t="s">
        <v>154</v>
      </c>
      <c r="E418" s="133" t="s">
        <v>937</v>
      </c>
      <c r="F418" s="134" t="s">
        <v>938</v>
      </c>
      <c r="G418" s="135" t="s">
        <v>168</v>
      </c>
      <c r="H418" s="136">
        <v>497.45299999999997</v>
      </c>
      <c r="I418" s="137"/>
      <c r="J418" s="138">
        <f>ROUND(I418*H418,2)</f>
        <v>0</v>
      </c>
      <c r="K418" s="134" t="s">
        <v>158</v>
      </c>
      <c r="L418" s="32"/>
      <c r="M418" s="139" t="s">
        <v>1</v>
      </c>
      <c r="N418" s="140" t="s">
        <v>43</v>
      </c>
      <c r="P418" s="141">
        <f>O418*H418</f>
        <v>0</v>
      </c>
      <c r="Q418" s="141">
        <v>1.2200000000000001E-2</v>
      </c>
      <c r="R418" s="141">
        <f>Q418*H418</f>
        <v>6.0689266000000002</v>
      </c>
      <c r="S418" s="141">
        <v>0</v>
      </c>
      <c r="T418" s="142">
        <f>S418*H418</f>
        <v>0</v>
      </c>
      <c r="AR418" s="143" t="s">
        <v>230</v>
      </c>
      <c r="AT418" s="143" t="s">
        <v>154</v>
      </c>
      <c r="AU418" s="143" t="s">
        <v>160</v>
      </c>
      <c r="AY418" s="17" t="s">
        <v>152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160</v>
      </c>
      <c r="BK418" s="144">
        <f>ROUND(I418*H418,2)</f>
        <v>0</v>
      </c>
      <c r="BL418" s="17" t="s">
        <v>230</v>
      </c>
      <c r="BM418" s="143" t="s">
        <v>939</v>
      </c>
    </row>
    <row r="419" spans="2:65" s="1" customFormat="1" ht="48.75">
      <c r="B419" s="32"/>
      <c r="D419" s="146" t="s">
        <v>235</v>
      </c>
      <c r="F419" s="176" t="s">
        <v>940</v>
      </c>
      <c r="I419" s="177"/>
      <c r="L419" s="32"/>
      <c r="M419" s="178"/>
      <c r="T419" s="56"/>
      <c r="AT419" s="17" t="s">
        <v>235</v>
      </c>
      <c r="AU419" s="17" t="s">
        <v>160</v>
      </c>
    </row>
    <row r="420" spans="2:65" s="1" customFormat="1" ht="24.2" customHeight="1">
      <c r="B420" s="32"/>
      <c r="C420" s="132" t="s">
        <v>941</v>
      </c>
      <c r="D420" s="132" t="s">
        <v>154</v>
      </c>
      <c r="E420" s="133" t="s">
        <v>942</v>
      </c>
      <c r="F420" s="134" t="s">
        <v>943</v>
      </c>
      <c r="G420" s="135" t="s">
        <v>168</v>
      </c>
      <c r="H420" s="136">
        <v>746.93399999999997</v>
      </c>
      <c r="I420" s="137"/>
      <c r="J420" s="138">
        <f>ROUND(I420*H420,2)</f>
        <v>0</v>
      </c>
      <c r="K420" s="134" t="s">
        <v>158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1.6910000000000001E-2</v>
      </c>
      <c r="R420" s="141">
        <f>Q420*H420</f>
        <v>12.63065394</v>
      </c>
      <c r="S420" s="141">
        <v>0</v>
      </c>
      <c r="T420" s="142">
        <f>S420*H420</f>
        <v>0</v>
      </c>
      <c r="AR420" s="143" t="s">
        <v>230</v>
      </c>
      <c r="AT420" s="143" t="s">
        <v>154</v>
      </c>
      <c r="AU420" s="143" t="s">
        <v>160</v>
      </c>
      <c r="AY420" s="17" t="s">
        <v>152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160</v>
      </c>
      <c r="BK420" s="144">
        <f>ROUND(I420*H420,2)</f>
        <v>0</v>
      </c>
      <c r="BL420" s="17" t="s">
        <v>230</v>
      </c>
      <c r="BM420" s="143" t="s">
        <v>944</v>
      </c>
    </row>
    <row r="421" spans="2:65" s="1" customFormat="1" ht="48.75">
      <c r="B421" s="32"/>
      <c r="D421" s="146" t="s">
        <v>235</v>
      </c>
      <c r="F421" s="176" t="s">
        <v>940</v>
      </c>
      <c r="I421" s="177"/>
      <c r="L421" s="32"/>
      <c r="M421" s="178"/>
      <c r="T421" s="56"/>
      <c r="AT421" s="17" t="s">
        <v>235</v>
      </c>
      <c r="AU421" s="17" t="s">
        <v>160</v>
      </c>
    </row>
    <row r="422" spans="2:65" s="1" customFormat="1" ht="16.5" customHeight="1">
      <c r="B422" s="32"/>
      <c r="C422" s="132" t="s">
        <v>945</v>
      </c>
      <c r="D422" s="132" t="s">
        <v>154</v>
      </c>
      <c r="E422" s="133" t="s">
        <v>946</v>
      </c>
      <c r="F422" s="134" t="s">
        <v>947</v>
      </c>
      <c r="G422" s="135" t="s">
        <v>168</v>
      </c>
      <c r="H422" s="136">
        <v>746.93399999999997</v>
      </c>
      <c r="I422" s="137"/>
      <c r="J422" s="138">
        <f>ROUND(I422*H422,2)</f>
        <v>0</v>
      </c>
      <c r="K422" s="134" t="s">
        <v>158</v>
      </c>
      <c r="L422" s="32"/>
      <c r="M422" s="139" t="s">
        <v>1</v>
      </c>
      <c r="N422" s="140" t="s">
        <v>43</v>
      </c>
      <c r="P422" s="141">
        <f>O422*H422</f>
        <v>0</v>
      </c>
      <c r="Q422" s="141">
        <v>1E-4</v>
      </c>
      <c r="R422" s="141">
        <f>Q422*H422</f>
        <v>7.4693400000000007E-2</v>
      </c>
      <c r="S422" s="141">
        <v>0</v>
      </c>
      <c r="T422" s="142">
        <f>S422*H422</f>
        <v>0</v>
      </c>
      <c r="AR422" s="143" t="s">
        <v>230</v>
      </c>
      <c r="AT422" s="143" t="s">
        <v>154</v>
      </c>
      <c r="AU422" s="143" t="s">
        <v>160</v>
      </c>
      <c r="AY422" s="17" t="s">
        <v>152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160</v>
      </c>
      <c r="BK422" s="144">
        <f>ROUND(I422*H422,2)</f>
        <v>0</v>
      </c>
      <c r="BL422" s="17" t="s">
        <v>230</v>
      </c>
      <c r="BM422" s="143" t="s">
        <v>948</v>
      </c>
    </row>
    <row r="423" spans="2:65" s="1" customFormat="1" ht="16.5" customHeight="1">
      <c r="B423" s="32"/>
      <c r="C423" s="132" t="s">
        <v>949</v>
      </c>
      <c r="D423" s="132" t="s">
        <v>154</v>
      </c>
      <c r="E423" s="133" t="s">
        <v>946</v>
      </c>
      <c r="F423" s="134" t="s">
        <v>947</v>
      </c>
      <c r="G423" s="135" t="s">
        <v>168</v>
      </c>
      <c r="H423" s="136">
        <v>497.45299999999997</v>
      </c>
      <c r="I423" s="137"/>
      <c r="J423" s="138">
        <f>ROUND(I423*H423,2)</f>
        <v>0</v>
      </c>
      <c r="K423" s="134" t="s">
        <v>158</v>
      </c>
      <c r="L423" s="32"/>
      <c r="M423" s="139" t="s">
        <v>1</v>
      </c>
      <c r="N423" s="140" t="s">
        <v>43</v>
      </c>
      <c r="P423" s="141">
        <f>O423*H423</f>
        <v>0</v>
      </c>
      <c r="Q423" s="141">
        <v>1E-4</v>
      </c>
      <c r="R423" s="141">
        <f>Q423*H423</f>
        <v>4.9745299999999999E-2</v>
      </c>
      <c r="S423" s="141">
        <v>0</v>
      </c>
      <c r="T423" s="142">
        <f>S423*H423</f>
        <v>0</v>
      </c>
      <c r="AR423" s="143" t="s">
        <v>230</v>
      </c>
      <c r="AT423" s="143" t="s">
        <v>154</v>
      </c>
      <c r="AU423" s="143" t="s">
        <v>160</v>
      </c>
      <c r="AY423" s="17" t="s">
        <v>152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160</v>
      </c>
      <c r="BK423" s="144">
        <f>ROUND(I423*H423,2)</f>
        <v>0</v>
      </c>
      <c r="BL423" s="17" t="s">
        <v>230</v>
      </c>
      <c r="BM423" s="143" t="s">
        <v>950</v>
      </c>
    </row>
    <row r="424" spans="2:65" s="1" customFormat="1" ht="37.9" customHeight="1">
      <c r="B424" s="32"/>
      <c r="C424" s="132" t="s">
        <v>951</v>
      </c>
      <c r="D424" s="132" t="s">
        <v>154</v>
      </c>
      <c r="E424" s="133" t="s">
        <v>952</v>
      </c>
      <c r="F424" s="134" t="s">
        <v>953</v>
      </c>
      <c r="G424" s="135" t="s">
        <v>168</v>
      </c>
      <c r="H424" s="136">
        <v>6.45</v>
      </c>
      <c r="I424" s="137"/>
      <c r="J424" s="138">
        <f>ROUND(I424*H424,2)</f>
        <v>0</v>
      </c>
      <c r="K424" s="134" t="s">
        <v>158</v>
      </c>
      <c r="L424" s="32"/>
      <c r="M424" s="139" t="s">
        <v>1</v>
      </c>
      <c r="N424" s="140" t="s">
        <v>43</v>
      </c>
      <c r="P424" s="141">
        <f>O424*H424</f>
        <v>0</v>
      </c>
      <c r="Q424" s="141">
        <v>2.0119999999999999E-2</v>
      </c>
      <c r="R424" s="141">
        <f>Q424*H424</f>
        <v>0.129774</v>
      </c>
      <c r="S424" s="141">
        <v>0</v>
      </c>
      <c r="T424" s="142">
        <f>S424*H424</f>
        <v>0</v>
      </c>
      <c r="AR424" s="143" t="s">
        <v>230</v>
      </c>
      <c r="AT424" s="143" t="s">
        <v>154</v>
      </c>
      <c r="AU424" s="143" t="s">
        <v>160</v>
      </c>
      <c r="AY424" s="17" t="s">
        <v>152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160</v>
      </c>
      <c r="BK424" s="144">
        <f>ROUND(I424*H424,2)</f>
        <v>0</v>
      </c>
      <c r="BL424" s="17" t="s">
        <v>230</v>
      </c>
      <c r="BM424" s="143" t="s">
        <v>954</v>
      </c>
    </row>
    <row r="425" spans="2:65" s="12" customFormat="1" ht="11.25">
      <c r="B425" s="145"/>
      <c r="D425" s="146" t="s">
        <v>174</v>
      </c>
      <c r="E425" s="147" t="s">
        <v>1</v>
      </c>
      <c r="F425" s="148" t="s">
        <v>955</v>
      </c>
      <c r="H425" s="149">
        <v>6.45</v>
      </c>
      <c r="I425" s="150"/>
      <c r="L425" s="145"/>
      <c r="M425" s="151"/>
      <c r="T425" s="152"/>
      <c r="AT425" s="147" t="s">
        <v>174</v>
      </c>
      <c r="AU425" s="147" t="s">
        <v>160</v>
      </c>
      <c r="AV425" s="12" t="s">
        <v>160</v>
      </c>
      <c r="AW425" s="12" t="s">
        <v>32</v>
      </c>
      <c r="AX425" s="12" t="s">
        <v>85</v>
      </c>
      <c r="AY425" s="147" t="s">
        <v>152</v>
      </c>
    </row>
    <row r="426" spans="2:65" s="1" customFormat="1" ht="24.2" customHeight="1">
      <c r="B426" s="32"/>
      <c r="C426" s="132" t="s">
        <v>956</v>
      </c>
      <c r="D426" s="132" t="s">
        <v>154</v>
      </c>
      <c r="E426" s="133" t="s">
        <v>957</v>
      </c>
      <c r="F426" s="134" t="s">
        <v>958</v>
      </c>
      <c r="G426" s="135" t="s">
        <v>157</v>
      </c>
      <c r="H426" s="136">
        <v>2</v>
      </c>
      <c r="I426" s="137"/>
      <c r="J426" s="138">
        <f>ROUND(I426*H426,2)</f>
        <v>0</v>
      </c>
      <c r="K426" s="134" t="s">
        <v>158</v>
      </c>
      <c r="L426" s="32"/>
      <c r="M426" s="139" t="s">
        <v>1</v>
      </c>
      <c r="N426" s="140" t="s">
        <v>43</v>
      </c>
      <c r="P426" s="141">
        <f>O426*H426</f>
        <v>0</v>
      </c>
      <c r="Q426" s="141">
        <v>3.058E-2</v>
      </c>
      <c r="R426" s="141">
        <f>Q426*H426</f>
        <v>6.1159999999999999E-2</v>
      </c>
      <c r="S426" s="141">
        <v>0</v>
      </c>
      <c r="T426" s="142">
        <f>S426*H426</f>
        <v>0</v>
      </c>
      <c r="AR426" s="143" t="s">
        <v>230</v>
      </c>
      <c r="AT426" s="143" t="s">
        <v>154</v>
      </c>
      <c r="AU426" s="143" t="s">
        <v>160</v>
      </c>
      <c r="AY426" s="17" t="s">
        <v>152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160</v>
      </c>
      <c r="BK426" s="144">
        <f>ROUND(I426*H426,2)</f>
        <v>0</v>
      </c>
      <c r="BL426" s="17" t="s">
        <v>230</v>
      </c>
      <c r="BM426" s="143" t="s">
        <v>959</v>
      </c>
    </row>
    <row r="427" spans="2:65" s="1" customFormat="1" ht="24.2" customHeight="1">
      <c r="B427" s="32"/>
      <c r="C427" s="132" t="s">
        <v>960</v>
      </c>
      <c r="D427" s="132" t="s">
        <v>154</v>
      </c>
      <c r="E427" s="133" t="s">
        <v>961</v>
      </c>
      <c r="F427" s="134" t="s">
        <v>962</v>
      </c>
      <c r="G427" s="135" t="s">
        <v>633</v>
      </c>
      <c r="H427" s="179"/>
      <c r="I427" s="137"/>
      <c r="J427" s="138">
        <f>ROUND(I427*H427,2)</f>
        <v>0</v>
      </c>
      <c r="K427" s="134" t="s">
        <v>158</v>
      </c>
      <c r="L427" s="32"/>
      <c r="M427" s="139" t="s">
        <v>1</v>
      </c>
      <c r="N427" s="140" t="s">
        <v>43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230</v>
      </c>
      <c r="AT427" s="143" t="s">
        <v>154</v>
      </c>
      <c r="AU427" s="143" t="s">
        <v>160</v>
      </c>
      <c r="AY427" s="17" t="s">
        <v>152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160</v>
      </c>
      <c r="BK427" s="144">
        <f>ROUND(I427*H427,2)</f>
        <v>0</v>
      </c>
      <c r="BL427" s="17" t="s">
        <v>230</v>
      </c>
      <c r="BM427" s="143" t="s">
        <v>963</v>
      </c>
    </row>
    <row r="428" spans="2:65" s="11" customFormat="1" ht="22.9" customHeight="1">
      <c r="B428" s="120"/>
      <c r="D428" s="121" t="s">
        <v>76</v>
      </c>
      <c r="E428" s="130" t="s">
        <v>964</v>
      </c>
      <c r="F428" s="130" t="s">
        <v>965</v>
      </c>
      <c r="I428" s="123"/>
      <c r="J428" s="131">
        <f>BK428</f>
        <v>0</v>
      </c>
      <c r="L428" s="120"/>
      <c r="M428" s="125"/>
      <c r="P428" s="126">
        <f>SUM(P429:P440)</f>
        <v>0</v>
      </c>
      <c r="R428" s="126">
        <f>SUM(R429:R440)</f>
        <v>3.0321695999999996</v>
      </c>
      <c r="T428" s="127">
        <f>SUM(T429:T440)</f>
        <v>0</v>
      </c>
      <c r="AR428" s="121" t="s">
        <v>160</v>
      </c>
      <c r="AT428" s="128" t="s">
        <v>76</v>
      </c>
      <c r="AU428" s="128" t="s">
        <v>85</v>
      </c>
      <c r="AY428" s="121" t="s">
        <v>152</v>
      </c>
      <c r="BK428" s="129">
        <f>SUM(BK429:BK440)</f>
        <v>0</v>
      </c>
    </row>
    <row r="429" spans="2:65" s="1" customFormat="1" ht="16.5" customHeight="1">
      <c r="B429" s="32"/>
      <c r="C429" s="132" t="s">
        <v>966</v>
      </c>
      <c r="D429" s="132" t="s">
        <v>154</v>
      </c>
      <c r="E429" s="133" t="s">
        <v>967</v>
      </c>
      <c r="F429" s="134" t="s">
        <v>968</v>
      </c>
      <c r="G429" s="135" t="s">
        <v>791</v>
      </c>
      <c r="H429" s="136">
        <v>7</v>
      </c>
      <c r="I429" s="137"/>
      <c r="J429" s="138">
        <f t="shared" ref="J429:J440" si="60">ROUND(I429*H429,2)</f>
        <v>0</v>
      </c>
      <c r="K429" s="134" t="s">
        <v>1</v>
      </c>
      <c r="L429" s="32"/>
      <c r="M429" s="139" t="s">
        <v>1</v>
      </c>
      <c r="N429" s="140" t="s">
        <v>43</v>
      </c>
      <c r="P429" s="141">
        <f t="shared" ref="P429:P440" si="61">O429*H429</f>
        <v>0</v>
      </c>
      <c r="Q429" s="141">
        <v>0</v>
      </c>
      <c r="R429" s="141">
        <f t="shared" ref="R429:R440" si="62">Q429*H429</f>
        <v>0</v>
      </c>
      <c r="S429" s="141">
        <v>0</v>
      </c>
      <c r="T429" s="142">
        <f t="shared" ref="T429:T440" si="63">S429*H429</f>
        <v>0</v>
      </c>
      <c r="AR429" s="143" t="s">
        <v>230</v>
      </c>
      <c r="AT429" s="143" t="s">
        <v>154</v>
      </c>
      <c r="AU429" s="143" t="s">
        <v>160</v>
      </c>
      <c r="AY429" s="17" t="s">
        <v>152</v>
      </c>
      <c r="BE429" s="144">
        <f t="shared" ref="BE429:BE440" si="64">IF(N429="základní",J429,0)</f>
        <v>0</v>
      </c>
      <c r="BF429" s="144">
        <f t="shared" ref="BF429:BF440" si="65">IF(N429="snížená",J429,0)</f>
        <v>0</v>
      </c>
      <c r="BG429" s="144">
        <f t="shared" ref="BG429:BG440" si="66">IF(N429="zákl. přenesená",J429,0)</f>
        <v>0</v>
      </c>
      <c r="BH429" s="144">
        <f t="shared" ref="BH429:BH440" si="67">IF(N429="sníž. přenesená",J429,0)</f>
        <v>0</v>
      </c>
      <c r="BI429" s="144">
        <f t="shared" ref="BI429:BI440" si="68">IF(N429="nulová",J429,0)</f>
        <v>0</v>
      </c>
      <c r="BJ429" s="17" t="s">
        <v>160</v>
      </c>
      <c r="BK429" s="144">
        <f t="shared" ref="BK429:BK440" si="69">ROUND(I429*H429,2)</f>
        <v>0</v>
      </c>
      <c r="BL429" s="17" t="s">
        <v>230</v>
      </c>
      <c r="BM429" s="143" t="s">
        <v>969</v>
      </c>
    </row>
    <row r="430" spans="2:65" s="1" customFormat="1" ht="24.2" customHeight="1">
      <c r="B430" s="32"/>
      <c r="C430" s="132" t="s">
        <v>970</v>
      </c>
      <c r="D430" s="132" t="s">
        <v>154</v>
      </c>
      <c r="E430" s="133" t="s">
        <v>971</v>
      </c>
      <c r="F430" s="134" t="s">
        <v>972</v>
      </c>
      <c r="G430" s="135" t="s">
        <v>168</v>
      </c>
      <c r="H430" s="136">
        <v>746.93399999999997</v>
      </c>
      <c r="I430" s="137"/>
      <c r="J430" s="138">
        <f t="shared" si="60"/>
        <v>0</v>
      </c>
      <c r="K430" s="134" t="s">
        <v>158</v>
      </c>
      <c r="L430" s="32"/>
      <c r="M430" s="139" t="s">
        <v>1</v>
      </c>
      <c r="N430" s="140" t="s">
        <v>43</v>
      </c>
      <c r="P430" s="141">
        <f t="shared" si="61"/>
        <v>0</v>
      </c>
      <c r="Q430" s="141">
        <v>2.63E-3</v>
      </c>
      <c r="R430" s="141">
        <f t="shared" si="62"/>
        <v>1.96443642</v>
      </c>
      <c r="S430" s="141">
        <v>0</v>
      </c>
      <c r="T430" s="142">
        <f t="shared" si="63"/>
        <v>0</v>
      </c>
      <c r="AR430" s="143" t="s">
        <v>230</v>
      </c>
      <c r="AT430" s="143" t="s">
        <v>154</v>
      </c>
      <c r="AU430" s="143" t="s">
        <v>160</v>
      </c>
      <c r="AY430" s="17" t="s">
        <v>152</v>
      </c>
      <c r="BE430" s="144">
        <f t="shared" si="64"/>
        <v>0</v>
      </c>
      <c r="BF430" s="144">
        <f t="shared" si="65"/>
        <v>0</v>
      </c>
      <c r="BG430" s="144">
        <f t="shared" si="66"/>
        <v>0</v>
      </c>
      <c r="BH430" s="144">
        <f t="shared" si="67"/>
        <v>0</v>
      </c>
      <c r="BI430" s="144">
        <f t="shared" si="68"/>
        <v>0</v>
      </c>
      <c r="BJ430" s="17" t="s">
        <v>160</v>
      </c>
      <c r="BK430" s="144">
        <f t="shared" si="69"/>
        <v>0</v>
      </c>
      <c r="BL430" s="17" t="s">
        <v>230</v>
      </c>
      <c r="BM430" s="143" t="s">
        <v>973</v>
      </c>
    </row>
    <row r="431" spans="2:65" s="1" customFormat="1" ht="24.2" customHeight="1">
      <c r="B431" s="32"/>
      <c r="C431" s="132" t="s">
        <v>974</v>
      </c>
      <c r="D431" s="132" t="s">
        <v>154</v>
      </c>
      <c r="E431" s="133" t="s">
        <v>975</v>
      </c>
      <c r="F431" s="134" t="s">
        <v>976</v>
      </c>
      <c r="G431" s="135" t="s">
        <v>217</v>
      </c>
      <c r="H431" s="136">
        <v>109.2</v>
      </c>
      <c r="I431" s="137"/>
      <c r="J431" s="138">
        <f t="shared" si="60"/>
        <v>0</v>
      </c>
      <c r="K431" s="134" t="s">
        <v>158</v>
      </c>
      <c r="L431" s="32"/>
      <c r="M431" s="139" t="s">
        <v>1</v>
      </c>
      <c r="N431" s="140" t="s">
        <v>43</v>
      </c>
      <c r="P431" s="141">
        <f t="shared" si="61"/>
        <v>0</v>
      </c>
      <c r="Q431" s="141">
        <v>2.8300000000000001E-3</v>
      </c>
      <c r="R431" s="141">
        <f t="shared" si="62"/>
        <v>0.30903600000000003</v>
      </c>
      <c r="S431" s="141">
        <v>0</v>
      </c>
      <c r="T431" s="142">
        <f t="shared" si="63"/>
        <v>0</v>
      </c>
      <c r="AR431" s="143" t="s">
        <v>230</v>
      </c>
      <c r="AT431" s="143" t="s">
        <v>154</v>
      </c>
      <c r="AU431" s="143" t="s">
        <v>160</v>
      </c>
      <c r="AY431" s="17" t="s">
        <v>152</v>
      </c>
      <c r="BE431" s="144">
        <f t="shared" si="64"/>
        <v>0</v>
      </c>
      <c r="BF431" s="144">
        <f t="shared" si="65"/>
        <v>0</v>
      </c>
      <c r="BG431" s="144">
        <f t="shared" si="66"/>
        <v>0</v>
      </c>
      <c r="BH431" s="144">
        <f t="shared" si="67"/>
        <v>0</v>
      </c>
      <c r="BI431" s="144">
        <f t="shared" si="68"/>
        <v>0</v>
      </c>
      <c r="BJ431" s="17" t="s">
        <v>160</v>
      </c>
      <c r="BK431" s="144">
        <f t="shared" si="69"/>
        <v>0</v>
      </c>
      <c r="BL431" s="17" t="s">
        <v>230</v>
      </c>
      <c r="BM431" s="143" t="s">
        <v>977</v>
      </c>
    </row>
    <row r="432" spans="2:65" s="1" customFormat="1" ht="24.2" customHeight="1">
      <c r="B432" s="32"/>
      <c r="C432" s="132" t="s">
        <v>978</v>
      </c>
      <c r="D432" s="132" t="s">
        <v>154</v>
      </c>
      <c r="E432" s="133" t="s">
        <v>979</v>
      </c>
      <c r="F432" s="134" t="s">
        <v>980</v>
      </c>
      <c r="G432" s="135" t="s">
        <v>217</v>
      </c>
      <c r="H432" s="136">
        <v>1.508</v>
      </c>
      <c r="I432" s="137"/>
      <c r="J432" s="138">
        <f t="shared" si="60"/>
        <v>0</v>
      </c>
      <c r="K432" s="134" t="s">
        <v>158</v>
      </c>
      <c r="L432" s="32"/>
      <c r="M432" s="139" t="s">
        <v>1</v>
      </c>
      <c r="N432" s="140" t="s">
        <v>43</v>
      </c>
      <c r="P432" s="141">
        <f t="shared" si="61"/>
        <v>0</v>
      </c>
      <c r="Q432" s="141">
        <v>1.48E-3</v>
      </c>
      <c r="R432" s="141">
        <f t="shared" si="62"/>
        <v>2.2318400000000001E-3</v>
      </c>
      <c r="S432" s="141">
        <v>0</v>
      </c>
      <c r="T432" s="142">
        <f t="shared" si="63"/>
        <v>0</v>
      </c>
      <c r="AR432" s="143" t="s">
        <v>230</v>
      </c>
      <c r="AT432" s="143" t="s">
        <v>154</v>
      </c>
      <c r="AU432" s="143" t="s">
        <v>160</v>
      </c>
      <c r="AY432" s="17" t="s">
        <v>152</v>
      </c>
      <c r="BE432" s="144">
        <f t="shared" si="64"/>
        <v>0</v>
      </c>
      <c r="BF432" s="144">
        <f t="shared" si="65"/>
        <v>0</v>
      </c>
      <c r="BG432" s="144">
        <f t="shared" si="66"/>
        <v>0</v>
      </c>
      <c r="BH432" s="144">
        <f t="shared" si="67"/>
        <v>0</v>
      </c>
      <c r="BI432" s="144">
        <f t="shared" si="68"/>
        <v>0</v>
      </c>
      <c r="BJ432" s="17" t="s">
        <v>160</v>
      </c>
      <c r="BK432" s="144">
        <f t="shared" si="69"/>
        <v>0</v>
      </c>
      <c r="BL432" s="17" t="s">
        <v>230</v>
      </c>
      <c r="BM432" s="143" t="s">
        <v>981</v>
      </c>
    </row>
    <row r="433" spans="2:65" s="1" customFormat="1" ht="24.2" customHeight="1">
      <c r="B433" s="32"/>
      <c r="C433" s="132" t="s">
        <v>982</v>
      </c>
      <c r="D433" s="132" t="s">
        <v>154</v>
      </c>
      <c r="E433" s="133" t="s">
        <v>983</v>
      </c>
      <c r="F433" s="134" t="s">
        <v>984</v>
      </c>
      <c r="G433" s="135" t="s">
        <v>217</v>
      </c>
      <c r="H433" s="136">
        <v>112.372</v>
      </c>
      <c r="I433" s="137"/>
      <c r="J433" s="138">
        <f t="shared" si="60"/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 t="shared" si="61"/>
        <v>0</v>
      </c>
      <c r="Q433" s="141">
        <v>8.8999999999999995E-4</v>
      </c>
      <c r="R433" s="141">
        <f t="shared" si="62"/>
        <v>0.10001107999999999</v>
      </c>
      <c r="S433" s="141">
        <v>0</v>
      </c>
      <c r="T433" s="142">
        <f t="shared" si="63"/>
        <v>0</v>
      </c>
      <c r="AR433" s="143" t="s">
        <v>230</v>
      </c>
      <c r="AT433" s="143" t="s">
        <v>154</v>
      </c>
      <c r="AU433" s="143" t="s">
        <v>160</v>
      </c>
      <c r="AY433" s="17" t="s">
        <v>152</v>
      </c>
      <c r="BE433" s="144">
        <f t="shared" si="64"/>
        <v>0</v>
      </c>
      <c r="BF433" s="144">
        <f t="shared" si="65"/>
        <v>0</v>
      </c>
      <c r="BG433" s="144">
        <f t="shared" si="66"/>
        <v>0</v>
      </c>
      <c r="BH433" s="144">
        <f t="shared" si="67"/>
        <v>0</v>
      </c>
      <c r="BI433" s="144">
        <f t="shared" si="68"/>
        <v>0</v>
      </c>
      <c r="BJ433" s="17" t="s">
        <v>160</v>
      </c>
      <c r="BK433" s="144">
        <f t="shared" si="69"/>
        <v>0</v>
      </c>
      <c r="BL433" s="17" t="s">
        <v>230</v>
      </c>
      <c r="BM433" s="143" t="s">
        <v>985</v>
      </c>
    </row>
    <row r="434" spans="2:65" s="1" customFormat="1" ht="33" customHeight="1">
      <c r="B434" s="32"/>
      <c r="C434" s="132" t="s">
        <v>986</v>
      </c>
      <c r="D434" s="132" t="s">
        <v>154</v>
      </c>
      <c r="E434" s="133" t="s">
        <v>987</v>
      </c>
      <c r="F434" s="134" t="s">
        <v>988</v>
      </c>
      <c r="G434" s="135" t="s">
        <v>217</v>
      </c>
      <c r="H434" s="136">
        <v>62.4</v>
      </c>
      <c r="I434" s="137"/>
      <c r="J434" s="138">
        <f t="shared" si="60"/>
        <v>0</v>
      </c>
      <c r="K434" s="134" t="s">
        <v>158</v>
      </c>
      <c r="L434" s="32"/>
      <c r="M434" s="139" t="s">
        <v>1</v>
      </c>
      <c r="N434" s="140" t="s">
        <v>43</v>
      </c>
      <c r="P434" s="141">
        <f t="shared" si="61"/>
        <v>0</v>
      </c>
      <c r="Q434" s="141">
        <v>1.15E-3</v>
      </c>
      <c r="R434" s="141">
        <f t="shared" si="62"/>
        <v>7.175999999999999E-2</v>
      </c>
      <c r="S434" s="141">
        <v>0</v>
      </c>
      <c r="T434" s="142">
        <f t="shared" si="63"/>
        <v>0</v>
      </c>
      <c r="AR434" s="143" t="s">
        <v>230</v>
      </c>
      <c r="AT434" s="143" t="s">
        <v>154</v>
      </c>
      <c r="AU434" s="143" t="s">
        <v>160</v>
      </c>
      <c r="AY434" s="17" t="s">
        <v>152</v>
      </c>
      <c r="BE434" s="144">
        <f t="shared" si="64"/>
        <v>0</v>
      </c>
      <c r="BF434" s="144">
        <f t="shared" si="65"/>
        <v>0</v>
      </c>
      <c r="BG434" s="144">
        <f t="shared" si="66"/>
        <v>0</v>
      </c>
      <c r="BH434" s="144">
        <f t="shared" si="67"/>
        <v>0</v>
      </c>
      <c r="BI434" s="144">
        <f t="shared" si="68"/>
        <v>0</v>
      </c>
      <c r="BJ434" s="17" t="s">
        <v>160</v>
      </c>
      <c r="BK434" s="144">
        <f t="shared" si="69"/>
        <v>0</v>
      </c>
      <c r="BL434" s="17" t="s">
        <v>230</v>
      </c>
      <c r="BM434" s="143" t="s">
        <v>989</v>
      </c>
    </row>
    <row r="435" spans="2:65" s="1" customFormat="1" ht="33" customHeight="1">
      <c r="B435" s="32"/>
      <c r="C435" s="132" t="s">
        <v>990</v>
      </c>
      <c r="D435" s="132" t="s">
        <v>154</v>
      </c>
      <c r="E435" s="133" t="s">
        <v>991</v>
      </c>
      <c r="F435" s="134" t="s">
        <v>992</v>
      </c>
      <c r="G435" s="135" t="s">
        <v>168</v>
      </c>
      <c r="H435" s="136">
        <v>163.482</v>
      </c>
      <c r="I435" s="137"/>
      <c r="J435" s="138">
        <f t="shared" si="60"/>
        <v>0</v>
      </c>
      <c r="K435" s="134" t="s">
        <v>158</v>
      </c>
      <c r="L435" s="32"/>
      <c r="M435" s="139" t="s">
        <v>1</v>
      </c>
      <c r="N435" s="140" t="s">
        <v>43</v>
      </c>
      <c r="P435" s="141">
        <f t="shared" si="61"/>
        <v>0</v>
      </c>
      <c r="Q435" s="141">
        <v>2.0300000000000001E-3</v>
      </c>
      <c r="R435" s="141">
        <f t="shared" si="62"/>
        <v>0.33186846000000003</v>
      </c>
      <c r="S435" s="141">
        <v>0</v>
      </c>
      <c r="T435" s="142">
        <f t="shared" si="63"/>
        <v>0</v>
      </c>
      <c r="AR435" s="143" t="s">
        <v>230</v>
      </c>
      <c r="AT435" s="143" t="s">
        <v>154</v>
      </c>
      <c r="AU435" s="143" t="s">
        <v>160</v>
      </c>
      <c r="AY435" s="17" t="s">
        <v>152</v>
      </c>
      <c r="BE435" s="144">
        <f t="shared" si="64"/>
        <v>0</v>
      </c>
      <c r="BF435" s="144">
        <f t="shared" si="65"/>
        <v>0</v>
      </c>
      <c r="BG435" s="144">
        <f t="shared" si="66"/>
        <v>0</v>
      </c>
      <c r="BH435" s="144">
        <f t="shared" si="67"/>
        <v>0</v>
      </c>
      <c r="BI435" s="144">
        <f t="shared" si="68"/>
        <v>0</v>
      </c>
      <c r="BJ435" s="17" t="s">
        <v>160</v>
      </c>
      <c r="BK435" s="144">
        <f t="shared" si="69"/>
        <v>0</v>
      </c>
      <c r="BL435" s="17" t="s">
        <v>230</v>
      </c>
      <c r="BM435" s="143" t="s">
        <v>993</v>
      </c>
    </row>
    <row r="436" spans="2:65" s="1" customFormat="1" ht="24.2" customHeight="1">
      <c r="B436" s="32"/>
      <c r="C436" s="132" t="s">
        <v>994</v>
      </c>
      <c r="D436" s="132" t="s">
        <v>154</v>
      </c>
      <c r="E436" s="133" t="s">
        <v>995</v>
      </c>
      <c r="F436" s="134" t="s">
        <v>996</v>
      </c>
      <c r="G436" s="135" t="s">
        <v>217</v>
      </c>
      <c r="H436" s="136">
        <v>42.042000000000002</v>
      </c>
      <c r="I436" s="137"/>
      <c r="J436" s="138">
        <f t="shared" si="60"/>
        <v>0</v>
      </c>
      <c r="K436" s="134" t="s">
        <v>158</v>
      </c>
      <c r="L436" s="32"/>
      <c r="M436" s="139" t="s">
        <v>1</v>
      </c>
      <c r="N436" s="140" t="s">
        <v>43</v>
      </c>
      <c r="P436" s="141">
        <f t="shared" si="61"/>
        <v>0</v>
      </c>
      <c r="Q436" s="141">
        <v>1.4599999999999999E-3</v>
      </c>
      <c r="R436" s="141">
        <f t="shared" si="62"/>
        <v>6.1381319999999996E-2</v>
      </c>
      <c r="S436" s="141">
        <v>0</v>
      </c>
      <c r="T436" s="142">
        <f t="shared" si="63"/>
        <v>0</v>
      </c>
      <c r="AR436" s="143" t="s">
        <v>230</v>
      </c>
      <c r="AT436" s="143" t="s">
        <v>154</v>
      </c>
      <c r="AU436" s="143" t="s">
        <v>160</v>
      </c>
      <c r="AY436" s="17" t="s">
        <v>152</v>
      </c>
      <c r="BE436" s="144">
        <f t="shared" si="64"/>
        <v>0</v>
      </c>
      <c r="BF436" s="144">
        <f t="shared" si="65"/>
        <v>0</v>
      </c>
      <c r="BG436" s="144">
        <f t="shared" si="66"/>
        <v>0</v>
      </c>
      <c r="BH436" s="144">
        <f t="shared" si="67"/>
        <v>0</v>
      </c>
      <c r="BI436" s="144">
        <f t="shared" si="68"/>
        <v>0</v>
      </c>
      <c r="BJ436" s="17" t="s">
        <v>160</v>
      </c>
      <c r="BK436" s="144">
        <f t="shared" si="69"/>
        <v>0</v>
      </c>
      <c r="BL436" s="17" t="s">
        <v>230</v>
      </c>
      <c r="BM436" s="143" t="s">
        <v>997</v>
      </c>
    </row>
    <row r="437" spans="2:65" s="1" customFormat="1" ht="16.5" customHeight="1">
      <c r="B437" s="32"/>
      <c r="C437" s="132" t="s">
        <v>998</v>
      </c>
      <c r="D437" s="132" t="s">
        <v>154</v>
      </c>
      <c r="E437" s="133" t="s">
        <v>999</v>
      </c>
      <c r="F437" s="134" t="s">
        <v>1000</v>
      </c>
      <c r="G437" s="135" t="s">
        <v>217</v>
      </c>
      <c r="H437" s="136">
        <v>110.65600000000001</v>
      </c>
      <c r="I437" s="137"/>
      <c r="J437" s="138">
        <f t="shared" si="60"/>
        <v>0</v>
      </c>
      <c r="K437" s="134" t="s">
        <v>158</v>
      </c>
      <c r="L437" s="32"/>
      <c r="M437" s="139" t="s">
        <v>1</v>
      </c>
      <c r="N437" s="140" t="s">
        <v>43</v>
      </c>
      <c r="P437" s="141">
        <f t="shared" si="61"/>
        <v>0</v>
      </c>
      <c r="Q437" s="141">
        <v>1.4300000000000001E-3</v>
      </c>
      <c r="R437" s="141">
        <f t="shared" si="62"/>
        <v>0.15823808</v>
      </c>
      <c r="S437" s="141">
        <v>0</v>
      </c>
      <c r="T437" s="142">
        <f t="shared" si="63"/>
        <v>0</v>
      </c>
      <c r="AR437" s="143" t="s">
        <v>230</v>
      </c>
      <c r="AT437" s="143" t="s">
        <v>154</v>
      </c>
      <c r="AU437" s="143" t="s">
        <v>160</v>
      </c>
      <c r="AY437" s="17" t="s">
        <v>152</v>
      </c>
      <c r="BE437" s="144">
        <f t="shared" si="64"/>
        <v>0</v>
      </c>
      <c r="BF437" s="144">
        <f t="shared" si="65"/>
        <v>0</v>
      </c>
      <c r="BG437" s="144">
        <f t="shared" si="66"/>
        <v>0</v>
      </c>
      <c r="BH437" s="144">
        <f t="shared" si="67"/>
        <v>0</v>
      </c>
      <c r="BI437" s="144">
        <f t="shared" si="68"/>
        <v>0</v>
      </c>
      <c r="BJ437" s="17" t="s">
        <v>160</v>
      </c>
      <c r="BK437" s="144">
        <f t="shared" si="69"/>
        <v>0</v>
      </c>
      <c r="BL437" s="17" t="s">
        <v>230</v>
      </c>
      <c r="BM437" s="143" t="s">
        <v>1001</v>
      </c>
    </row>
    <row r="438" spans="2:65" s="1" customFormat="1" ht="24.2" customHeight="1">
      <c r="B438" s="32"/>
      <c r="C438" s="132" t="s">
        <v>1002</v>
      </c>
      <c r="D438" s="132" t="s">
        <v>154</v>
      </c>
      <c r="E438" s="133" t="s">
        <v>1003</v>
      </c>
      <c r="F438" s="134" t="s">
        <v>1004</v>
      </c>
      <c r="G438" s="135" t="s">
        <v>157</v>
      </c>
      <c r="H438" s="136">
        <v>4</v>
      </c>
      <c r="I438" s="137"/>
      <c r="J438" s="138">
        <f t="shared" si="60"/>
        <v>0</v>
      </c>
      <c r="K438" s="134" t="s">
        <v>158</v>
      </c>
      <c r="L438" s="32"/>
      <c r="M438" s="139" t="s">
        <v>1</v>
      </c>
      <c r="N438" s="140" t="s">
        <v>43</v>
      </c>
      <c r="P438" s="141">
        <f t="shared" si="61"/>
        <v>0</v>
      </c>
      <c r="Q438" s="141">
        <v>2.0000000000000001E-4</v>
      </c>
      <c r="R438" s="141">
        <f t="shared" si="62"/>
        <v>8.0000000000000004E-4</v>
      </c>
      <c r="S438" s="141">
        <v>0</v>
      </c>
      <c r="T438" s="142">
        <f t="shared" si="63"/>
        <v>0</v>
      </c>
      <c r="AR438" s="143" t="s">
        <v>230</v>
      </c>
      <c r="AT438" s="143" t="s">
        <v>154</v>
      </c>
      <c r="AU438" s="143" t="s">
        <v>160</v>
      </c>
      <c r="AY438" s="17" t="s">
        <v>152</v>
      </c>
      <c r="BE438" s="144">
        <f t="shared" si="64"/>
        <v>0</v>
      </c>
      <c r="BF438" s="144">
        <f t="shared" si="65"/>
        <v>0</v>
      </c>
      <c r="BG438" s="144">
        <f t="shared" si="66"/>
        <v>0</v>
      </c>
      <c r="BH438" s="144">
        <f t="shared" si="67"/>
        <v>0</v>
      </c>
      <c r="BI438" s="144">
        <f t="shared" si="68"/>
        <v>0</v>
      </c>
      <c r="BJ438" s="17" t="s">
        <v>160</v>
      </c>
      <c r="BK438" s="144">
        <f t="shared" si="69"/>
        <v>0</v>
      </c>
      <c r="BL438" s="17" t="s">
        <v>230</v>
      </c>
      <c r="BM438" s="143" t="s">
        <v>1005</v>
      </c>
    </row>
    <row r="439" spans="2:65" s="1" customFormat="1" ht="24.2" customHeight="1">
      <c r="B439" s="32"/>
      <c r="C439" s="132" t="s">
        <v>1006</v>
      </c>
      <c r="D439" s="132" t="s">
        <v>154</v>
      </c>
      <c r="E439" s="133" t="s">
        <v>1007</v>
      </c>
      <c r="F439" s="134" t="s">
        <v>1008</v>
      </c>
      <c r="G439" s="135" t="s">
        <v>217</v>
      </c>
      <c r="H439" s="136">
        <v>21.32</v>
      </c>
      <c r="I439" s="137"/>
      <c r="J439" s="138">
        <f t="shared" si="60"/>
        <v>0</v>
      </c>
      <c r="K439" s="134" t="s">
        <v>158</v>
      </c>
      <c r="L439" s="32"/>
      <c r="M439" s="139" t="s">
        <v>1</v>
      </c>
      <c r="N439" s="140" t="s">
        <v>43</v>
      </c>
      <c r="P439" s="141">
        <f t="shared" si="61"/>
        <v>0</v>
      </c>
      <c r="Q439" s="141">
        <v>1.5200000000000001E-3</v>
      </c>
      <c r="R439" s="141">
        <f t="shared" si="62"/>
        <v>3.2406400000000002E-2</v>
      </c>
      <c r="S439" s="141">
        <v>0</v>
      </c>
      <c r="T439" s="142">
        <f t="shared" si="63"/>
        <v>0</v>
      </c>
      <c r="AR439" s="143" t="s">
        <v>230</v>
      </c>
      <c r="AT439" s="143" t="s">
        <v>154</v>
      </c>
      <c r="AU439" s="143" t="s">
        <v>160</v>
      </c>
      <c r="AY439" s="17" t="s">
        <v>152</v>
      </c>
      <c r="BE439" s="144">
        <f t="shared" si="64"/>
        <v>0</v>
      </c>
      <c r="BF439" s="144">
        <f t="shared" si="65"/>
        <v>0</v>
      </c>
      <c r="BG439" s="144">
        <f t="shared" si="66"/>
        <v>0</v>
      </c>
      <c r="BH439" s="144">
        <f t="shared" si="67"/>
        <v>0</v>
      </c>
      <c r="BI439" s="144">
        <f t="shared" si="68"/>
        <v>0</v>
      </c>
      <c r="BJ439" s="17" t="s">
        <v>160</v>
      </c>
      <c r="BK439" s="144">
        <f t="shared" si="69"/>
        <v>0</v>
      </c>
      <c r="BL439" s="17" t="s">
        <v>230</v>
      </c>
      <c r="BM439" s="143" t="s">
        <v>1009</v>
      </c>
    </row>
    <row r="440" spans="2:65" s="1" customFormat="1" ht="24.2" customHeight="1">
      <c r="B440" s="32"/>
      <c r="C440" s="132" t="s">
        <v>1010</v>
      </c>
      <c r="D440" s="132" t="s">
        <v>154</v>
      </c>
      <c r="E440" s="133" t="s">
        <v>1011</v>
      </c>
      <c r="F440" s="134" t="s">
        <v>1012</v>
      </c>
      <c r="G440" s="135" t="s">
        <v>633</v>
      </c>
      <c r="H440" s="179"/>
      <c r="I440" s="137"/>
      <c r="J440" s="138">
        <f t="shared" si="60"/>
        <v>0</v>
      </c>
      <c r="K440" s="134" t="s">
        <v>158</v>
      </c>
      <c r="L440" s="32"/>
      <c r="M440" s="139" t="s">
        <v>1</v>
      </c>
      <c r="N440" s="140" t="s">
        <v>43</v>
      </c>
      <c r="P440" s="141">
        <f t="shared" si="61"/>
        <v>0</v>
      </c>
      <c r="Q440" s="141">
        <v>0</v>
      </c>
      <c r="R440" s="141">
        <f t="shared" si="62"/>
        <v>0</v>
      </c>
      <c r="S440" s="141">
        <v>0</v>
      </c>
      <c r="T440" s="142">
        <f t="shared" si="63"/>
        <v>0</v>
      </c>
      <c r="AR440" s="143" t="s">
        <v>230</v>
      </c>
      <c r="AT440" s="143" t="s">
        <v>154</v>
      </c>
      <c r="AU440" s="143" t="s">
        <v>160</v>
      </c>
      <c r="AY440" s="17" t="s">
        <v>152</v>
      </c>
      <c r="BE440" s="144">
        <f t="shared" si="64"/>
        <v>0</v>
      </c>
      <c r="BF440" s="144">
        <f t="shared" si="65"/>
        <v>0</v>
      </c>
      <c r="BG440" s="144">
        <f t="shared" si="66"/>
        <v>0</v>
      </c>
      <c r="BH440" s="144">
        <f t="shared" si="67"/>
        <v>0</v>
      </c>
      <c r="BI440" s="144">
        <f t="shared" si="68"/>
        <v>0</v>
      </c>
      <c r="BJ440" s="17" t="s">
        <v>160</v>
      </c>
      <c r="BK440" s="144">
        <f t="shared" si="69"/>
        <v>0</v>
      </c>
      <c r="BL440" s="17" t="s">
        <v>230</v>
      </c>
      <c r="BM440" s="143" t="s">
        <v>1013</v>
      </c>
    </row>
    <row r="441" spans="2:65" s="11" customFormat="1" ht="22.9" customHeight="1">
      <c r="B441" s="120"/>
      <c r="D441" s="121" t="s">
        <v>76</v>
      </c>
      <c r="E441" s="130" t="s">
        <v>1014</v>
      </c>
      <c r="F441" s="130" t="s">
        <v>1015</v>
      </c>
      <c r="I441" s="123"/>
      <c r="J441" s="131">
        <f>BK441</f>
        <v>0</v>
      </c>
      <c r="L441" s="120"/>
      <c r="M441" s="125"/>
      <c r="P441" s="126">
        <f>SUM(P442:P449)</f>
        <v>0</v>
      </c>
      <c r="R441" s="126">
        <f>SUM(R442:R449)</f>
        <v>0.29114032000000001</v>
      </c>
      <c r="T441" s="127">
        <f>SUM(T442:T449)</f>
        <v>0</v>
      </c>
      <c r="AR441" s="121" t="s">
        <v>160</v>
      </c>
      <c r="AT441" s="128" t="s">
        <v>76</v>
      </c>
      <c r="AU441" s="128" t="s">
        <v>85</v>
      </c>
      <c r="AY441" s="121" t="s">
        <v>152</v>
      </c>
      <c r="BK441" s="129">
        <f>SUM(BK442:BK449)</f>
        <v>0</v>
      </c>
    </row>
    <row r="442" spans="2:65" s="1" customFormat="1" ht="37.9" customHeight="1">
      <c r="B442" s="32"/>
      <c r="C442" s="132" t="s">
        <v>1016</v>
      </c>
      <c r="D442" s="132" t="s">
        <v>154</v>
      </c>
      <c r="E442" s="133" t="s">
        <v>1017</v>
      </c>
      <c r="F442" s="134" t="s">
        <v>1018</v>
      </c>
      <c r="G442" s="135" t="s">
        <v>168</v>
      </c>
      <c r="H442" s="136">
        <v>746.93399999999997</v>
      </c>
      <c r="I442" s="137"/>
      <c r="J442" s="138">
        <f>ROUND(I442*H442,2)</f>
        <v>0</v>
      </c>
      <c r="K442" s="134" t="s">
        <v>158</v>
      </c>
      <c r="L442" s="32"/>
      <c r="M442" s="139" t="s">
        <v>1</v>
      </c>
      <c r="N442" s="140" t="s">
        <v>43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230</v>
      </c>
      <c r="AT442" s="143" t="s">
        <v>154</v>
      </c>
      <c r="AU442" s="143" t="s">
        <v>160</v>
      </c>
      <c r="AY442" s="17" t="s">
        <v>152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7" t="s">
        <v>160</v>
      </c>
      <c r="BK442" s="144">
        <f>ROUND(I442*H442,2)</f>
        <v>0</v>
      </c>
      <c r="BL442" s="17" t="s">
        <v>230</v>
      </c>
      <c r="BM442" s="143" t="s">
        <v>1019</v>
      </c>
    </row>
    <row r="443" spans="2:65" s="1" customFormat="1" ht="37.9" customHeight="1">
      <c r="B443" s="32"/>
      <c r="C443" s="166" t="s">
        <v>1020</v>
      </c>
      <c r="D443" s="166" t="s">
        <v>231</v>
      </c>
      <c r="E443" s="167" t="s">
        <v>1021</v>
      </c>
      <c r="F443" s="168" t="s">
        <v>1022</v>
      </c>
      <c r="G443" s="169" t="s">
        <v>168</v>
      </c>
      <c r="H443" s="170">
        <v>821.62699999999995</v>
      </c>
      <c r="I443" s="171"/>
      <c r="J443" s="172">
        <f>ROUND(I443*H443,2)</f>
        <v>0</v>
      </c>
      <c r="K443" s="168" t="s">
        <v>158</v>
      </c>
      <c r="L443" s="173"/>
      <c r="M443" s="174" t="s">
        <v>1</v>
      </c>
      <c r="N443" s="175" t="s">
        <v>43</v>
      </c>
      <c r="P443" s="141">
        <f>O443*H443</f>
        <v>0</v>
      </c>
      <c r="Q443" s="141">
        <v>1.6000000000000001E-4</v>
      </c>
      <c r="R443" s="141">
        <f>Q443*H443</f>
        <v>0.13146031999999999</v>
      </c>
      <c r="S443" s="141">
        <v>0</v>
      </c>
      <c r="T443" s="142">
        <f>S443*H443</f>
        <v>0</v>
      </c>
      <c r="AR443" s="143" t="s">
        <v>305</v>
      </c>
      <c r="AT443" s="143" t="s">
        <v>231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230</v>
      </c>
      <c r="BM443" s="143" t="s">
        <v>1023</v>
      </c>
    </row>
    <row r="444" spans="2:65" s="12" customFormat="1" ht="11.25">
      <c r="B444" s="145"/>
      <c r="D444" s="146" t="s">
        <v>174</v>
      </c>
      <c r="F444" s="148" t="s">
        <v>1024</v>
      </c>
      <c r="H444" s="149">
        <v>821.62699999999995</v>
      </c>
      <c r="I444" s="150"/>
      <c r="L444" s="145"/>
      <c r="M444" s="151"/>
      <c r="T444" s="152"/>
      <c r="AT444" s="147" t="s">
        <v>174</v>
      </c>
      <c r="AU444" s="147" t="s">
        <v>160</v>
      </c>
      <c r="AV444" s="12" t="s">
        <v>160</v>
      </c>
      <c r="AW444" s="12" t="s">
        <v>4</v>
      </c>
      <c r="AX444" s="12" t="s">
        <v>85</v>
      </c>
      <c r="AY444" s="147" t="s">
        <v>152</v>
      </c>
    </row>
    <row r="445" spans="2:65" s="1" customFormat="1" ht="24.2" customHeight="1">
      <c r="B445" s="32"/>
      <c r="C445" s="166" t="s">
        <v>1025</v>
      </c>
      <c r="D445" s="166" t="s">
        <v>231</v>
      </c>
      <c r="E445" s="167" t="s">
        <v>1026</v>
      </c>
      <c r="F445" s="168" t="s">
        <v>1027</v>
      </c>
      <c r="G445" s="169" t="s">
        <v>217</v>
      </c>
      <c r="H445" s="170">
        <v>750</v>
      </c>
      <c r="I445" s="171"/>
      <c r="J445" s="172">
        <f>ROUND(I445*H445,2)</f>
        <v>0</v>
      </c>
      <c r="K445" s="168" t="s">
        <v>158</v>
      </c>
      <c r="L445" s="173"/>
      <c r="M445" s="174" t="s">
        <v>1</v>
      </c>
      <c r="N445" s="175" t="s">
        <v>43</v>
      </c>
      <c r="P445" s="141">
        <f>O445*H445</f>
        <v>0</v>
      </c>
      <c r="Q445" s="141">
        <v>2.0000000000000001E-4</v>
      </c>
      <c r="R445" s="141">
        <f>Q445*H445</f>
        <v>0.15</v>
      </c>
      <c r="S445" s="141">
        <v>0</v>
      </c>
      <c r="T445" s="142">
        <f>S445*H445</f>
        <v>0</v>
      </c>
      <c r="AR445" s="143" t="s">
        <v>305</v>
      </c>
      <c r="AT445" s="143" t="s">
        <v>231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230</v>
      </c>
      <c r="BM445" s="143" t="s">
        <v>1028</v>
      </c>
    </row>
    <row r="446" spans="2:65" s="1" customFormat="1" ht="16.5" customHeight="1">
      <c r="B446" s="32"/>
      <c r="C446" s="132" t="s">
        <v>1029</v>
      </c>
      <c r="D446" s="132" t="s">
        <v>154</v>
      </c>
      <c r="E446" s="133" t="s">
        <v>1030</v>
      </c>
      <c r="F446" s="134" t="s">
        <v>1031</v>
      </c>
      <c r="G446" s="135" t="s">
        <v>217</v>
      </c>
      <c r="H446" s="136">
        <v>880</v>
      </c>
      <c r="I446" s="137"/>
      <c r="J446" s="138">
        <f>ROUND(I446*H446,2)</f>
        <v>0</v>
      </c>
      <c r="K446" s="134" t="s">
        <v>158</v>
      </c>
      <c r="L446" s="32"/>
      <c r="M446" s="139" t="s">
        <v>1</v>
      </c>
      <c r="N446" s="140" t="s">
        <v>43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230</v>
      </c>
      <c r="AT446" s="143" t="s">
        <v>154</v>
      </c>
      <c r="AU446" s="143" t="s">
        <v>160</v>
      </c>
      <c r="AY446" s="17" t="s">
        <v>152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7" t="s">
        <v>160</v>
      </c>
      <c r="BK446" s="144">
        <f>ROUND(I446*H446,2)</f>
        <v>0</v>
      </c>
      <c r="BL446" s="17" t="s">
        <v>230</v>
      </c>
      <c r="BM446" s="143" t="s">
        <v>1032</v>
      </c>
    </row>
    <row r="447" spans="2:65" s="1" customFormat="1" ht="24.2" customHeight="1">
      <c r="B447" s="32"/>
      <c r="C447" s="166" t="s">
        <v>1033</v>
      </c>
      <c r="D447" s="166" t="s">
        <v>231</v>
      </c>
      <c r="E447" s="167" t="s">
        <v>1034</v>
      </c>
      <c r="F447" s="168" t="s">
        <v>1035</v>
      </c>
      <c r="G447" s="169" t="s">
        <v>217</v>
      </c>
      <c r="H447" s="170">
        <v>968</v>
      </c>
      <c r="I447" s="171"/>
      <c r="J447" s="172">
        <f>ROUND(I447*H447,2)</f>
        <v>0</v>
      </c>
      <c r="K447" s="168" t="s">
        <v>158</v>
      </c>
      <c r="L447" s="173"/>
      <c r="M447" s="174" t="s">
        <v>1</v>
      </c>
      <c r="N447" s="175" t="s">
        <v>43</v>
      </c>
      <c r="P447" s="141">
        <f>O447*H447</f>
        <v>0</v>
      </c>
      <c r="Q447" s="141">
        <v>1.0000000000000001E-5</v>
      </c>
      <c r="R447" s="141">
        <f>Q447*H447</f>
        <v>9.6800000000000011E-3</v>
      </c>
      <c r="S447" s="141">
        <v>0</v>
      </c>
      <c r="T447" s="142">
        <f>S447*H447</f>
        <v>0</v>
      </c>
      <c r="AR447" s="143" t="s">
        <v>305</v>
      </c>
      <c r="AT447" s="143" t="s">
        <v>231</v>
      </c>
      <c r="AU447" s="143" t="s">
        <v>160</v>
      </c>
      <c r="AY447" s="17" t="s">
        <v>152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160</v>
      </c>
      <c r="BK447" s="144">
        <f>ROUND(I447*H447,2)</f>
        <v>0</v>
      </c>
      <c r="BL447" s="17" t="s">
        <v>230</v>
      </c>
      <c r="BM447" s="143" t="s">
        <v>1036</v>
      </c>
    </row>
    <row r="448" spans="2:65" s="12" customFormat="1" ht="11.25">
      <c r="B448" s="145"/>
      <c r="D448" s="146" t="s">
        <v>174</v>
      </c>
      <c r="F448" s="148" t="s">
        <v>1037</v>
      </c>
      <c r="H448" s="149">
        <v>968</v>
      </c>
      <c r="I448" s="150"/>
      <c r="L448" s="145"/>
      <c r="M448" s="151"/>
      <c r="T448" s="152"/>
      <c r="AT448" s="147" t="s">
        <v>174</v>
      </c>
      <c r="AU448" s="147" t="s">
        <v>160</v>
      </c>
      <c r="AV448" s="12" t="s">
        <v>160</v>
      </c>
      <c r="AW448" s="12" t="s">
        <v>4</v>
      </c>
      <c r="AX448" s="12" t="s">
        <v>85</v>
      </c>
      <c r="AY448" s="147" t="s">
        <v>152</v>
      </c>
    </row>
    <row r="449" spans="2:65" s="1" customFormat="1" ht="24.2" customHeight="1">
      <c r="B449" s="32"/>
      <c r="C449" s="132" t="s">
        <v>1038</v>
      </c>
      <c r="D449" s="132" t="s">
        <v>154</v>
      </c>
      <c r="E449" s="133" t="s">
        <v>1039</v>
      </c>
      <c r="F449" s="134" t="s">
        <v>1040</v>
      </c>
      <c r="G449" s="135" t="s">
        <v>633</v>
      </c>
      <c r="H449" s="179"/>
      <c r="I449" s="137"/>
      <c r="J449" s="138">
        <f>ROUND(I449*H449,2)</f>
        <v>0</v>
      </c>
      <c r="K449" s="134" t="s">
        <v>158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230</v>
      </c>
      <c r="AT449" s="143" t="s">
        <v>154</v>
      </c>
      <c r="AU449" s="143" t="s">
        <v>160</v>
      </c>
      <c r="AY449" s="17" t="s">
        <v>152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160</v>
      </c>
      <c r="BK449" s="144">
        <f>ROUND(I449*H449,2)</f>
        <v>0</v>
      </c>
      <c r="BL449" s="17" t="s">
        <v>230</v>
      </c>
      <c r="BM449" s="143" t="s">
        <v>1041</v>
      </c>
    </row>
    <row r="450" spans="2:65" s="11" customFormat="1" ht="22.9" customHeight="1">
      <c r="B450" s="120"/>
      <c r="D450" s="121" t="s">
        <v>76</v>
      </c>
      <c r="E450" s="130" t="s">
        <v>1042</v>
      </c>
      <c r="F450" s="130" t="s">
        <v>1043</v>
      </c>
      <c r="I450" s="123"/>
      <c r="J450" s="131">
        <f>BK450</f>
        <v>0</v>
      </c>
      <c r="L450" s="120"/>
      <c r="M450" s="125"/>
      <c r="P450" s="126">
        <f>SUM(P451:P466)</f>
        <v>0</v>
      </c>
      <c r="R450" s="126">
        <f>SUM(R451:R466)</f>
        <v>0</v>
      </c>
      <c r="T450" s="127">
        <f>SUM(T451:T466)</f>
        <v>0</v>
      </c>
      <c r="AR450" s="121" t="s">
        <v>160</v>
      </c>
      <c r="AT450" s="128" t="s">
        <v>76</v>
      </c>
      <c r="AU450" s="128" t="s">
        <v>85</v>
      </c>
      <c r="AY450" s="121" t="s">
        <v>152</v>
      </c>
      <c r="BK450" s="129">
        <f>SUM(BK451:BK466)</f>
        <v>0</v>
      </c>
    </row>
    <row r="451" spans="2:65" s="1" customFormat="1" ht="44.25" customHeight="1">
      <c r="B451" s="32"/>
      <c r="C451" s="132" t="s">
        <v>1044</v>
      </c>
      <c r="D451" s="132" t="s">
        <v>154</v>
      </c>
      <c r="E451" s="133" t="s">
        <v>1045</v>
      </c>
      <c r="F451" s="134" t="s">
        <v>1046</v>
      </c>
      <c r="G451" s="135" t="s">
        <v>545</v>
      </c>
      <c r="H451" s="136">
        <v>13</v>
      </c>
      <c r="I451" s="137"/>
      <c r="J451" s="138">
        <f>ROUND(I451*H451,2)</f>
        <v>0</v>
      </c>
      <c r="K451" s="134" t="s">
        <v>1</v>
      </c>
      <c r="L451" s="32"/>
      <c r="M451" s="139" t="s">
        <v>1</v>
      </c>
      <c r="N451" s="140" t="s">
        <v>43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230</v>
      </c>
      <c r="AT451" s="143" t="s">
        <v>154</v>
      </c>
      <c r="AU451" s="143" t="s">
        <v>160</v>
      </c>
      <c r="AY451" s="17" t="s">
        <v>152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160</v>
      </c>
      <c r="BK451" s="144">
        <f>ROUND(I451*H451,2)</f>
        <v>0</v>
      </c>
      <c r="BL451" s="17" t="s">
        <v>230</v>
      </c>
      <c r="BM451" s="143" t="s">
        <v>1047</v>
      </c>
    </row>
    <row r="452" spans="2:65" s="1" customFormat="1" ht="39">
      <c r="B452" s="32"/>
      <c r="D452" s="146" t="s">
        <v>235</v>
      </c>
      <c r="F452" s="176" t="s">
        <v>1048</v>
      </c>
      <c r="I452" s="177"/>
      <c r="L452" s="32"/>
      <c r="M452" s="178"/>
      <c r="T452" s="56"/>
      <c r="AT452" s="17" t="s">
        <v>235</v>
      </c>
      <c r="AU452" s="17" t="s">
        <v>160</v>
      </c>
    </row>
    <row r="453" spans="2:65" s="1" customFormat="1" ht="44.25" customHeight="1">
      <c r="B453" s="32"/>
      <c r="C453" s="132" t="s">
        <v>1049</v>
      </c>
      <c r="D453" s="132" t="s">
        <v>154</v>
      </c>
      <c r="E453" s="133" t="s">
        <v>1050</v>
      </c>
      <c r="F453" s="134" t="s">
        <v>1051</v>
      </c>
      <c r="G453" s="135" t="s">
        <v>545</v>
      </c>
      <c r="H453" s="136">
        <v>11</v>
      </c>
      <c r="I453" s="137"/>
      <c r="J453" s="138">
        <f t="shared" ref="J453:J464" si="70">ROUND(I453*H453,2)</f>
        <v>0</v>
      </c>
      <c r="K453" s="134" t="s">
        <v>1</v>
      </c>
      <c r="L453" s="32"/>
      <c r="M453" s="139" t="s">
        <v>1</v>
      </c>
      <c r="N453" s="140" t="s">
        <v>43</v>
      </c>
      <c r="P453" s="141">
        <f t="shared" ref="P453:P464" si="71">O453*H453</f>
        <v>0</v>
      </c>
      <c r="Q453" s="141">
        <v>0</v>
      </c>
      <c r="R453" s="141">
        <f t="shared" ref="R453:R464" si="72">Q453*H453</f>
        <v>0</v>
      </c>
      <c r="S453" s="141">
        <v>0</v>
      </c>
      <c r="T453" s="142">
        <f t="shared" ref="T453:T464" si="73">S453*H453</f>
        <v>0</v>
      </c>
      <c r="AR453" s="143" t="s">
        <v>230</v>
      </c>
      <c r="AT453" s="143" t="s">
        <v>154</v>
      </c>
      <c r="AU453" s="143" t="s">
        <v>160</v>
      </c>
      <c r="AY453" s="17" t="s">
        <v>152</v>
      </c>
      <c r="BE453" s="144">
        <f t="shared" ref="BE453:BE464" si="74">IF(N453="základní",J453,0)</f>
        <v>0</v>
      </c>
      <c r="BF453" s="144">
        <f t="shared" ref="BF453:BF464" si="75">IF(N453="snížená",J453,0)</f>
        <v>0</v>
      </c>
      <c r="BG453" s="144">
        <f t="shared" ref="BG453:BG464" si="76">IF(N453="zákl. přenesená",J453,0)</f>
        <v>0</v>
      </c>
      <c r="BH453" s="144">
        <f t="shared" ref="BH453:BH464" si="77">IF(N453="sníž. přenesená",J453,0)</f>
        <v>0</v>
      </c>
      <c r="BI453" s="144">
        <f t="shared" ref="BI453:BI464" si="78">IF(N453="nulová",J453,0)</f>
        <v>0</v>
      </c>
      <c r="BJ453" s="17" t="s">
        <v>160</v>
      </c>
      <c r="BK453" s="144">
        <f t="shared" ref="BK453:BK464" si="79">ROUND(I453*H453,2)</f>
        <v>0</v>
      </c>
      <c r="BL453" s="17" t="s">
        <v>230</v>
      </c>
      <c r="BM453" s="143" t="s">
        <v>1052</v>
      </c>
    </row>
    <row r="454" spans="2:65" s="1" customFormat="1" ht="49.15" customHeight="1">
      <c r="B454" s="32"/>
      <c r="C454" s="132" t="s">
        <v>1053</v>
      </c>
      <c r="D454" s="132" t="s">
        <v>154</v>
      </c>
      <c r="E454" s="133" t="s">
        <v>1054</v>
      </c>
      <c r="F454" s="134" t="s">
        <v>1055</v>
      </c>
      <c r="G454" s="135" t="s">
        <v>545</v>
      </c>
      <c r="H454" s="136">
        <v>2</v>
      </c>
      <c r="I454" s="137"/>
      <c r="J454" s="138">
        <f t="shared" si="70"/>
        <v>0</v>
      </c>
      <c r="K454" s="134" t="s">
        <v>1</v>
      </c>
      <c r="L454" s="32"/>
      <c r="M454" s="139" t="s">
        <v>1</v>
      </c>
      <c r="N454" s="140" t="s">
        <v>43</v>
      </c>
      <c r="P454" s="141">
        <f t="shared" si="71"/>
        <v>0</v>
      </c>
      <c r="Q454" s="141">
        <v>0</v>
      </c>
      <c r="R454" s="141">
        <f t="shared" si="72"/>
        <v>0</v>
      </c>
      <c r="S454" s="141">
        <v>0</v>
      </c>
      <c r="T454" s="142">
        <f t="shared" si="73"/>
        <v>0</v>
      </c>
      <c r="AR454" s="143" t="s">
        <v>230</v>
      </c>
      <c r="AT454" s="143" t="s">
        <v>154</v>
      </c>
      <c r="AU454" s="143" t="s">
        <v>160</v>
      </c>
      <c r="AY454" s="17" t="s">
        <v>152</v>
      </c>
      <c r="BE454" s="144">
        <f t="shared" si="74"/>
        <v>0</v>
      </c>
      <c r="BF454" s="144">
        <f t="shared" si="75"/>
        <v>0</v>
      </c>
      <c r="BG454" s="144">
        <f t="shared" si="76"/>
        <v>0</v>
      </c>
      <c r="BH454" s="144">
        <f t="shared" si="77"/>
        <v>0</v>
      </c>
      <c r="BI454" s="144">
        <f t="shared" si="78"/>
        <v>0</v>
      </c>
      <c r="BJ454" s="17" t="s">
        <v>160</v>
      </c>
      <c r="BK454" s="144">
        <f t="shared" si="79"/>
        <v>0</v>
      </c>
      <c r="BL454" s="17" t="s">
        <v>230</v>
      </c>
      <c r="BM454" s="143" t="s">
        <v>1056</v>
      </c>
    </row>
    <row r="455" spans="2:65" s="1" customFormat="1" ht="49.15" customHeight="1">
      <c r="B455" s="32"/>
      <c r="C455" s="132" t="s">
        <v>1057</v>
      </c>
      <c r="D455" s="132" t="s">
        <v>154</v>
      </c>
      <c r="E455" s="133" t="s">
        <v>1058</v>
      </c>
      <c r="F455" s="134" t="s">
        <v>1059</v>
      </c>
      <c r="G455" s="135" t="s">
        <v>545</v>
      </c>
      <c r="H455" s="136">
        <v>5</v>
      </c>
      <c r="I455" s="137"/>
      <c r="J455" s="138">
        <f t="shared" si="70"/>
        <v>0</v>
      </c>
      <c r="K455" s="134" t="s">
        <v>1</v>
      </c>
      <c r="L455" s="32"/>
      <c r="M455" s="139" t="s">
        <v>1</v>
      </c>
      <c r="N455" s="140" t="s">
        <v>43</v>
      </c>
      <c r="P455" s="141">
        <f t="shared" si="71"/>
        <v>0</v>
      </c>
      <c r="Q455" s="141">
        <v>0</v>
      </c>
      <c r="R455" s="141">
        <f t="shared" si="72"/>
        <v>0</v>
      </c>
      <c r="S455" s="141">
        <v>0</v>
      </c>
      <c r="T455" s="142">
        <f t="shared" si="73"/>
        <v>0</v>
      </c>
      <c r="AR455" s="143" t="s">
        <v>230</v>
      </c>
      <c r="AT455" s="143" t="s">
        <v>154</v>
      </c>
      <c r="AU455" s="143" t="s">
        <v>160</v>
      </c>
      <c r="AY455" s="17" t="s">
        <v>152</v>
      </c>
      <c r="BE455" s="144">
        <f t="shared" si="74"/>
        <v>0</v>
      </c>
      <c r="BF455" s="144">
        <f t="shared" si="75"/>
        <v>0</v>
      </c>
      <c r="BG455" s="144">
        <f t="shared" si="76"/>
        <v>0</v>
      </c>
      <c r="BH455" s="144">
        <f t="shared" si="77"/>
        <v>0</v>
      </c>
      <c r="BI455" s="144">
        <f t="shared" si="78"/>
        <v>0</v>
      </c>
      <c r="BJ455" s="17" t="s">
        <v>160</v>
      </c>
      <c r="BK455" s="144">
        <f t="shared" si="79"/>
        <v>0</v>
      </c>
      <c r="BL455" s="17" t="s">
        <v>230</v>
      </c>
      <c r="BM455" s="143" t="s">
        <v>1060</v>
      </c>
    </row>
    <row r="456" spans="2:65" s="1" customFormat="1" ht="55.5" customHeight="1">
      <c r="B456" s="32"/>
      <c r="C456" s="132" t="s">
        <v>1061</v>
      </c>
      <c r="D456" s="132" t="s">
        <v>154</v>
      </c>
      <c r="E456" s="133" t="s">
        <v>1062</v>
      </c>
      <c r="F456" s="134" t="s">
        <v>1063</v>
      </c>
      <c r="G456" s="135" t="s">
        <v>545</v>
      </c>
      <c r="H456" s="136">
        <v>1</v>
      </c>
      <c r="I456" s="137"/>
      <c r="J456" s="138">
        <f t="shared" si="70"/>
        <v>0</v>
      </c>
      <c r="K456" s="134" t="s">
        <v>1</v>
      </c>
      <c r="L456" s="32"/>
      <c r="M456" s="139" t="s">
        <v>1</v>
      </c>
      <c r="N456" s="140" t="s">
        <v>43</v>
      </c>
      <c r="P456" s="141">
        <f t="shared" si="71"/>
        <v>0</v>
      </c>
      <c r="Q456" s="141">
        <v>0</v>
      </c>
      <c r="R456" s="141">
        <f t="shared" si="72"/>
        <v>0</v>
      </c>
      <c r="S456" s="141">
        <v>0</v>
      </c>
      <c r="T456" s="142">
        <f t="shared" si="73"/>
        <v>0</v>
      </c>
      <c r="AR456" s="143" t="s">
        <v>230</v>
      </c>
      <c r="AT456" s="143" t="s">
        <v>154</v>
      </c>
      <c r="AU456" s="143" t="s">
        <v>160</v>
      </c>
      <c r="AY456" s="17" t="s">
        <v>152</v>
      </c>
      <c r="BE456" s="144">
        <f t="shared" si="74"/>
        <v>0</v>
      </c>
      <c r="BF456" s="144">
        <f t="shared" si="75"/>
        <v>0</v>
      </c>
      <c r="BG456" s="144">
        <f t="shared" si="76"/>
        <v>0</v>
      </c>
      <c r="BH456" s="144">
        <f t="shared" si="77"/>
        <v>0</v>
      </c>
      <c r="BI456" s="144">
        <f t="shared" si="78"/>
        <v>0</v>
      </c>
      <c r="BJ456" s="17" t="s">
        <v>160</v>
      </c>
      <c r="BK456" s="144">
        <f t="shared" si="79"/>
        <v>0</v>
      </c>
      <c r="BL456" s="17" t="s">
        <v>230</v>
      </c>
      <c r="BM456" s="143" t="s">
        <v>1064</v>
      </c>
    </row>
    <row r="457" spans="2:65" s="1" customFormat="1" ht="44.25" customHeight="1">
      <c r="B457" s="32"/>
      <c r="C457" s="132" t="s">
        <v>1065</v>
      </c>
      <c r="D457" s="132" t="s">
        <v>154</v>
      </c>
      <c r="E457" s="133" t="s">
        <v>1066</v>
      </c>
      <c r="F457" s="134" t="s">
        <v>1067</v>
      </c>
      <c r="G457" s="135" t="s">
        <v>545</v>
      </c>
      <c r="H457" s="136">
        <v>8</v>
      </c>
      <c r="I457" s="137"/>
      <c r="J457" s="138">
        <f t="shared" si="70"/>
        <v>0</v>
      </c>
      <c r="K457" s="134" t="s">
        <v>1</v>
      </c>
      <c r="L457" s="32"/>
      <c r="M457" s="139" t="s">
        <v>1</v>
      </c>
      <c r="N457" s="140" t="s">
        <v>43</v>
      </c>
      <c r="P457" s="141">
        <f t="shared" si="71"/>
        <v>0</v>
      </c>
      <c r="Q457" s="141">
        <v>0</v>
      </c>
      <c r="R457" s="141">
        <f t="shared" si="72"/>
        <v>0</v>
      </c>
      <c r="S457" s="141">
        <v>0</v>
      </c>
      <c r="T457" s="142">
        <f t="shared" si="73"/>
        <v>0</v>
      </c>
      <c r="AR457" s="143" t="s">
        <v>230</v>
      </c>
      <c r="AT457" s="143" t="s">
        <v>154</v>
      </c>
      <c r="AU457" s="143" t="s">
        <v>160</v>
      </c>
      <c r="AY457" s="17" t="s">
        <v>152</v>
      </c>
      <c r="BE457" s="144">
        <f t="shared" si="74"/>
        <v>0</v>
      </c>
      <c r="BF457" s="144">
        <f t="shared" si="75"/>
        <v>0</v>
      </c>
      <c r="BG457" s="144">
        <f t="shared" si="76"/>
        <v>0</v>
      </c>
      <c r="BH457" s="144">
        <f t="shared" si="77"/>
        <v>0</v>
      </c>
      <c r="BI457" s="144">
        <f t="shared" si="78"/>
        <v>0</v>
      </c>
      <c r="BJ457" s="17" t="s">
        <v>160</v>
      </c>
      <c r="BK457" s="144">
        <f t="shared" si="79"/>
        <v>0</v>
      </c>
      <c r="BL457" s="17" t="s">
        <v>230</v>
      </c>
      <c r="BM457" s="143" t="s">
        <v>1068</v>
      </c>
    </row>
    <row r="458" spans="2:65" s="1" customFormat="1" ht="44.25" customHeight="1">
      <c r="B458" s="32"/>
      <c r="C458" s="132" t="s">
        <v>1069</v>
      </c>
      <c r="D458" s="132" t="s">
        <v>154</v>
      </c>
      <c r="E458" s="133" t="s">
        <v>1070</v>
      </c>
      <c r="F458" s="134" t="s">
        <v>1071</v>
      </c>
      <c r="G458" s="135" t="s">
        <v>545</v>
      </c>
      <c r="H458" s="136">
        <v>1</v>
      </c>
      <c r="I458" s="137"/>
      <c r="J458" s="138">
        <f t="shared" si="70"/>
        <v>0</v>
      </c>
      <c r="K458" s="134" t="s">
        <v>1</v>
      </c>
      <c r="L458" s="32"/>
      <c r="M458" s="139" t="s">
        <v>1</v>
      </c>
      <c r="N458" s="140" t="s">
        <v>43</v>
      </c>
      <c r="P458" s="141">
        <f t="shared" si="71"/>
        <v>0</v>
      </c>
      <c r="Q458" s="141">
        <v>0</v>
      </c>
      <c r="R458" s="141">
        <f t="shared" si="72"/>
        <v>0</v>
      </c>
      <c r="S458" s="141">
        <v>0</v>
      </c>
      <c r="T458" s="142">
        <f t="shared" si="73"/>
        <v>0</v>
      </c>
      <c r="AR458" s="143" t="s">
        <v>230</v>
      </c>
      <c r="AT458" s="143" t="s">
        <v>154</v>
      </c>
      <c r="AU458" s="143" t="s">
        <v>160</v>
      </c>
      <c r="AY458" s="17" t="s">
        <v>152</v>
      </c>
      <c r="BE458" s="144">
        <f t="shared" si="74"/>
        <v>0</v>
      </c>
      <c r="BF458" s="144">
        <f t="shared" si="75"/>
        <v>0</v>
      </c>
      <c r="BG458" s="144">
        <f t="shared" si="76"/>
        <v>0</v>
      </c>
      <c r="BH458" s="144">
        <f t="shared" si="77"/>
        <v>0</v>
      </c>
      <c r="BI458" s="144">
        <f t="shared" si="78"/>
        <v>0</v>
      </c>
      <c r="BJ458" s="17" t="s">
        <v>160</v>
      </c>
      <c r="BK458" s="144">
        <f t="shared" si="79"/>
        <v>0</v>
      </c>
      <c r="BL458" s="17" t="s">
        <v>230</v>
      </c>
      <c r="BM458" s="143" t="s">
        <v>1072</v>
      </c>
    </row>
    <row r="459" spans="2:65" s="1" customFormat="1" ht="44.25" customHeight="1">
      <c r="B459" s="32"/>
      <c r="C459" s="132" t="s">
        <v>1073</v>
      </c>
      <c r="D459" s="132" t="s">
        <v>154</v>
      </c>
      <c r="E459" s="133" t="s">
        <v>1074</v>
      </c>
      <c r="F459" s="134" t="s">
        <v>1075</v>
      </c>
      <c r="G459" s="135" t="s">
        <v>545</v>
      </c>
      <c r="H459" s="136">
        <v>1</v>
      </c>
      <c r="I459" s="137"/>
      <c r="J459" s="138">
        <f t="shared" si="70"/>
        <v>0</v>
      </c>
      <c r="K459" s="134" t="s">
        <v>1</v>
      </c>
      <c r="L459" s="32"/>
      <c r="M459" s="139" t="s">
        <v>1</v>
      </c>
      <c r="N459" s="140" t="s">
        <v>43</v>
      </c>
      <c r="P459" s="141">
        <f t="shared" si="71"/>
        <v>0</v>
      </c>
      <c r="Q459" s="141">
        <v>0</v>
      </c>
      <c r="R459" s="141">
        <f t="shared" si="72"/>
        <v>0</v>
      </c>
      <c r="S459" s="141">
        <v>0</v>
      </c>
      <c r="T459" s="142">
        <f t="shared" si="73"/>
        <v>0</v>
      </c>
      <c r="AR459" s="143" t="s">
        <v>230</v>
      </c>
      <c r="AT459" s="143" t="s">
        <v>154</v>
      </c>
      <c r="AU459" s="143" t="s">
        <v>160</v>
      </c>
      <c r="AY459" s="17" t="s">
        <v>152</v>
      </c>
      <c r="BE459" s="144">
        <f t="shared" si="74"/>
        <v>0</v>
      </c>
      <c r="BF459" s="144">
        <f t="shared" si="75"/>
        <v>0</v>
      </c>
      <c r="BG459" s="144">
        <f t="shared" si="76"/>
        <v>0</v>
      </c>
      <c r="BH459" s="144">
        <f t="shared" si="77"/>
        <v>0</v>
      </c>
      <c r="BI459" s="144">
        <f t="shared" si="78"/>
        <v>0</v>
      </c>
      <c r="BJ459" s="17" t="s">
        <v>160</v>
      </c>
      <c r="BK459" s="144">
        <f t="shared" si="79"/>
        <v>0</v>
      </c>
      <c r="BL459" s="17" t="s">
        <v>230</v>
      </c>
      <c r="BM459" s="143" t="s">
        <v>1076</v>
      </c>
    </row>
    <row r="460" spans="2:65" s="1" customFormat="1" ht="44.25" customHeight="1">
      <c r="B460" s="32"/>
      <c r="C460" s="132" t="s">
        <v>1077</v>
      </c>
      <c r="D460" s="132" t="s">
        <v>154</v>
      </c>
      <c r="E460" s="133" t="s">
        <v>1078</v>
      </c>
      <c r="F460" s="134" t="s">
        <v>1079</v>
      </c>
      <c r="G460" s="135" t="s">
        <v>545</v>
      </c>
      <c r="H460" s="136">
        <v>1</v>
      </c>
      <c r="I460" s="137"/>
      <c r="J460" s="138">
        <f t="shared" si="70"/>
        <v>0</v>
      </c>
      <c r="K460" s="134" t="s">
        <v>1</v>
      </c>
      <c r="L460" s="32"/>
      <c r="M460" s="139" t="s">
        <v>1</v>
      </c>
      <c r="N460" s="140" t="s">
        <v>43</v>
      </c>
      <c r="P460" s="141">
        <f t="shared" si="71"/>
        <v>0</v>
      </c>
      <c r="Q460" s="141">
        <v>0</v>
      </c>
      <c r="R460" s="141">
        <f t="shared" si="72"/>
        <v>0</v>
      </c>
      <c r="S460" s="141">
        <v>0</v>
      </c>
      <c r="T460" s="142">
        <f t="shared" si="73"/>
        <v>0</v>
      </c>
      <c r="AR460" s="143" t="s">
        <v>230</v>
      </c>
      <c r="AT460" s="143" t="s">
        <v>154</v>
      </c>
      <c r="AU460" s="143" t="s">
        <v>160</v>
      </c>
      <c r="AY460" s="17" t="s">
        <v>152</v>
      </c>
      <c r="BE460" s="144">
        <f t="shared" si="74"/>
        <v>0</v>
      </c>
      <c r="BF460" s="144">
        <f t="shared" si="75"/>
        <v>0</v>
      </c>
      <c r="BG460" s="144">
        <f t="shared" si="76"/>
        <v>0</v>
      </c>
      <c r="BH460" s="144">
        <f t="shared" si="77"/>
        <v>0</v>
      </c>
      <c r="BI460" s="144">
        <f t="shared" si="78"/>
        <v>0</v>
      </c>
      <c r="BJ460" s="17" t="s">
        <v>160</v>
      </c>
      <c r="BK460" s="144">
        <f t="shared" si="79"/>
        <v>0</v>
      </c>
      <c r="BL460" s="17" t="s">
        <v>230</v>
      </c>
      <c r="BM460" s="143" t="s">
        <v>1080</v>
      </c>
    </row>
    <row r="461" spans="2:65" s="1" customFormat="1" ht="49.15" customHeight="1">
      <c r="B461" s="32"/>
      <c r="C461" s="132" t="s">
        <v>1081</v>
      </c>
      <c r="D461" s="132" t="s">
        <v>154</v>
      </c>
      <c r="E461" s="133" t="s">
        <v>1082</v>
      </c>
      <c r="F461" s="134" t="s">
        <v>1083</v>
      </c>
      <c r="G461" s="135" t="s">
        <v>545</v>
      </c>
      <c r="H461" s="136">
        <v>7</v>
      </c>
      <c r="I461" s="137"/>
      <c r="J461" s="138">
        <f t="shared" si="70"/>
        <v>0</v>
      </c>
      <c r="K461" s="134" t="s">
        <v>1</v>
      </c>
      <c r="L461" s="32"/>
      <c r="M461" s="139" t="s">
        <v>1</v>
      </c>
      <c r="N461" s="140" t="s">
        <v>43</v>
      </c>
      <c r="P461" s="141">
        <f t="shared" si="71"/>
        <v>0</v>
      </c>
      <c r="Q461" s="141">
        <v>0</v>
      </c>
      <c r="R461" s="141">
        <f t="shared" si="72"/>
        <v>0</v>
      </c>
      <c r="S461" s="141">
        <v>0</v>
      </c>
      <c r="T461" s="142">
        <f t="shared" si="73"/>
        <v>0</v>
      </c>
      <c r="AR461" s="143" t="s">
        <v>230</v>
      </c>
      <c r="AT461" s="143" t="s">
        <v>154</v>
      </c>
      <c r="AU461" s="143" t="s">
        <v>160</v>
      </c>
      <c r="AY461" s="17" t="s">
        <v>152</v>
      </c>
      <c r="BE461" s="144">
        <f t="shared" si="74"/>
        <v>0</v>
      </c>
      <c r="BF461" s="144">
        <f t="shared" si="75"/>
        <v>0</v>
      </c>
      <c r="BG461" s="144">
        <f t="shared" si="76"/>
        <v>0</v>
      </c>
      <c r="BH461" s="144">
        <f t="shared" si="77"/>
        <v>0</v>
      </c>
      <c r="BI461" s="144">
        <f t="shared" si="78"/>
        <v>0</v>
      </c>
      <c r="BJ461" s="17" t="s">
        <v>160</v>
      </c>
      <c r="BK461" s="144">
        <f t="shared" si="79"/>
        <v>0</v>
      </c>
      <c r="BL461" s="17" t="s">
        <v>230</v>
      </c>
      <c r="BM461" s="143" t="s">
        <v>1084</v>
      </c>
    </row>
    <row r="462" spans="2:65" s="1" customFormat="1" ht="49.15" customHeight="1">
      <c r="B462" s="32"/>
      <c r="C462" s="132" t="s">
        <v>1085</v>
      </c>
      <c r="D462" s="132" t="s">
        <v>154</v>
      </c>
      <c r="E462" s="133" t="s">
        <v>1086</v>
      </c>
      <c r="F462" s="134" t="s">
        <v>1087</v>
      </c>
      <c r="G462" s="135" t="s">
        <v>545</v>
      </c>
      <c r="H462" s="136">
        <v>1</v>
      </c>
      <c r="I462" s="137"/>
      <c r="J462" s="138">
        <f t="shared" si="70"/>
        <v>0</v>
      </c>
      <c r="K462" s="134" t="s">
        <v>1</v>
      </c>
      <c r="L462" s="32"/>
      <c r="M462" s="139" t="s">
        <v>1</v>
      </c>
      <c r="N462" s="140" t="s">
        <v>43</v>
      </c>
      <c r="P462" s="141">
        <f t="shared" si="71"/>
        <v>0</v>
      </c>
      <c r="Q462" s="141">
        <v>0</v>
      </c>
      <c r="R462" s="141">
        <f t="shared" si="72"/>
        <v>0</v>
      </c>
      <c r="S462" s="141">
        <v>0</v>
      </c>
      <c r="T462" s="142">
        <f t="shared" si="73"/>
        <v>0</v>
      </c>
      <c r="AR462" s="143" t="s">
        <v>230</v>
      </c>
      <c r="AT462" s="143" t="s">
        <v>154</v>
      </c>
      <c r="AU462" s="143" t="s">
        <v>160</v>
      </c>
      <c r="AY462" s="17" t="s">
        <v>152</v>
      </c>
      <c r="BE462" s="144">
        <f t="shared" si="74"/>
        <v>0</v>
      </c>
      <c r="BF462" s="144">
        <f t="shared" si="75"/>
        <v>0</v>
      </c>
      <c r="BG462" s="144">
        <f t="shared" si="76"/>
        <v>0</v>
      </c>
      <c r="BH462" s="144">
        <f t="shared" si="77"/>
        <v>0</v>
      </c>
      <c r="BI462" s="144">
        <f t="shared" si="78"/>
        <v>0</v>
      </c>
      <c r="BJ462" s="17" t="s">
        <v>160</v>
      </c>
      <c r="BK462" s="144">
        <f t="shared" si="79"/>
        <v>0</v>
      </c>
      <c r="BL462" s="17" t="s">
        <v>230</v>
      </c>
      <c r="BM462" s="143" t="s">
        <v>1088</v>
      </c>
    </row>
    <row r="463" spans="2:65" s="1" customFormat="1" ht="37.9" customHeight="1">
      <c r="B463" s="32"/>
      <c r="C463" s="132" t="s">
        <v>1089</v>
      </c>
      <c r="D463" s="132" t="s">
        <v>154</v>
      </c>
      <c r="E463" s="133" t="s">
        <v>1090</v>
      </c>
      <c r="F463" s="134" t="s">
        <v>1091</v>
      </c>
      <c r="G463" s="135" t="s">
        <v>1092</v>
      </c>
      <c r="H463" s="136">
        <v>58.76</v>
      </c>
      <c r="I463" s="137"/>
      <c r="J463" s="138">
        <f t="shared" si="70"/>
        <v>0</v>
      </c>
      <c r="K463" s="134" t="s">
        <v>1</v>
      </c>
      <c r="L463" s="32"/>
      <c r="M463" s="139" t="s">
        <v>1</v>
      </c>
      <c r="N463" s="140" t="s">
        <v>43</v>
      </c>
      <c r="P463" s="141">
        <f t="shared" si="71"/>
        <v>0</v>
      </c>
      <c r="Q463" s="141">
        <v>0</v>
      </c>
      <c r="R463" s="141">
        <f t="shared" si="72"/>
        <v>0</v>
      </c>
      <c r="S463" s="141">
        <v>0</v>
      </c>
      <c r="T463" s="142">
        <f t="shared" si="73"/>
        <v>0</v>
      </c>
      <c r="AR463" s="143" t="s">
        <v>230</v>
      </c>
      <c r="AT463" s="143" t="s">
        <v>154</v>
      </c>
      <c r="AU463" s="143" t="s">
        <v>160</v>
      </c>
      <c r="AY463" s="17" t="s">
        <v>152</v>
      </c>
      <c r="BE463" s="144">
        <f t="shared" si="74"/>
        <v>0</v>
      </c>
      <c r="BF463" s="144">
        <f t="shared" si="75"/>
        <v>0</v>
      </c>
      <c r="BG463" s="144">
        <f t="shared" si="76"/>
        <v>0</v>
      </c>
      <c r="BH463" s="144">
        <f t="shared" si="77"/>
        <v>0</v>
      </c>
      <c r="BI463" s="144">
        <f t="shared" si="78"/>
        <v>0</v>
      </c>
      <c r="BJ463" s="17" t="s">
        <v>160</v>
      </c>
      <c r="BK463" s="144">
        <f t="shared" si="79"/>
        <v>0</v>
      </c>
      <c r="BL463" s="17" t="s">
        <v>230</v>
      </c>
      <c r="BM463" s="143" t="s">
        <v>1093</v>
      </c>
    </row>
    <row r="464" spans="2:65" s="1" customFormat="1" ht="24.2" customHeight="1">
      <c r="B464" s="32"/>
      <c r="C464" s="132" t="s">
        <v>1094</v>
      </c>
      <c r="D464" s="132" t="s">
        <v>154</v>
      </c>
      <c r="E464" s="133" t="s">
        <v>1095</v>
      </c>
      <c r="F464" s="134" t="s">
        <v>1096</v>
      </c>
      <c r="G464" s="135" t="s">
        <v>791</v>
      </c>
      <c r="H464" s="136">
        <v>1</v>
      </c>
      <c r="I464" s="137"/>
      <c r="J464" s="138">
        <f t="shared" si="70"/>
        <v>0</v>
      </c>
      <c r="K464" s="134" t="s">
        <v>1</v>
      </c>
      <c r="L464" s="32"/>
      <c r="M464" s="139" t="s">
        <v>1</v>
      </c>
      <c r="N464" s="140" t="s">
        <v>43</v>
      </c>
      <c r="P464" s="141">
        <f t="shared" si="71"/>
        <v>0</v>
      </c>
      <c r="Q464" s="141">
        <v>0</v>
      </c>
      <c r="R464" s="141">
        <f t="shared" si="72"/>
        <v>0</v>
      </c>
      <c r="S464" s="141">
        <v>0</v>
      </c>
      <c r="T464" s="142">
        <f t="shared" si="73"/>
        <v>0</v>
      </c>
      <c r="AR464" s="143" t="s">
        <v>230</v>
      </c>
      <c r="AT464" s="143" t="s">
        <v>154</v>
      </c>
      <c r="AU464" s="143" t="s">
        <v>160</v>
      </c>
      <c r="AY464" s="17" t="s">
        <v>152</v>
      </c>
      <c r="BE464" s="144">
        <f t="shared" si="74"/>
        <v>0</v>
      </c>
      <c r="BF464" s="144">
        <f t="shared" si="75"/>
        <v>0</v>
      </c>
      <c r="BG464" s="144">
        <f t="shared" si="76"/>
        <v>0</v>
      </c>
      <c r="BH464" s="144">
        <f t="shared" si="77"/>
        <v>0</v>
      </c>
      <c r="BI464" s="144">
        <f t="shared" si="78"/>
        <v>0</v>
      </c>
      <c r="BJ464" s="17" t="s">
        <v>160</v>
      </c>
      <c r="BK464" s="144">
        <f t="shared" si="79"/>
        <v>0</v>
      </c>
      <c r="BL464" s="17" t="s">
        <v>230</v>
      </c>
      <c r="BM464" s="143" t="s">
        <v>1097</v>
      </c>
    </row>
    <row r="465" spans="2:65" s="12" customFormat="1" ht="11.25">
      <c r="B465" s="145"/>
      <c r="D465" s="146" t="s">
        <v>174</v>
      </c>
      <c r="E465" s="147" t="s">
        <v>1</v>
      </c>
      <c r="F465" s="148" t="s">
        <v>1098</v>
      </c>
      <c r="H465" s="149">
        <v>1</v>
      </c>
      <c r="I465" s="150"/>
      <c r="L465" s="145"/>
      <c r="M465" s="151"/>
      <c r="T465" s="152"/>
      <c r="AT465" s="147" t="s">
        <v>174</v>
      </c>
      <c r="AU465" s="147" t="s">
        <v>160</v>
      </c>
      <c r="AV465" s="12" t="s">
        <v>160</v>
      </c>
      <c r="AW465" s="12" t="s">
        <v>32</v>
      </c>
      <c r="AX465" s="12" t="s">
        <v>85</v>
      </c>
      <c r="AY465" s="147" t="s">
        <v>152</v>
      </c>
    </row>
    <row r="466" spans="2:65" s="1" customFormat="1" ht="24.2" customHeight="1">
      <c r="B466" s="32"/>
      <c r="C466" s="132" t="s">
        <v>1099</v>
      </c>
      <c r="D466" s="132" t="s">
        <v>154</v>
      </c>
      <c r="E466" s="133" t="s">
        <v>1100</v>
      </c>
      <c r="F466" s="134" t="s">
        <v>1101</v>
      </c>
      <c r="G466" s="135" t="s">
        <v>633</v>
      </c>
      <c r="H466" s="179"/>
      <c r="I466" s="137"/>
      <c r="J466" s="138">
        <f>ROUND(I466*H466,2)</f>
        <v>0</v>
      </c>
      <c r="K466" s="134" t="s">
        <v>158</v>
      </c>
      <c r="L466" s="32"/>
      <c r="M466" s="139" t="s">
        <v>1</v>
      </c>
      <c r="N466" s="140" t="s">
        <v>43</v>
      </c>
      <c r="P466" s="141">
        <f>O466*H466</f>
        <v>0</v>
      </c>
      <c r="Q466" s="141">
        <v>0</v>
      </c>
      <c r="R466" s="141">
        <f>Q466*H466</f>
        <v>0</v>
      </c>
      <c r="S466" s="141">
        <v>0</v>
      </c>
      <c r="T466" s="142">
        <f>S466*H466</f>
        <v>0</v>
      </c>
      <c r="AR466" s="143" t="s">
        <v>230</v>
      </c>
      <c r="AT466" s="143" t="s">
        <v>154</v>
      </c>
      <c r="AU466" s="143" t="s">
        <v>160</v>
      </c>
      <c r="AY466" s="17" t="s">
        <v>152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160</v>
      </c>
      <c r="BK466" s="144">
        <f>ROUND(I466*H466,2)</f>
        <v>0</v>
      </c>
      <c r="BL466" s="17" t="s">
        <v>230</v>
      </c>
      <c r="BM466" s="143" t="s">
        <v>1102</v>
      </c>
    </row>
    <row r="467" spans="2:65" s="11" customFormat="1" ht="22.9" customHeight="1">
      <c r="B467" s="120"/>
      <c r="D467" s="121" t="s">
        <v>76</v>
      </c>
      <c r="E467" s="130" t="s">
        <v>1103</v>
      </c>
      <c r="F467" s="130" t="s">
        <v>1104</v>
      </c>
      <c r="I467" s="123"/>
      <c r="J467" s="131">
        <f>BK467</f>
        <v>0</v>
      </c>
      <c r="L467" s="120"/>
      <c r="M467" s="125"/>
      <c r="P467" s="126">
        <f>SUM(P468:P522)</f>
        <v>0</v>
      </c>
      <c r="R467" s="126">
        <f>SUM(R468:R522)</f>
        <v>0</v>
      </c>
      <c r="T467" s="127">
        <f>SUM(T468:T522)</f>
        <v>0</v>
      </c>
      <c r="AR467" s="121" t="s">
        <v>160</v>
      </c>
      <c r="AT467" s="128" t="s">
        <v>76</v>
      </c>
      <c r="AU467" s="128" t="s">
        <v>85</v>
      </c>
      <c r="AY467" s="121" t="s">
        <v>152</v>
      </c>
      <c r="BK467" s="129">
        <f>SUM(BK468:BK522)</f>
        <v>0</v>
      </c>
    </row>
    <row r="468" spans="2:65" s="1" customFormat="1" ht="49.15" customHeight="1">
      <c r="B468" s="32"/>
      <c r="C468" s="132" t="s">
        <v>1105</v>
      </c>
      <c r="D468" s="132" t="s">
        <v>154</v>
      </c>
      <c r="E468" s="133" t="s">
        <v>1106</v>
      </c>
      <c r="F468" s="134" t="s">
        <v>1107</v>
      </c>
      <c r="G468" s="135" t="s">
        <v>168</v>
      </c>
      <c r="H468" s="136">
        <v>144.27000000000001</v>
      </c>
      <c r="I468" s="137"/>
      <c r="J468" s="138">
        <f>ROUND(I468*H468,2)</f>
        <v>0</v>
      </c>
      <c r="K468" s="134" t="s">
        <v>1</v>
      </c>
      <c r="L468" s="32"/>
      <c r="M468" s="139" t="s">
        <v>1</v>
      </c>
      <c r="N468" s="140" t="s">
        <v>43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230</v>
      </c>
      <c r="AT468" s="143" t="s">
        <v>154</v>
      </c>
      <c r="AU468" s="143" t="s">
        <v>160</v>
      </c>
      <c r="AY468" s="17" t="s">
        <v>152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7" t="s">
        <v>160</v>
      </c>
      <c r="BK468" s="144">
        <f>ROUND(I468*H468,2)</f>
        <v>0</v>
      </c>
      <c r="BL468" s="17" t="s">
        <v>230</v>
      </c>
      <c r="BM468" s="143" t="s">
        <v>1108</v>
      </c>
    </row>
    <row r="469" spans="2:65" s="12" customFormat="1" ht="11.25">
      <c r="B469" s="145"/>
      <c r="D469" s="146" t="s">
        <v>174</v>
      </c>
      <c r="E469" s="147" t="s">
        <v>1</v>
      </c>
      <c r="F469" s="148" t="s">
        <v>1109</v>
      </c>
      <c r="H469" s="149">
        <v>144.27000000000001</v>
      </c>
      <c r="I469" s="150"/>
      <c r="L469" s="145"/>
      <c r="M469" s="151"/>
      <c r="T469" s="152"/>
      <c r="AT469" s="147" t="s">
        <v>174</v>
      </c>
      <c r="AU469" s="147" t="s">
        <v>160</v>
      </c>
      <c r="AV469" s="12" t="s">
        <v>160</v>
      </c>
      <c r="AW469" s="12" t="s">
        <v>32</v>
      </c>
      <c r="AX469" s="12" t="s">
        <v>77</v>
      </c>
      <c r="AY469" s="147" t="s">
        <v>152</v>
      </c>
    </row>
    <row r="470" spans="2:65" s="13" customFormat="1" ht="11.25">
      <c r="B470" s="153"/>
      <c r="D470" s="146" t="s">
        <v>174</v>
      </c>
      <c r="E470" s="154" t="s">
        <v>1</v>
      </c>
      <c r="F470" s="155" t="s">
        <v>176</v>
      </c>
      <c r="H470" s="156">
        <v>144.27000000000001</v>
      </c>
      <c r="I470" s="157"/>
      <c r="L470" s="153"/>
      <c r="M470" s="158"/>
      <c r="T470" s="159"/>
      <c r="AT470" s="154" t="s">
        <v>174</v>
      </c>
      <c r="AU470" s="154" t="s">
        <v>160</v>
      </c>
      <c r="AV470" s="13" t="s">
        <v>159</v>
      </c>
      <c r="AW470" s="13" t="s">
        <v>32</v>
      </c>
      <c r="AX470" s="13" t="s">
        <v>85</v>
      </c>
      <c r="AY470" s="154" t="s">
        <v>152</v>
      </c>
    </row>
    <row r="471" spans="2:65" s="14" customFormat="1" ht="11.25">
      <c r="B471" s="160"/>
      <c r="D471" s="146" t="s">
        <v>174</v>
      </c>
      <c r="E471" s="161" t="s">
        <v>1</v>
      </c>
      <c r="F471" s="162" t="s">
        <v>1110</v>
      </c>
      <c r="H471" s="161" t="s">
        <v>1</v>
      </c>
      <c r="I471" s="163"/>
      <c r="L471" s="160"/>
      <c r="M471" s="164"/>
      <c r="T471" s="165"/>
      <c r="AT471" s="161" t="s">
        <v>174</v>
      </c>
      <c r="AU471" s="161" t="s">
        <v>160</v>
      </c>
      <c r="AV471" s="14" t="s">
        <v>85</v>
      </c>
      <c r="AW471" s="14" t="s">
        <v>32</v>
      </c>
      <c r="AX471" s="14" t="s">
        <v>77</v>
      </c>
      <c r="AY471" s="161" t="s">
        <v>152</v>
      </c>
    </row>
    <row r="472" spans="2:65" s="12" customFormat="1" ht="11.25">
      <c r="B472" s="145"/>
      <c r="D472" s="146" t="s">
        <v>174</v>
      </c>
      <c r="E472" s="147" t="s">
        <v>1</v>
      </c>
      <c r="F472" s="148" t="s">
        <v>1111</v>
      </c>
      <c r="H472" s="149">
        <v>29.7</v>
      </c>
      <c r="I472" s="150"/>
      <c r="L472" s="145"/>
      <c r="M472" s="151"/>
      <c r="T472" s="152"/>
      <c r="AT472" s="147" t="s">
        <v>174</v>
      </c>
      <c r="AU472" s="147" t="s">
        <v>160</v>
      </c>
      <c r="AV472" s="12" t="s">
        <v>160</v>
      </c>
      <c r="AW472" s="12" t="s">
        <v>32</v>
      </c>
      <c r="AX472" s="12" t="s">
        <v>77</v>
      </c>
      <c r="AY472" s="147" t="s">
        <v>152</v>
      </c>
    </row>
    <row r="473" spans="2:65" s="12" customFormat="1" ht="11.25">
      <c r="B473" s="145"/>
      <c r="D473" s="146" t="s">
        <v>174</v>
      </c>
      <c r="E473" s="147" t="s">
        <v>1</v>
      </c>
      <c r="F473" s="148" t="s">
        <v>1112</v>
      </c>
      <c r="H473" s="149">
        <v>29.7</v>
      </c>
      <c r="I473" s="150"/>
      <c r="L473" s="145"/>
      <c r="M473" s="151"/>
      <c r="T473" s="152"/>
      <c r="AT473" s="147" t="s">
        <v>174</v>
      </c>
      <c r="AU473" s="147" t="s">
        <v>160</v>
      </c>
      <c r="AV473" s="12" t="s">
        <v>160</v>
      </c>
      <c r="AW473" s="12" t="s">
        <v>32</v>
      </c>
      <c r="AX473" s="12" t="s">
        <v>77</v>
      </c>
      <c r="AY473" s="147" t="s">
        <v>152</v>
      </c>
    </row>
    <row r="474" spans="2:65" s="12" customFormat="1" ht="11.25">
      <c r="B474" s="145"/>
      <c r="D474" s="146" t="s">
        <v>174</v>
      </c>
      <c r="E474" s="147" t="s">
        <v>1</v>
      </c>
      <c r="F474" s="148" t="s">
        <v>1113</v>
      </c>
      <c r="H474" s="149">
        <v>33.299999999999997</v>
      </c>
      <c r="I474" s="150"/>
      <c r="L474" s="145"/>
      <c r="M474" s="151"/>
      <c r="T474" s="152"/>
      <c r="AT474" s="147" t="s">
        <v>174</v>
      </c>
      <c r="AU474" s="147" t="s">
        <v>160</v>
      </c>
      <c r="AV474" s="12" t="s">
        <v>160</v>
      </c>
      <c r="AW474" s="12" t="s">
        <v>32</v>
      </c>
      <c r="AX474" s="12" t="s">
        <v>77</v>
      </c>
      <c r="AY474" s="147" t="s">
        <v>152</v>
      </c>
    </row>
    <row r="475" spans="2:65" s="12" customFormat="1" ht="11.25">
      <c r="B475" s="145"/>
      <c r="D475" s="146" t="s">
        <v>174</v>
      </c>
      <c r="E475" s="147" t="s">
        <v>1</v>
      </c>
      <c r="F475" s="148" t="s">
        <v>1114</v>
      </c>
      <c r="H475" s="149">
        <v>21.46</v>
      </c>
      <c r="I475" s="150"/>
      <c r="L475" s="145"/>
      <c r="M475" s="151"/>
      <c r="T475" s="152"/>
      <c r="AT475" s="147" t="s">
        <v>174</v>
      </c>
      <c r="AU475" s="147" t="s">
        <v>160</v>
      </c>
      <c r="AV475" s="12" t="s">
        <v>160</v>
      </c>
      <c r="AW475" s="12" t="s">
        <v>32</v>
      </c>
      <c r="AX475" s="12" t="s">
        <v>77</v>
      </c>
      <c r="AY475" s="147" t="s">
        <v>152</v>
      </c>
    </row>
    <row r="476" spans="2:65" s="12" customFormat="1" ht="11.25">
      <c r="B476" s="145"/>
      <c r="D476" s="146" t="s">
        <v>174</v>
      </c>
      <c r="E476" s="147" t="s">
        <v>1</v>
      </c>
      <c r="F476" s="148" t="s">
        <v>1115</v>
      </c>
      <c r="H476" s="149">
        <v>18.149999999999999</v>
      </c>
      <c r="I476" s="150"/>
      <c r="L476" s="145"/>
      <c r="M476" s="151"/>
      <c r="T476" s="152"/>
      <c r="AT476" s="147" t="s">
        <v>174</v>
      </c>
      <c r="AU476" s="147" t="s">
        <v>160</v>
      </c>
      <c r="AV476" s="12" t="s">
        <v>160</v>
      </c>
      <c r="AW476" s="12" t="s">
        <v>32</v>
      </c>
      <c r="AX476" s="12" t="s">
        <v>77</v>
      </c>
      <c r="AY476" s="147" t="s">
        <v>152</v>
      </c>
    </row>
    <row r="477" spans="2:65" s="12" customFormat="1" ht="11.25">
      <c r="B477" s="145"/>
      <c r="D477" s="146" t="s">
        <v>174</v>
      </c>
      <c r="E477" s="147" t="s">
        <v>1</v>
      </c>
      <c r="F477" s="148" t="s">
        <v>1116</v>
      </c>
      <c r="H477" s="149">
        <v>8.3249999999999993</v>
      </c>
      <c r="I477" s="150"/>
      <c r="L477" s="145"/>
      <c r="M477" s="151"/>
      <c r="T477" s="152"/>
      <c r="AT477" s="147" t="s">
        <v>174</v>
      </c>
      <c r="AU477" s="147" t="s">
        <v>160</v>
      </c>
      <c r="AV477" s="12" t="s">
        <v>160</v>
      </c>
      <c r="AW477" s="12" t="s">
        <v>32</v>
      </c>
      <c r="AX477" s="12" t="s">
        <v>77</v>
      </c>
      <c r="AY477" s="147" t="s">
        <v>152</v>
      </c>
    </row>
    <row r="478" spans="2:65" s="12" customFormat="1" ht="11.25">
      <c r="B478" s="145"/>
      <c r="D478" s="146" t="s">
        <v>174</v>
      </c>
      <c r="E478" s="147" t="s">
        <v>1</v>
      </c>
      <c r="F478" s="148" t="s">
        <v>1117</v>
      </c>
      <c r="H478" s="149">
        <v>6.3</v>
      </c>
      <c r="I478" s="150"/>
      <c r="L478" s="145"/>
      <c r="M478" s="151"/>
      <c r="T478" s="152"/>
      <c r="AT478" s="147" t="s">
        <v>174</v>
      </c>
      <c r="AU478" s="147" t="s">
        <v>160</v>
      </c>
      <c r="AV478" s="12" t="s">
        <v>160</v>
      </c>
      <c r="AW478" s="12" t="s">
        <v>32</v>
      </c>
      <c r="AX478" s="12" t="s">
        <v>77</v>
      </c>
      <c r="AY478" s="147" t="s">
        <v>152</v>
      </c>
    </row>
    <row r="479" spans="2:65" s="12" customFormat="1" ht="11.25">
      <c r="B479" s="145"/>
      <c r="D479" s="146" t="s">
        <v>174</v>
      </c>
      <c r="E479" s="147" t="s">
        <v>1</v>
      </c>
      <c r="F479" s="148" t="s">
        <v>1118</v>
      </c>
      <c r="H479" s="149">
        <v>1.44</v>
      </c>
      <c r="I479" s="150"/>
      <c r="L479" s="145"/>
      <c r="M479" s="151"/>
      <c r="T479" s="152"/>
      <c r="AT479" s="147" t="s">
        <v>174</v>
      </c>
      <c r="AU479" s="147" t="s">
        <v>160</v>
      </c>
      <c r="AV479" s="12" t="s">
        <v>160</v>
      </c>
      <c r="AW479" s="12" t="s">
        <v>32</v>
      </c>
      <c r="AX479" s="12" t="s">
        <v>77</v>
      </c>
      <c r="AY479" s="147" t="s">
        <v>152</v>
      </c>
    </row>
    <row r="480" spans="2:65" s="12" customFormat="1" ht="11.25">
      <c r="B480" s="145"/>
      <c r="D480" s="146" t="s">
        <v>174</v>
      </c>
      <c r="E480" s="147" t="s">
        <v>1</v>
      </c>
      <c r="F480" s="148" t="s">
        <v>1119</v>
      </c>
      <c r="H480" s="149">
        <v>6.38</v>
      </c>
      <c r="I480" s="150"/>
      <c r="L480" s="145"/>
      <c r="M480" s="151"/>
      <c r="T480" s="152"/>
      <c r="AT480" s="147" t="s">
        <v>174</v>
      </c>
      <c r="AU480" s="147" t="s">
        <v>160</v>
      </c>
      <c r="AV480" s="12" t="s">
        <v>160</v>
      </c>
      <c r="AW480" s="12" t="s">
        <v>32</v>
      </c>
      <c r="AX480" s="12" t="s">
        <v>77</v>
      </c>
      <c r="AY480" s="147" t="s">
        <v>152</v>
      </c>
    </row>
    <row r="481" spans="2:65" s="12" customFormat="1" ht="11.25">
      <c r="B481" s="145"/>
      <c r="D481" s="146" t="s">
        <v>174</v>
      </c>
      <c r="E481" s="147" t="s">
        <v>1</v>
      </c>
      <c r="F481" s="148" t="s">
        <v>1120</v>
      </c>
      <c r="H481" s="149">
        <v>1.98</v>
      </c>
      <c r="I481" s="150"/>
      <c r="L481" s="145"/>
      <c r="M481" s="151"/>
      <c r="T481" s="152"/>
      <c r="AT481" s="147" t="s">
        <v>174</v>
      </c>
      <c r="AU481" s="147" t="s">
        <v>160</v>
      </c>
      <c r="AV481" s="12" t="s">
        <v>160</v>
      </c>
      <c r="AW481" s="12" t="s">
        <v>32</v>
      </c>
      <c r="AX481" s="12" t="s">
        <v>77</v>
      </c>
      <c r="AY481" s="147" t="s">
        <v>152</v>
      </c>
    </row>
    <row r="482" spans="2:65" s="12" customFormat="1" ht="11.25">
      <c r="B482" s="145"/>
      <c r="D482" s="146" t="s">
        <v>174</v>
      </c>
      <c r="E482" s="147" t="s">
        <v>1</v>
      </c>
      <c r="F482" s="148" t="s">
        <v>1121</v>
      </c>
      <c r="H482" s="149">
        <v>20.783000000000001</v>
      </c>
      <c r="I482" s="150"/>
      <c r="L482" s="145"/>
      <c r="M482" s="151"/>
      <c r="T482" s="152"/>
      <c r="AT482" s="147" t="s">
        <v>174</v>
      </c>
      <c r="AU482" s="147" t="s">
        <v>160</v>
      </c>
      <c r="AV482" s="12" t="s">
        <v>160</v>
      </c>
      <c r="AW482" s="12" t="s">
        <v>32</v>
      </c>
      <c r="AX482" s="12" t="s">
        <v>77</v>
      </c>
      <c r="AY482" s="147" t="s">
        <v>152</v>
      </c>
    </row>
    <row r="483" spans="2:65" s="12" customFormat="1" ht="11.25">
      <c r="B483" s="145"/>
      <c r="D483" s="146" t="s">
        <v>174</v>
      </c>
      <c r="E483" s="147" t="s">
        <v>1</v>
      </c>
      <c r="F483" s="148" t="s">
        <v>1122</v>
      </c>
      <c r="H483" s="149">
        <v>5.3639999999999999</v>
      </c>
      <c r="I483" s="150"/>
      <c r="L483" s="145"/>
      <c r="M483" s="151"/>
      <c r="T483" s="152"/>
      <c r="AT483" s="147" t="s">
        <v>174</v>
      </c>
      <c r="AU483" s="147" t="s">
        <v>160</v>
      </c>
      <c r="AV483" s="12" t="s">
        <v>160</v>
      </c>
      <c r="AW483" s="12" t="s">
        <v>32</v>
      </c>
      <c r="AX483" s="12" t="s">
        <v>77</v>
      </c>
      <c r="AY483" s="147" t="s">
        <v>152</v>
      </c>
    </row>
    <row r="484" spans="2:65" s="12" customFormat="1" ht="11.25">
      <c r="B484" s="145"/>
      <c r="D484" s="146" t="s">
        <v>174</v>
      </c>
      <c r="E484" s="147" t="s">
        <v>1</v>
      </c>
      <c r="F484" s="148" t="s">
        <v>1123</v>
      </c>
      <c r="H484" s="149">
        <v>24.86</v>
      </c>
      <c r="I484" s="150"/>
      <c r="L484" s="145"/>
      <c r="M484" s="151"/>
      <c r="T484" s="152"/>
      <c r="AT484" s="147" t="s">
        <v>174</v>
      </c>
      <c r="AU484" s="147" t="s">
        <v>160</v>
      </c>
      <c r="AV484" s="12" t="s">
        <v>160</v>
      </c>
      <c r="AW484" s="12" t="s">
        <v>32</v>
      </c>
      <c r="AX484" s="12" t="s">
        <v>77</v>
      </c>
      <c r="AY484" s="147" t="s">
        <v>152</v>
      </c>
    </row>
    <row r="485" spans="2:65" s="12" customFormat="1" ht="11.25">
      <c r="B485" s="145"/>
      <c r="D485" s="146" t="s">
        <v>174</v>
      </c>
      <c r="E485" s="147" t="s">
        <v>1</v>
      </c>
      <c r="F485" s="148" t="s">
        <v>1124</v>
      </c>
      <c r="H485" s="149">
        <v>3.5750000000000002</v>
      </c>
      <c r="I485" s="150"/>
      <c r="L485" s="145"/>
      <c r="M485" s="151"/>
      <c r="T485" s="152"/>
      <c r="AT485" s="147" t="s">
        <v>174</v>
      </c>
      <c r="AU485" s="147" t="s">
        <v>160</v>
      </c>
      <c r="AV485" s="12" t="s">
        <v>160</v>
      </c>
      <c r="AW485" s="12" t="s">
        <v>32</v>
      </c>
      <c r="AX485" s="12" t="s">
        <v>77</v>
      </c>
      <c r="AY485" s="147" t="s">
        <v>152</v>
      </c>
    </row>
    <row r="486" spans="2:65" s="12" customFormat="1" ht="11.25">
      <c r="B486" s="145"/>
      <c r="D486" s="146" t="s">
        <v>174</v>
      </c>
      <c r="E486" s="147" t="s">
        <v>1</v>
      </c>
      <c r="F486" s="148" t="s">
        <v>1125</v>
      </c>
      <c r="H486" s="149">
        <v>14.52</v>
      </c>
      <c r="I486" s="150"/>
      <c r="L486" s="145"/>
      <c r="M486" s="151"/>
      <c r="T486" s="152"/>
      <c r="AT486" s="147" t="s">
        <v>174</v>
      </c>
      <c r="AU486" s="147" t="s">
        <v>160</v>
      </c>
      <c r="AV486" s="12" t="s">
        <v>160</v>
      </c>
      <c r="AW486" s="12" t="s">
        <v>32</v>
      </c>
      <c r="AX486" s="12" t="s">
        <v>77</v>
      </c>
      <c r="AY486" s="147" t="s">
        <v>152</v>
      </c>
    </row>
    <row r="487" spans="2:65" s="12" customFormat="1" ht="11.25">
      <c r="B487" s="145"/>
      <c r="D487" s="146" t="s">
        <v>174</v>
      </c>
      <c r="E487" s="147" t="s">
        <v>1</v>
      </c>
      <c r="F487" s="148" t="s">
        <v>1126</v>
      </c>
      <c r="H487" s="149">
        <v>14.52</v>
      </c>
      <c r="I487" s="150"/>
      <c r="L487" s="145"/>
      <c r="M487" s="151"/>
      <c r="T487" s="152"/>
      <c r="AT487" s="147" t="s">
        <v>174</v>
      </c>
      <c r="AU487" s="147" t="s">
        <v>160</v>
      </c>
      <c r="AV487" s="12" t="s">
        <v>160</v>
      </c>
      <c r="AW487" s="12" t="s">
        <v>32</v>
      </c>
      <c r="AX487" s="12" t="s">
        <v>77</v>
      </c>
      <c r="AY487" s="147" t="s">
        <v>152</v>
      </c>
    </row>
    <row r="488" spans="2:65" s="12" customFormat="1" ht="11.25">
      <c r="B488" s="145"/>
      <c r="D488" s="146" t="s">
        <v>174</v>
      </c>
      <c r="E488" s="147" t="s">
        <v>1</v>
      </c>
      <c r="F488" s="148" t="s">
        <v>1127</v>
      </c>
      <c r="H488" s="149">
        <v>10.8</v>
      </c>
      <c r="I488" s="150"/>
      <c r="L488" s="145"/>
      <c r="M488" s="151"/>
      <c r="T488" s="152"/>
      <c r="AT488" s="147" t="s">
        <v>174</v>
      </c>
      <c r="AU488" s="147" t="s">
        <v>160</v>
      </c>
      <c r="AV488" s="12" t="s">
        <v>160</v>
      </c>
      <c r="AW488" s="12" t="s">
        <v>32</v>
      </c>
      <c r="AX488" s="12" t="s">
        <v>77</v>
      </c>
      <c r="AY488" s="147" t="s">
        <v>152</v>
      </c>
    </row>
    <row r="489" spans="2:65" s="12" customFormat="1" ht="11.25">
      <c r="B489" s="145"/>
      <c r="D489" s="146" t="s">
        <v>174</v>
      </c>
      <c r="E489" s="147" t="s">
        <v>1</v>
      </c>
      <c r="F489" s="148" t="s">
        <v>1128</v>
      </c>
      <c r="H489" s="149">
        <v>3.24</v>
      </c>
      <c r="I489" s="150"/>
      <c r="L489" s="145"/>
      <c r="M489" s="151"/>
      <c r="T489" s="152"/>
      <c r="AT489" s="147" t="s">
        <v>174</v>
      </c>
      <c r="AU489" s="147" t="s">
        <v>160</v>
      </c>
      <c r="AV489" s="12" t="s">
        <v>160</v>
      </c>
      <c r="AW489" s="12" t="s">
        <v>32</v>
      </c>
      <c r="AX489" s="12" t="s">
        <v>77</v>
      </c>
      <c r="AY489" s="147" t="s">
        <v>152</v>
      </c>
    </row>
    <row r="490" spans="2:65" s="12" customFormat="1" ht="11.25">
      <c r="B490" s="145"/>
      <c r="D490" s="146" t="s">
        <v>174</v>
      </c>
      <c r="E490" s="147" t="s">
        <v>1</v>
      </c>
      <c r="F490" s="148" t="s">
        <v>1129</v>
      </c>
      <c r="H490" s="149">
        <v>23.05</v>
      </c>
      <c r="I490" s="150"/>
      <c r="L490" s="145"/>
      <c r="M490" s="151"/>
      <c r="T490" s="152"/>
      <c r="AT490" s="147" t="s">
        <v>174</v>
      </c>
      <c r="AU490" s="147" t="s">
        <v>160</v>
      </c>
      <c r="AV490" s="12" t="s">
        <v>160</v>
      </c>
      <c r="AW490" s="12" t="s">
        <v>32</v>
      </c>
      <c r="AX490" s="12" t="s">
        <v>77</v>
      </c>
      <c r="AY490" s="147" t="s">
        <v>152</v>
      </c>
    </row>
    <row r="491" spans="2:65" s="15" customFormat="1" ht="11.25">
      <c r="B491" s="180"/>
      <c r="D491" s="146" t="s">
        <v>174</v>
      </c>
      <c r="E491" s="181" t="s">
        <v>1</v>
      </c>
      <c r="F491" s="182" t="s">
        <v>1130</v>
      </c>
      <c r="H491" s="183">
        <v>277.447</v>
      </c>
      <c r="I491" s="184"/>
      <c r="L491" s="180"/>
      <c r="M491" s="185"/>
      <c r="T491" s="186"/>
      <c r="AT491" s="181" t="s">
        <v>174</v>
      </c>
      <c r="AU491" s="181" t="s">
        <v>160</v>
      </c>
      <c r="AV491" s="15" t="s">
        <v>165</v>
      </c>
      <c r="AW491" s="15" t="s">
        <v>32</v>
      </c>
      <c r="AX491" s="15" t="s">
        <v>77</v>
      </c>
      <c r="AY491" s="181" t="s">
        <v>152</v>
      </c>
    </row>
    <row r="492" spans="2:65" s="1" customFormat="1" ht="37.9" customHeight="1">
      <c r="B492" s="32"/>
      <c r="C492" s="132" t="s">
        <v>1131</v>
      </c>
      <c r="D492" s="132" t="s">
        <v>154</v>
      </c>
      <c r="E492" s="133" t="s">
        <v>1132</v>
      </c>
      <c r="F492" s="134" t="s">
        <v>1133</v>
      </c>
      <c r="G492" s="135" t="s">
        <v>157</v>
      </c>
      <c r="H492" s="136">
        <v>1</v>
      </c>
      <c r="I492" s="137"/>
      <c r="J492" s="138">
        <f>ROUND(I492*H492,2)</f>
        <v>0</v>
      </c>
      <c r="K492" s="134" t="s">
        <v>1</v>
      </c>
      <c r="L492" s="32"/>
      <c r="M492" s="139" t="s">
        <v>1</v>
      </c>
      <c r="N492" s="140" t="s">
        <v>43</v>
      </c>
      <c r="P492" s="141">
        <f>O492*H492</f>
        <v>0</v>
      </c>
      <c r="Q492" s="141">
        <v>0</v>
      </c>
      <c r="R492" s="141">
        <f>Q492*H492</f>
        <v>0</v>
      </c>
      <c r="S492" s="141">
        <v>0</v>
      </c>
      <c r="T492" s="142">
        <f>S492*H492</f>
        <v>0</v>
      </c>
      <c r="AR492" s="143" t="s">
        <v>230</v>
      </c>
      <c r="AT492" s="143" t="s">
        <v>154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230</v>
      </c>
      <c r="BM492" s="143" t="s">
        <v>1134</v>
      </c>
    </row>
    <row r="493" spans="2:65" s="1" customFormat="1" ht="37.9" customHeight="1">
      <c r="B493" s="32"/>
      <c r="C493" s="132" t="s">
        <v>1135</v>
      </c>
      <c r="D493" s="132" t="s">
        <v>154</v>
      </c>
      <c r="E493" s="133" t="s">
        <v>1136</v>
      </c>
      <c r="F493" s="134" t="s">
        <v>1137</v>
      </c>
      <c r="G493" s="135" t="s">
        <v>168</v>
      </c>
      <c r="H493" s="136">
        <v>11.058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230</v>
      </c>
      <c r="AT493" s="143" t="s">
        <v>154</v>
      </c>
      <c r="AU493" s="143" t="s">
        <v>160</v>
      </c>
      <c r="AY493" s="17" t="s">
        <v>152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160</v>
      </c>
      <c r="BK493" s="144">
        <f>ROUND(I493*H493,2)</f>
        <v>0</v>
      </c>
      <c r="BL493" s="17" t="s">
        <v>230</v>
      </c>
      <c r="BM493" s="143" t="s">
        <v>1138</v>
      </c>
    </row>
    <row r="494" spans="2:65" s="12" customFormat="1" ht="11.25">
      <c r="B494" s="145"/>
      <c r="D494" s="146" t="s">
        <v>174</v>
      </c>
      <c r="E494" s="147" t="s">
        <v>1</v>
      </c>
      <c r="F494" s="148" t="s">
        <v>1139</v>
      </c>
      <c r="H494" s="149">
        <v>11.058</v>
      </c>
      <c r="I494" s="150"/>
      <c r="L494" s="145"/>
      <c r="M494" s="151"/>
      <c r="T494" s="152"/>
      <c r="AT494" s="147" t="s">
        <v>174</v>
      </c>
      <c r="AU494" s="147" t="s">
        <v>160</v>
      </c>
      <c r="AV494" s="12" t="s">
        <v>160</v>
      </c>
      <c r="AW494" s="12" t="s">
        <v>32</v>
      </c>
      <c r="AX494" s="12" t="s">
        <v>77</v>
      </c>
      <c r="AY494" s="147" t="s">
        <v>152</v>
      </c>
    </row>
    <row r="495" spans="2:65" s="13" customFormat="1" ht="11.25">
      <c r="B495" s="153"/>
      <c r="D495" s="146" t="s">
        <v>174</v>
      </c>
      <c r="E495" s="154" t="s">
        <v>1</v>
      </c>
      <c r="F495" s="155" t="s">
        <v>176</v>
      </c>
      <c r="H495" s="156">
        <v>11.058</v>
      </c>
      <c r="I495" s="157"/>
      <c r="L495" s="153"/>
      <c r="M495" s="158"/>
      <c r="T495" s="159"/>
      <c r="AT495" s="154" t="s">
        <v>174</v>
      </c>
      <c r="AU495" s="154" t="s">
        <v>160</v>
      </c>
      <c r="AV495" s="13" t="s">
        <v>159</v>
      </c>
      <c r="AW495" s="13" t="s">
        <v>32</v>
      </c>
      <c r="AX495" s="13" t="s">
        <v>85</v>
      </c>
      <c r="AY495" s="154" t="s">
        <v>152</v>
      </c>
    </row>
    <row r="496" spans="2:65" s="14" customFormat="1" ht="11.25">
      <c r="B496" s="160"/>
      <c r="D496" s="146" t="s">
        <v>174</v>
      </c>
      <c r="E496" s="161" t="s">
        <v>1</v>
      </c>
      <c r="F496" s="162" t="s">
        <v>1110</v>
      </c>
      <c r="H496" s="161" t="s">
        <v>1</v>
      </c>
      <c r="I496" s="163"/>
      <c r="L496" s="160"/>
      <c r="M496" s="164"/>
      <c r="T496" s="165"/>
      <c r="AT496" s="161" t="s">
        <v>174</v>
      </c>
      <c r="AU496" s="161" t="s">
        <v>160</v>
      </c>
      <c r="AV496" s="14" t="s">
        <v>85</v>
      </c>
      <c r="AW496" s="14" t="s">
        <v>32</v>
      </c>
      <c r="AX496" s="14" t="s">
        <v>77</v>
      </c>
      <c r="AY496" s="161" t="s">
        <v>152</v>
      </c>
    </row>
    <row r="497" spans="2:65" s="12" customFormat="1" ht="11.25">
      <c r="B497" s="145"/>
      <c r="D497" s="146" t="s">
        <v>174</v>
      </c>
      <c r="E497" s="147" t="s">
        <v>1</v>
      </c>
      <c r="F497" s="148" t="s">
        <v>1140</v>
      </c>
      <c r="H497" s="149">
        <v>4.7249999999999996</v>
      </c>
      <c r="I497" s="150"/>
      <c r="L497" s="145"/>
      <c r="M497" s="151"/>
      <c r="T497" s="152"/>
      <c r="AT497" s="147" t="s">
        <v>174</v>
      </c>
      <c r="AU497" s="147" t="s">
        <v>160</v>
      </c>
      <c r="AV497" s="12" t="s">
        <v>160</v>
      </c>
      <c r="AW497" s="12" t="s">
        <v>32</v>
      </c>
      <c r="AX497" s="12" t="s">
        <v>77</v>
      </c>
      <c r="AY497" s="147" t="s">
        <v>152</v>
      </c>
    </row>
    <row r="498" spans="2:65" s="12" customFormat="1" ht="11.25">
      <c r="B498" s="145"/>
      <c r="D498" s="146" t="s">
        <v>174</v>
      </c>
      <c r="E498" s="147" t="s">
        <v>1</v>
      </c>
      <c r="F498" s="148" t="s">
        <v>1141</v>
      </c>
      <c r="H498" s="149">
        <v>4.7249999999999996</v>
      </c>
      <c r="I498" s="150"/>
      <c r="L498" s="145"/>
      <c r="M498" s="151"/>
      <c r="T498" s="152"/>
      <c r="AT498" s="147" t="s">
        <v>174</v>
      </c>
      <c r="AU498" s="147" t="s">
        <v>160</v>
      </c>
      <c r="AV498" s="12" t="s">
        <v>160</v>
      </c>
      <c r="AW498" s="12" t="s">
        <v>32</v>
      </c>
      <c r="AX498" s="12" t="s">
        <v>77</v>
      </c>
      <c r="AY498" s="147" t="s">
        <v>152</v>
      </c>
    </row>
    <row r="499" spans="2:65" s="12" customFormat="1" ht="11.25">
      <c r="B499" s="145"/>
      <c r="D499" s="146" t="s">
        <v>174</v>
      </c>
      <c r="E499" s="147" t="s">
        <v>1</v>
      </c>
      <c r="F499" s="148" t="s">
        <v>1142</v>
      </c>
      <c r="H499" s="149">
        <v>2.31</v>
      </c>
      <c r="I499" s="150"/>
      <c r="L499" s="145"/>
      <c r="M499" s="151"/>
      <c r="T499" s="152"/>
      <c r="AT499" s="147" t="s">
        <v>174</v>
      </c>
      <c r="AU499" s="147" t="s">
        <v>160</v>
      </c>
      <c r="AV499" s="12" t="s">
        <v>160</v>
      </c>
      <c r="AW499" s="12" t="s">
        <v>32</v>
      </c>
      <c r="AX499" s="12" t="s">
        <v>77</v>
      </c>
      <c r="AY499" s="147" t="s">
        <v>152</v>
      </c>
    </row>
    <row r="500" spans="2:65" s="12" customFormat="1" ht="11.25">
      <c r="B500" s="145"/>
      <c r="D500" s="146" t="s">
        <v>174</v>
      </c>
      <c r="E500" s="147" t="s">
        <v>1</v>
      </c>
      <c r="F500" s="148" t="s">
        <v>1143</v>
      </c>
      <c r="H500" s="149">
        <v>1.0149999999999999</v>
      </c>
      <c r="I500" s="150"/>
      <c r="L500" s="145"/>
      <c r="M500" s="151"/>
      <c r="T500" s="152"/>
      <c r="AT500" s="147" t="s">
        <v>174</v>
      </c>
      <c r="AU500" s="147" t="s">
        <v>160</v>
      </c>
      <c r="AV500" s="12" t="s">
        <v>160</v>
      </c>
      <c r="AW500" s="12" t="s">
        <v>32</v>
      </c>
      <c r="AX500" s="12" t="s">
        <v>77</v>
      </c>
      <c r="AY500" s="147" t="s">
        <v>152</v>
      </c>
    </row>
    <row r="501" spans="2:65" s="12" customFormat="1" ht="11.25">
      <c r="B501" s="145"/>
      <c r="D501" s="146" t="s">
        <v>174</v>
      </c>
      <c r="E501" s="147" t="s">
        <v>1</v>
      </c>
      <c r="F501" s="148" t="s">
        <v>1144</v>
      </c>
      <c r="H501" s="149">
        <v>0.315</v>
      </c>
      <c r="I501" s="150"/>
      <c r="L501" s="145"/>
      <c r="M501" s="151"/>
      <c r="T501" s="152"/>
      <c r="AT501" s="147" t="s">
        <v>174</v>
      </c>
      <c r="AU501" s="147" t="s">
        <v>160</v>
      </c>
      <c r="AV501" s="12" t="s">
        <v>160</v>
      </c>
      <c r="AW501" s="12" t="s">
        <v>32</v>
      </c>
      <c r="AX501" s="12" t="s">
        <v>77</v>
      </c>
      <c r="AY501" s="147" t="s">
        <v>152</v>
      </c>
    </row>
    <row r="502" spans="2:65" s="12" customFormat="1" ht="11.25">
      <c r="B502" s="145"/>
      <c r="D502" s="146" t="s">
        <v>174</v>
      </c>
      <c r="E502" s="147" t="s">
        <v>1</v>
      </c>
      <c r="F502" s="148" t="s">
        <v>1145</v>
      </c>
      <c r="H502" s="149">
        <v>2.6779999999999999</v>
      </c>
      <c r="I502" s="150"/>
      <c r="L502" s="145"/>
      <c r="M502" s="151"/>
      <c r="T502" s="152"/>
      <c r="AT502" s="147" t="s">
        <v>174</v>
      </c>
      <c r="AU502" s="147" t="s">
        <v>160</v>
      </c>
      <c r="AV502" s="12" t="s">
        <v>160</v>
      </c>
      <c r="AW502" s="12" t="s">
        <v>32</v>
      </c>
      <c r="AX502" s="12" t="s">
        <v>77</v>
      </c>
      <c r="AY502" s="147" t="s">
        <v>152</v>
      </c>
    </row>
    <row r="503" spans="2:65" s="12" customFormat="1" ht="11.25">
      <c r="B503" s="145"/>
      <c r="D503" s="146" t="s">
        <v>174</v>
      </c>
      <c r="E503" s="147" t="s">
        <v>1</v>
      </c>
      <c r="F503" s="148" t="s">
        <v>1146</v>
      </c>
      <c r="H503" s="149">
        <v>3.0630000000000002</v>
      </c>
      <c r="I503" s="150"/>
      <c r="L503" s="145"/>
      <c r="M503" s="151"/>
      <c r="T503" s="152"/>
      <c r="AT503" s="147" t="s">
        <v>174</v>
      </c>
      <c r="AU503" s="147" t="s">
        <v>160</v>
      </c>
      <c r="AV503" s="12" t="s">
        <v>160</v>
      </c>
      <c r="AW503" s="12" t="s">
        <v>32</v>
      </c>
      <c r="AX503" s="12" t="s">
        <v>77</v>
      </c>
      <c r="AY503" s="147" t="s">
        <v>152</v>
      </c>
    </row>
    <row r="504" spans="2:65" s="12" customFormat="1" ht="11.25">
      <c r="B504" s="145"/>
      <c r="D504" s="146" t="s">
        <v>174</v>
      </c>
      <c r="E504" s="147" t="s">
        <v>1</v>
      </c>
      <c r="F504" s="148" t="s">
        <v>1147</v>
      </c>
      <c r="H504" s="149">
        <v>0.45500000000000002</v>
      </c>
      <c r="I504" s="150"/>
      <c r="L504" s="145"/>
      <c r="M504" s="151"/>
      <c r="T504" s="152"/>
      <c r="AT504" s="147" t="s">
        <v>174</v>
      </c>
      <c r="AU504" s="147" t="s">
        <v>160</v>
      </c>
      <c r="AV504" s="12" t="s">
        <v>160</v>
      </c>
      <c r="AW504" s="12" t="s">
        <v>32</v>
      </c>
      <c r="AX504" s="12" t="s">
        <v>77</v>
      </c>
      <c r="AY504" s="147" t="s">
        <v>152</v>
      </c>
    </row>
    <row r="505" spans="2:65" s="12" customFormat="1" ht="11.25">
      <c r="B505" s="145"/>
      <c r="D505" s="146" t="s">
        <v>174</v>
      </c>
      <c r="E505" s="147" t="s">
        <v>1</v>
      </c>
      <c r="F505" s="148" t="s">
        <v>1148</v>
      </c>
      <c r="H505" s="149">
        <v>0.99</v>
      </c>
      <c r="I505" s="150"/>
      <c r="L505" s="145"/>
      <c r="M505" s="151"/>
      <c r="T505" s="152"/>
      <c r="AT505" s="147" t="s">
        <v>174</v>
      </c>
      <c r="AU505" s="147" t="s">
        <v>160</v>
      </c>
      <c r="AV505" s="12" t="s">
        <v>160</v>
      </c>
      <c r="AW505" s="12" t="s">
        <v>32</v>
      </c>
      <c r="AX505" s="12" t="s">
        <v>77</v>
      </c>
      <c r="AY505" s="147" t="s">
        <v>152</v>
      </c>
    </row>
    <row r="506" spans="2:65" s="12" customFormat="1" ht="11.25">
      <c r="B506" s="145"/>
      <c r="D506" s="146" t="s">
        <v>174</v>
      </c>
      <c r="E506" s="147" t="s">
        <v>1</v>
      </c>
      <c r="F506" s="148" t="s">
        <v>1149</v>
      </c>
      <c r="H506" s="149">
        <v>0.99</v>
      </c>
      <c r="I506" s="150"/>
      <c r="L506" s="145"/>
      <c r="M506" s="151"/>
      <c r="T506" s="152"/>
      <c r="AT506" s="147" t="s">
        <v>174</v>
      </c>
      <c r="AU506" s="147" t="s">
        <v>160</v>
      </c>
      <c r="AV506" s="12" t="s">
        <v>160</v>
      </c>
      <c r="AW506" s="12" t="s">
        <v>32</v>
      </c>
      <c r="AX506" s="12" t="s">
        <v>77</v>
      </c>
      <c r="AY506" s="147" t="s">
        <v>152</v>
      </c>
    </row>
    <row r="507" spans="2:65" s="15" customFormat="1" ht="11.25">
      <c r="B507" s="180"/>
      <c r="D507" s="146" t="s">
        <v>174</v>
      </c>
      <c r="E507" s="181" t="s">
        <v>1</v>
      </c>
      <c r="F507" s="182" t="s">
        <v>1130</v>
      </c>
      <c r="H507" s="183">
        <v>21.265999999999998</v>
      </c>
      <c r="I507" s="184"/>
      <c r="L507" s="180"/>
      <c r="M507" s="185"/>
      <c r="T507" s="186"/>
      <c r="AT507" s="181" t="s">
        <v>174</v>
      </c>
      <c r="AU507" s="181" t="s">
        <v>160</v>
      </c>
      <c r="AV507" s="15" t="s">
        <v>165</v>
      </c>
      <c r="AW507" s="15" t="s">
        <v>32</v>
      </c>
      <c r="AX507" s="15" t="s">
        <v>77</v>
      </c>
      <c r="AY507" s="181" t="s">
        <v>152</v>
      </c>
    </row>
    <row r="508" spans="2:65" s="1" customFormat="1" ht="33" customHeight="1">
      <c r="B508" s="32"/>
      <c r="C508" s="132" t="s">
        <v>1150</v>
      </c>
      <c r="D508" s="132" t="s">
        <v>154</v>
      </c>
      <c r="E508" s="133" t="s">
        <v>1151</v>
      </c>
      <c r="F508" s="134" t="s">
        <v>1152</v>
      </c>
      <c r="G508" s="135" t="s">
        <v>157</v>
      </c>
      <c r="H508" s="136">
        <v>19</v>
      </c>
      <c r="I508" s="137"/>
      <c r="J508" s="138">
        <f>ROUND(I508*H508,2)</f>
        <v>0</v>
      </c>
      <c r="K508" s="134" t="s">
        <v>1</v>
      </c>
      <c r="L508" s="32"/>
      <c r="M508" s="139" t="s">
        <v>1</v>
      </c>
      <c r="N508" s="140" t="s">
        <v>43</v>
      </c>
      <c r="P508" s="141">
        <f>O508*H508</f>
        <v>0</v>
      </c>
      <c r="Q508" s="141">
        <v>0</v>
      </c>
      <c r="R508" s="141">
        <f>Q508*H508</f>
        <v>0</v>
      </c>
      <c r="S508" s="141">
        <v>0</v>
      </c>
      <c r="T508" s="142">
        <f>S508*H508</f>
        <v>0</v>
      </c>
      <c r="AR508" s="143" t="s">
        <v>230</v>
      </c>
      <c r="AT508" s="143" t="s">
        <v>154</v>
      </c>
      <c r="AU508" s="143" t="s">
        <v>160</v>
      </c>
      <c r="AY508" s="17" t="s">
        <v>152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7" t="s">
        <v>160</v>
      </c>
      <c r="BK508" s="144">
        <f>ROUND(I508*H508,2)</f>
        <v>0</v>
      </c>
      <c r="BL508" s="17" t="s">
        <v>230</v>
      </c>
      <c r="BM508" s="143" t="s">
        <v>1153</v>
      </c>
    </row>
    <row r="509" spans="2:65" s="1" customFormat="1" ht="33" customHeight="1">
      <c r="B509" s="32"/>
      <c r="C509" s="132" t="s">
        <v>1154</v>
      </c>
      <c r="D509" s="132" t="s">
        <v>154</v>
      </c>
      <c r="E509" s="133" t="s">
        <v>1155</v>
      </c>
      <c r="F509" s="134" t="s">
        <v>1156</v>
      </c>
      <c r="G509" s="135" t="s">
        <v>157</v>
      </c>
      <c r="H509" s="136">
        <v>3</v>
      </c>
      <c r="I509" s="137"/>
      <c r="J509" s="138">
        <f>ROUND(I509*H509,2)</f>
        <v>0</v>
      </c>
      <c r="K509" s="134" t="s">
        <v>1</v>
      </c>
      <c r="L509" s="32"/>
      <c r="M509" s="139" t="s">
        <v>1</v>
      </c>
      <c r="N509" s="140" t="s">
        <v>43</v>
      </c>
      <c r="P509" s="141">
        <f>O509*H509</f>
        <v>0</v>
      </c>
      <c r="Q509" s="141">
        <v>0</v>
      </c>
      <c r="R509" s="141">
        <f>Q509*H509</f>
        <v>0</v>
      </c>
      <c r="S509" s="141">
        <v>0</v>
      </c>
      <c r="T509" s="142">
        <f>S509*H509</f>
        <v>0</v>
      </c>
      <c r="AR509" s="143" t="s">
        <v>230</v>
      </c>
      <c r="AT509" s="143" t="s">
        <v>154</v>
      </c>
      <c r="AU509" s="143" t="s">
        <v>160</v>
      </c>
      <c r="AY509" s="17" t="s">
        <v>152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7" t="s">
        <v>160</v>
      </c>
      <c r="BK509" s="144">
        <f>ROUND(I509*H509,2)</f>
        <v>0</v>
      </c>
      <c r="BL509" s="17" t="s">
        <v>230</v>
      </c>
      <c r="BM509" s="143" t="s">
        <v>1157</v>
      </c>
    </row>
    <row r="510" spans="2:65" s="1" customFormat="1" ht="33" customHeight="1">
      <c r="B510" s="32"/>
      <c r="C510" s="132" t="s">
        <v>1158</v>
      </c>
      <c r="D510" s="132" t="s">
        <v>154</v>
      </c>
      <c r="E510" s="133" t="s">
        <v>1159</v>
      </c>
      <c r="F510" s="134" t="s">
        <v>1160</v>
      </c>
      <c r="G510" s="135" t="s">
        <v>168</v>
      </c>
      <c r="H510" s="136">
        <v>39.753999999999998</v>
      </c>
      <c r="I510" s="137"/>
      <c r="J510" s="138">
        <f>ROUND(I510*H510,2)</f>
        <v>0</v>
      </c>
      <c r="K510" s="134" t="s">
        <v>1</v>
      </c>
      <c r="L510" s="32"/>
      <c r="M510" s="139" t="s">
        <v>1</v>
      </c>
      <c r="N510" s="140" t="s">
        <v>43</v>
      </c>
      <c r="P510" s="141">
        <f>O510*H510</f>
        <v>0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230</v>
      </c>
      <c r="AT510" s="143" t="s">
        <v>154</v>
      </c>
      <c r="AU510" s="143" t="s">
        <v>160</v>
      </c>
      <c r="AY510" s="17" t="s">
        <v>152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160</v>
      </c>
      <c r="BK510" s="144">
        <f>ROUND(I510*H510,2)</f>
        <v>0</v>
      </c>
      <c r="BL510" s="17" t="s">
        <v>230</v>
      </c>
      <c r="BM510" s="143" t="s">
        <v>1161</v>
      </c>
    </row>
    <row r="511" spans="2:65" s="1" customFormat="1" ht="37.9" customHeight="1">
      <c r="B511" s="32"/>
      <c r="C511" s="132" t="s">
        <v>1162</v>
      </c>
      <c r="D511" s="132" t="s">
        <v>154</v>
      </c>
      <c r="E511" s="133" t="s">
        <v>1163</v>
      </c>
      <c r="F511" s="134" t="s">
        <v>1164</v>
      </c>
      <c r="G511" s="135" t="s">
        <v>545</v>
      </c>
      <c r="H511" s="136">
        <v>1</v>
      </c>
      <c r="I511" s="137"/>
      <c r="J511" s="138">
        <f>ROUND(I511*H511,2)</f>
        <v>0</v>
      </c>
      <c r="K511" s="134" t="s">
        <v>1</v>
      </c>
      <c r="L511" s="32"/>
      <c r="M511" s="139" t="s">
        <v>1</v>
      </c>
      <c r="N511" s="140" t="s">
        <v>43</v>
      </c>
      <c r="P511" s="141">
        <f>O511*H511</f>
        <v>0</v>
      </c>
      <c r="Q511" s="141">
        <v>0</v>
      </c>
      <c r="R511" s="141">
        <f>Q511*H511</f>
        <v>0</v>
      </c>
      <c r="S511" s="141">
        <v>0</v>
      </c>
      <c r="T511" s="142">
        <f>S511*H511</f>
        <v>0</v>
      </c>
      <c r="AR511" s="143" t="s">
        <v>230</v>
      </c>
      <c r="AT511" s="143" t="s">
        <v>154</v>
      </c>
      <c r="AU511" s="143" t="s">
        <v>160</v>
      </c>
      <c r="AY511" s="17" t="s">
        <v>152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7" t="s">
        <v>160</v>
      </c>
      <c r="BK511" s="144">
        <f>ROUND(I511*H511,2)</f>
        <v>0</v>
      </c>
      <c r="BL511" s="17" t="s">
        <v>230</v>
      </c>
      <c r="BM511" s="143" t="s">
        <v>1165</v>
      </c>
    </row>
    <row r="512" spans="2:65" s="1" customFormat="1" ht="24.2" customHeight="1">
      <c r="B512" s="32"/>
      <c r="C512" s="132" t="s">
        <v>1166</v>
      </c>
      <c r="D512" s="132" t="s">
        <v>154</v>
      </c>
      <c r="E512" s="133" t="s">
        <v>1167</v>
      </c>
      <c r="F512" s="134" t="s">
        <v>1168</v>
      </c>
      <c r="G512" s="135" t="s">
        <v>168</v>
      </c>
      <c r="H512" s="136">
        <v>77.602000000000004</v>
      </c>
      <c r="I512" s="137"/>
      <c r="J512" s="138">
        <f>ROUND(I512*H512,2)</f>
        <v>0</v>
      </c>
      <c r="K512" s="134" t="s">
        <v>1</v>
      </c>
      <c r="L512" s="32"/>
      <c r="M512" s="139" t="s">
        <v>1</v>
      </c>
      <c r="N512" s="140" t="s">
        <v>43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230</v>
      </c>
      <c r="AT512" s="143" t="s">
        <v>154</v>
      </c>
      <c r="AU512" s="143" t="s">
        <v>160</v>
      </c>
      <c r="AY512" s="17" t="s">
        <v>152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7" t="s">
        <v>160</v>
      </c>
      <c r="BK512" s="144">
        <f>ROUND(I512*H512,2)</f>
        <v>0</v>
      </c>
      <c r="BL512" s="17" t="s">
        <v>230</v>
      </c>
      <c r="BM512" s="143" t="s">
        <v>1169</v>
      </c>
    </row>
    <row r="513" spans="2:65" s="1" customFormat="1" ht="29.25">
      <c r="B513" s="32"/>
      <c r="D513" s="146" t="s">
        <v>235</v>
      </c>
      <c r="F513" s="176" t="s">
        <v>1170</v>
      </c>
      <c r="I513" s="177"/>
      <c r="L513" s="32"/>
      <c r="M513" s="178"/>
      <c r="T513" s="56"/>
      <c r="AT513" s="17" t="s">
        <v>235</v>
      </c>
      <c r="AU513" s="17" t="s">
        <v>160</v>
      </c>
    </row>
    <row r="514" spans="2:65" s="1" customFormat="1" ht="24.2" customHeight="1">
      <c r="B514" s="32"/>
      <c r="C514" s="132" t="s">
        <v>1171</v>
      </c>
      <c r="D514" s="132" t="s">
        <v>154</v>
      </c>
      <c r="E514" s="133" t="s">
        <v>1172</v>
      </c>
      <c r="F514" s="134" t="s">
        <v>1173</v>
      </c>
      <c r="G514" s="135" t="s">
        <v>1174</v>
      </c>
      <c r="H514" s="136">
        <v>753.63599999999997</v>
      </c>
      <c r="I514" s="137"/>
      <c r="J514" s="138">
        <f>ROUND(I514*H514,2)</f>
        <v>0</v>
      </c>
      <c r="K514" s="134" t="s">
        <v>1</v>
      </c>
      <c r="L514" s="32"/>
      <c r="M514" s="139" t="s">
        <v>1</v>
      </c>
      <c r="N514" s="140" t="s">
        <v>43</v>
      </c>
      <c r="P514" s="141">
        <f>O514*H514</f>
        <v>0</v>
      </c>
      <c r="Q514" s="141">
        <v>0</v>
      </c>
      <c r="R514" s="141">
        <f>Q514*H514</f>
        <v>0</v>
      </c>
      <c r="S514" s="141">
        <v>0</v>
      </c>
      <c r="T514" s="142">
        <f>S514*H514</f>
        <v>0</v>
      </c>
      <c r="AR514" s="143" t="s">
        <v>230</v>
      </c>
      <c r="AT514" s="143" t="s">
        <v>154</v>
      </c>
      <c r="AU514" s="143" t="s">
        <v>160</v>
      </c>
      <c r="AY514" s="17" t="s">
        <v>152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160</v>
      </c>
      <c r="BK514" s="144">
        <f>ROUND(I514*H514,2)</f>
        <v>0</v>
      </c>
      <c r="BL514" s="17" t="s">
        <v>230</v>
      </c>
      <c r="BM514" s="143" t="s">
        <v>1175</v>
      </c>
    </row>
    <row r="515" spans="2:65" s="1" customFormat="1" ht="24.2" customHeight="1">
      <c r="B515" s="32"/>
      <c r="C515" s="132" t="s">
        <v>1176</v>
      </c>
      <c r="D515" s="132" t="s">
        <v>154</v>
      </c>
      <c r="E515" s="133" t="s">
        <v>1177</v>
      </c>
      <c r="F515" s="134" t="s">
        <v>1178</v>
      </c>
      <c r="G515" s="135" t="s">
        <v>1174</v>
      </c>
      <c r="H515" s="136">
        <v>12173.356</v>
      </c>
      <c r="I515" s="137"/>
      <c r="J515" s="138">
        <f>ROUND(I515*H515,2)</f>
        <v>0</v>
      </c>
      <c r="K515" s="134" t="s">
        <v>1</v>
      </c>
      <c r="L515" s="32"/>
      <c r="M515" s="139" t="s">
        <v>1</v>
      </c>
      <c r="N515" s="140" t="s">
        <v>43</v>
      </c>
      <c r="P515" s="141">
        <f>O515*H515</f>
        <v>0</v>
      </c>
      <c r="Q515" s="141">
        <v>0</v>
      </c>
      <c r="R515" s="141">
        <f>Q515*H515</f>
        <v>0</v>
      </c>
      <c r="S515" s="141">
        <v>0</v>
      </c>
      <c r="T515" s="142">
        <f>S515*H515</f>
        <v>0</v>
      </c>
      <c r="AR515" s="143" t="s">
        <v>230</v>
      </c>
      <c r="AT515" s="143" t="s">
        <v>154</v>
      </c>
      <c r="AU515" s="143" t="s">
        <v>160</v>
      </c>
      <c r="AY515" s="17" t="s">
        <v>152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160</v>
      </c>
      <c r="BK515" s="144">
        <f>ROUND(I515*H515,2)</f>
        <v>0</v>
      </c>
      <c r="BL515" s="17" t="s">
        <v>230</v>
      </c>
      <c r="BM515" s="143" t="s">
        <v>1179</v>
      </c>
    </row>
    <row r="516" spans="2:65" s="1" customFormat="1" ht="37.9" customHeight="1">
      <c r="B516" s="32"/>
      <c r="C516" s="132" t="s">
        <v>1180</v>
      </c>
      <c r="D516" s="132" t="s">
        <v>154</v>
      </c>
      <c r="E516" s="133" t="s">
        <v>1181</v>
      </c>
      <c r="F516" s="134" t="s">
        <v>1182</v>
      </c>
      <c r="G516" s="135" t="s">
        <v>168</v>
      </c>
      <c r="H516" s="136">
        <v>17.16</v>
      </c>
      <c r="I516" s="137"/>
      <c r="J516" s="138">
        <f>ROUND(I516*H516,2)</f>
        <v>0</v>
      </c>
      <c r="K516" s="134" t="s">
        <v>1</v>
      </c>
      <c r="L516" s="32"/>
      <c r="M516" s="139" t="s">
        <v>1</v>
      </c>
      <c r="N516" s="140" t="s">
        <v>43</v>
      </c>
      <c r="P516" s="141">
        <f>O516*H516</f>
        <v>0</v>
      </c>
      <c r="Q516" s="141">
        <v>0</v>
      </c>
      <c r="R516" s="141">
        <f>Q516*H516</f>
        <v>0</v>
      </c>
      <c r="S516" s="141">
        <v>0</v>
      </c>
      <c r="T516" s="142">
        <f>S516*H516</f>
        <v>0</v>
      </c>
      <c r="AR516" s="143" t="s">
        <v>230</v>
      </c>
      <c r="AT516" s="143" t="s">
        <v>154</v>
      </c>
      <c r="AU516" s="143" t="s">
        <v>160</v>
      </c>
      <c r="AY516" s="17" t="s">
        <v>152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160</v>
      </c>
      <c r="BK516" s="144">
        <f>ROUND(I516*H516,2)</f>
        <v>0</v>
      </c>
      <c r="BL516" s="17" t="s">
        <v>230</v>
      </c>
      <c r="BM516" s="143" t="s">
        <v>1183</v>
      </c>
    </row>
    <row r="517" spans="2:65" s="12" customFormat="1" ht="11.25">
      <c r="B517" s="145"/>
      <c r="D517" s="146" t="s">
        <v>174</v>
      </c>
      <c r="E517" s="147" t="s">
        <v>1</v>
      </c>
      <c r="F517" s="148" t="s">
        <v>1184</v>
      </c>
      <c r="H517" s="149">
        <v>17.16</v>
      </c>
      <c r="I517" s="150"/>
      <c r="L517" s="145"/>
      <c r="M517" s="151"/>
      <c r="T517" s="152"/>
      <c r="AT517" s="147" t="s">
        <v>174</v>
      </c>
      <c r="AU517" s="147" t="s">
        <v>160</v>
      </c>
      <c r="AV517" s="12" t="s">
        <v>160</v>
      </c>
      <c r="AW517" s="12" t="s">
        <v>32</v>
      </c>
      <c r="AX517" s="12" t="s">
        <v>85</v>
      </c>
      <c r="AY517" s="147" t="s">
        <v>152</v>
      </c>
    </row>
    <row r="518" spans="2:65" s="1" customFormat="1" ht="33" customHeight="1">
      <c r="B518" s="32"/>
      <c r="C518" s="132" t="s">
        <v>1185</v>
      </c>
      <c r="D518" s="132" t="s">
        <v>154</v>
      </c>
      <c r="E518" s="133" t="s">
        <v>1186</v>
      </c>
      <c r="F518" s="134" t="s">
        <v>1187</v>
      </c>
      <c r="G518" s="135" t="s">
        <v>545</v>
      </c>
      <c r="H518" s="136">
        <v>1</v>
      </c>
      <c r="I518" s="137"/>
      <c r="J518" s="138">
        <f>ROUND(I518*H518,2)</f>
        <v>0</v>
      </c>
      <c r="K518" s="134" t="s">
        <v>1</v>
      </c>
      <c r="L518" s="32"/>
      <c r="M518" s="139" t="s">
        <v>1</v>
      </c>
      <c r="N518" s="140" t="s">
        <v>43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230</v>
      </c>
      <c r="AT518" s="143" t="s">
        <v>154</v>
      </c>
      <c r="AU518" s="143" t="s">
        <v>160</v>
      </c>
      <c r="AY518" s="17" t="s">
        <v>152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160</v>
      </c>
      <c r="BK518" s="144">
        <f>ROUND(I518*H518,2)</f>
        <v>0</v>
      </c>
      <c r="BL518" s="17" t="s">
        <v>230</v>
      </c>
      <c r="BM518" s="143" t="s">
        <v>1188</v>
      </c>
    </row>
    <row r="519" spans="2:65" s="12" customFormat="1" ht="11.25">
      <c r="B519" s="145"/>
      <c r="D519" s="146" t="s">
        <v>174</v>
      </c>
      <c r="E519" s="147" t="s">
        <v>1</v>
      </c>
      <c r="F519" s="148" t="s">
        <v>1189</v>
      </c>
      <c r="H519" s="149">
        <v>1</v>
      </c>
      <c r="I519" s="150"/>
      <c r="L519" s="145"/>
      <c r="M519" s="151"/>
      <c r="T519" s="152"/>
      <c r="AT519" s="147" t="s">
        <v>174</v>
      </c>
      <c r="AU519" s="147" t="s">
        <v>160</v>
      </c>
      <c r="AV519" s="12" t="s">
        <v>160</v>
      </c>
      <c r="AW519" s="12" t="s">
        <v>32</v>
      </c>
      <c r="AX519" s="12" t="s">
        <v>85</v>
      </c>
      <c r="AY519" s="147" t="s">
        <v>152</v>
      </c>
    </row>
    <row r="520" spans="2:65" s="1" customFormat="1" ht="49.15" customHeight="1">
      <c r="B520" s="32"/>
      <c r="C520" s="132" t="s">
        <v>1190</v>
      </c>
      <c r="D520" s="132" t="s">
        <v>154</v>
      </c>
      <c r="E520" s="133" t="s">
        <v>1191</v>
      </c>
      <c r="F520" s="134" t="s">
        <v>1192</v>
      </c>
      <c r="G520" s="135" t="s">
        <v>217</v>
      </c>
      <c r="H520" s="136">
        <v>7.4</v>
      </c>
      <c r="I520" s="137"/>
      <c r="J520" s="138">
        <f>ROUND(I520*H520,2)</f>
        <v>0</v>
      </c>
      <c r="K520" s="134" t="s">
        <v>1</v>
      </c>
      <c r="L520" s="32"/>
      <c r="M520" s="139" t="s">
        <v>1</v>
      </c>
      <c r="N520" s="140" t="s">
        <v>43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230</v>
      </c>
      <c r="AT520" s="143" t="s">
        <v>154</v>
      </c>
      <c r="AU520" s="143" t="s">
        <v>160</v>
      </c>
      <c r="AY520" s="17" t="s">
        <v>152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160</v>
      </c>
      <c r="BK520" s="144">
        <f>ROUND(I520*H520,2)</f>
        <v>0</v>
      </c>
      <c r="BL520" s="17" t="s">
        <v>230</v>
      </c>
      <c r="BM520" s="143" t="s">
        <v>1193</v>
      </c>
    </row>
    <row r="521" spans="2:65" s="12" customFormat="1" ht="11.25">
      <c r="B521" s="145"/>
      <c r="D521" s="146" t="s">
        <v>174</v>
      </c>
      <c r="E521" s="147" t="s">
        <v>1</v>
      </c>
      <c r="F521" s="148" t="s">
        <v>1194</v>
      </c>
      <c r="H521" s="149">
        <v>7.4</v>
      </c>
      <c r="I521" s="150"/>
      <c r="L521" s="145"/>
      <c r="M521" s="151"/>
      <c r="T521" s="152"/>
      <c r="AT521" s="147" t="s">
        <v>174</v>
      </c>
      <c r="AU521" s="147" t="s">
        <v>160</v>
      </c>
      <c r="AV521" s="12" t="s">
        <v>160</v>
      </c>
      <c r="AW521" s="12" t="s">
        <v>32</v>
      </c>
      <c r="AX521" s="12" t="s">
        <v>85</v>
      </c>
      <c r="AY521" s="147" t="s">
        <v>152</v>
      </c>
    </row>
    <row r="522" spans="2:65" s="1" customFormat="1" ht="24.2" customHeight="1">
      <c r="B522" s="32"/>
      <c r="C522" s="132" t="s">
        <v>1195</v>
      </c>
      <c r="D522" s="132" t="s">
        <v>154</v>
      </c>
      <c r="E522" s="133" t="s">
        <v>1196</v>
      </c>
      <c r="F522" s="134" t="s">
        <v>1197</v>
      </c>
      <c r="G522" s="135" t="s">
        <v>633</v>
      </c>
      <c r="H522" s="179"/>
      <c r="I522" s="137"/>
      <c r="J522" s="138">
        <f>ROUND(I522*H522,2)</f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0</v>
      </c>
      <c r="R522" s="141">
        <f>Q522*H522</f>
        <v>0</v>
      </c>
      <c r="S522" s="141">
        <v>0</v>
      </c>
      <c r="T522" s="142">
        <f>S522*H522</f>
        <v>0</v>
      </c>
      <c r="AR522" s="143" t="s">
        <v>230</v>
      </c>
      <c r="AT522" s="143" t="s">
        <v>154</v>
      </c>
      <c r="AU522" s="143" t="s">
        <v>160</v>
      </c>
      <c r="AY522" s="17" t="s">
        <v>152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160</v>
      </c>
      <c r="BK522" s="144">
        <f>ROUND(I522*H522,2)</f>
        <v>0</v>
      </c>
      <c r="BL522" s="17" t="s">
        <v>230</v>
      </c>
      <c r="BM522" s="143" t="s">
        <v>1198</v>
      </c>
    </row>
    <row r="523" spans="2:65" s="11" customFormat="1" ht="22.9" customHeight="1">
      <c r="B523" s="120"/>
      <c r="D523" s="121" t="s">
        <v>76</v>
      </c>
      <c r="E523" s="130" t="s">
        <v>1199</v>
      </c>
      <c r="F523" s="130" t="s">
        <v>1200</v>
      </c>
      <c r="I523" s="123"/>
      <c r="J523" s="131">
        <f>BK523</f>
        <v>0</v>
      </c>
      <c r="L523" s="120"/>
      <c r="M523" s="125"/>
      <c r="P523" s="126">
        <f>SUM(P524:P530)</f>
        <v>0</v>
      </c>
      <c r="R523" s="126">
        <f>SUM(R524:R530)</f>
        <v>0.90438269999999998</v>
      </c>
      <c r="T523" s="127">
        <f>SUM(T524:T530)</f>
        <v>0</v>
      </c>
      <c r="AR523" s="121" t="s">
        <v>160</v>
      </c>
      <c r="AT523" s="128" t="s">
        <v>76</v>
      </c>
      <c r="AU523" s="128" t="s">
        <v>85</v>
      </c>
      <c r="AY523" s="121" t="s">
        <v>152</v>
      </c>
      <c r="BK523" s="129">
        <f>SUM(BK524:BK530)</f>
        <v>0</v>
      </c>
    </row>
    <row r="524" spans="2:65" s="1" customFormat="1" ht="16.5" customHeight="1">
      <c r="B524" s="32"/>
      <c r="C524" s="132" t="s">
        <v>1201</v>
      </c>
      <c r="D524" s="132" t="s">
        <v>154</v>
      </c>
      <c r="E524" s="133" t="s">
        <v>1202</v>
      </c>
      <c r="F524" s="134" t="s">
        <v>1203</v>
      </c>
      <c r="G524" s="135" t="s">
        <v>168</v>
      </c>
      <c r="H524" s="136">
        <v>21.738</v>
      </c>
      <c r="I524" s="137"/>
      <c r="J524" s="138">
        <f>ROUND(I524*H524,2)</f>
        <v>0</v>
      </c>
      <c r="K524" s="134" t="s">
        <v>158</v>
      </c>
      <c r="L524" s="32"/>
      <c r="M524" s="139" t="s">
        <v>1</v>
      </c>
      <c r="N524" s="140" t="s">
        <v>43</v>
      </c>
      <c r="P524" s="141">
        <f>O524*H524</f>
        <v>0</v>
      </c>
      <c r="Q524" s="141">
        <v>2.9999999999999997E-4</v>
      </c>
      <c r="R524" s="141">
        <f>Q524*H524</f>
        <v>6.5213999999999992E-3</v>
      </c>
      <c r="S524" s="141">
        <v>0</v>
      </c>
      <c r="T524" s="142">
        <f>S524*H524</f>
        <v>0</v>
      </c>
      <c r="AR524" s="143" t="s">
        <v>230</v>
      </c>
      <c r="AT524" s="143" t="s">
        <v>154</v>
      </c>
      <c r="AU524" s="143" t="s">
        <v>160</v>
      </c>
      <c r="AY524" s="17" t="s">
        <v>152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160</v>
      </c>
      <c r="BK524" s="144">
        <f>ROUND(I524*H524,2)</f>
        <v>0</v>
      </c>
      <c r="BL524" s="17" t="s">
        <v>230</v>
      </c>
      <c r="BM524" s="143" t="s">
        <v>1204</v>
      </c>
    </row>
    <row r="525" spans="2:65" s="1" customFormat="1" ht="21.75" customHeight="1">
      <c r="B525" s="32"/>
      <c r="C525" s="132" t="s">
        <v>1205</v>
      </c>
      <c r="D525" s="132" t="s">
        <v>154</v>
      </c>
      <c r="E525" s="133" t="s">
        <v>1206</v>
      </c>
      <c r="F525" s="134" t="s">
        <v>1207</v>
      </c>
      <c r="G525" s="135" t="s">
        <v>168</v>
      </c>
      <c r="H525" s="136">
        <v>21.738</v>
      </c>
      <c r="I525" s="137"/>
      <c r="J525" s="138">
        <f>ROUND(I525*H525,2)</f>
        <v>0</v>
      </c>
      <c r="K525" s="134" t="s">
        <v>158</v>
      </c>
      <c r="L525" s="32"/>
      <c r="M525" s="139" t="s">
        <v>1</v>
      </c>
      <c r="N525" s="140" t="s">
        <v>43</v>
      </c>
      <c r="P525" s="141">
        <f>O525*H525</f>
        <v>0</v>
      </c>
      <c r="Q525" s="141">
        <v>4.5500000000000002E-3</v>
      </c>
      <c r="R525" s="141">
        <f>Q525*H525</f>
        <v>9.8907900000000007E-2</v>
      </c>
      <c r="S525" s="141">
        <v>0</v>
      </c>
      <c r="T525" s="142">
        <f>S525*H525</f>
        <v>0</v>
      </c>
      <c r="AR525" s="143" t="s">
        <v>230</v>
      </c>
      <c r="AT525" s="143" t="s">
        <v>154</v>
      </c>
      <c r="AU525" s="143" t="s">
        <v>160</v>
      </c>
      <c r="AY525" s="17" t="s">
        <v>152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160</v>
      </c>
      <c r="BK525" s="144">
        <f>ROUND(I525*H525,2)</f>
        <v>0</v>
      </c>
      <c r="BL525" s="17" t="s">
        <v>230</v>
      </c>
      <c r="BM525" s="143" t="s">
        <v>1208</v>
      </c>
    </row>
    <row r="526" spans="2:65" s="1" customFormat="1" ht="24.2" customHeight="1">
      <c r="B526" s="32"/>
      <c r="C526" s="132" t="s">
        <v>1209</v>
      </c>
      <c r="D526" s="132" t="s">
        <v>154</v>
      </c>
      <c r="E526" s="133" t="s">
        <v>1210</v>
      </c>
      <c r="F526" s="134" t="s">
        <v>1211</v>
      </c>
      <c r="G526" s="135" t="s">
        <v>168</v>
      </c>
      <c r="H526" s="136">
        <v>21.738</v>
      </c>
      <c r="I526" s="137"/>
      <c r="J526" s="138">
        <f>ROUND(I526*H526,2)</f>
        <v>0</v>
      </c>
      <c r="K526" s="134" t="s">
        <v>158</v>
      </c>
      <c r="L526" s="32"/>
      <c r="M526" s="139" t="s">
        <v>1</v>
      </c>
      <c r="N526" s="140" t="s">
        <v>43</v>
      </c>
      <c r="P526" s="141">
        <f>O526*H526</f>
        <v>0</v>
      </c>
      <c r="Q526" s="141">
        <v>6.3E-3</v>
      </c>
      <c r="R526" s="141">
        <f>Q526*H526</f>
        <v>0.1369494</v>
      </c>
      <c r="S526" s="141">
        <v>0</v>
      </c>
      <c r="T526" s="142">
        <f>S526*H526</f>
        <v>0</v>
      </c>
      <c r="AR526" s="143" t="s">
        <v>230</v>
      </c>
      <c r="AT526" s="143" t="s">
        <v>154</v>
      </c>
      <c r="AU526" s="143" t="s">
        <v>160</v>
      </c>
      <c r="AY526" s="17" t="s">
        <v>152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7" t="s">
        <v>160</v>
      </c>
      <c r="BK526" s="144">
        <f>ROUND(I526*H526,2)</f>
        <v>0</v>
      </c>
      <c r="BL526" s="17" t="s">
        <v>230</v>
      </c>
      <c r="BM526" s="143" t="s">
        <v>1212</v>
      </c>
    </row>
    <row r="527" spans="2:65" s="1" customFormat="1" ht="24.2" customHeight="1">
      <c r="B527" s="32"/>
      <c r="C527" s="166" t="s">
        <v>1213</v>
      </c>
      <c r="D527" s="166" t="s">
        <v>231</v>
      </c>
      <c r="E527" s="167" t="s">
        <v>1214</v>
      </c>
      <c r="F527" s="168" t="s">
        <v>1215</v>
      </c>
      <c r="G527" s="169" t="s">
        <v>168</v>
      </c>
      <c r="H527" s="170">
        <v>23.911000000000001</v>
      </c>
      <c r="I527" s="171"/>
      <c r="J527" s="172">
        <f>ROUND(I527*H527,2)</f>
        <v>0</v>
      </c>
      <c r="K527" s="168" t="s">
        <v>158</v>
      </c>
      <c r="L527" s="173"/>
      <c r="M527" s="174" t="s">
        <v>1</v>
      </c>
      <c r="N527" s="175" t="s">
        <v>43</v>
      </c>
      <c r="P527" s="141">
        <f>O527*H527</f>
        <v>0</v>
      </c>
      <c r="Q527" s="141">
        <v>1.7999999999999999E-2</v>
      </c>
      <c r="R527" s="141">
        <f>Q527*H527</f>
        <v>0.430398</v>
      </c>
      <c r="S527" s="141">
        <v>0</v>
      </c>
      <c r="T527" s="142">
        <f>S527*H527</f>
        <v>0</v>
      </c>
      <c r="AR527" s="143" t="s">
        <v>305</v>
      </c>
      <c r="AT527" s="143" t="s">
        <v>231</v>
      </c>
      <c r="AU527" s="143" t="s">
        <v>160</v>
      </c>
      <c r="AY527" s="17" t="s">
        <v>152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160</v>
      </c>
      <c r="BK527" s="144">
        <f>ROUND(I527*H527,2)</f>
        <v>0</v>
      </c>
      <c r="BL527" s="17" t="s">
        <v>230</v>
      </c>
      <c r="BM527" s="143" t="s">
        <v>1216</v>
      </c>
    </row>
    <row r="528" spans="2:65" s="12" customFormat="1" ht="11.25">
      <c r="B528" s="145"/>
      <c r="D528" s="146" t="s">
        <v>174</v>
      </c>
      <c r="E528" s="147" t="s">
        <v>1</v>
      </c>
      <c r="F528" s="148" t="s">
        <v>1217</v>
      </c>
      <c r="H528" s="149">
        <v>23.911000000000001</v>
      </c>
      <c r="I528" s="150"/>
      <c r="L528" s="145"/>
      <c r="M528" s="151"/>
      <c r="T528" s="152"/>
      <c r="AT528" s="147" t="s">
        <v>174</v>
      </c>
      <c r="AU528" s="147" t="s">
        <v>160</v>
      </c>
      <c r="AV528" s="12" t="s">
        <v>160</v>
      </c>
      <c r="AW528" s="12" t="s">
        <v>32</v>
      </c>
      <c r="AX528" s="12" t="s">
        <v>85</v>
      </c>
      <c r="AY528" s="147" t="s">
        <v>152</v>
      </c>
    </row>
    <row r="529" spans="2:65" s="1" customFormat="1" ht="24.2" customHeight="1">
      <c r="B529" s="32"/>
      <c r="C529" s="132" t="s">
        <v>1218</v>
      </c>
      <c r="D529" s="132" t="s">
        <v>154</v>
      </c>
      <c r="E529" s="133" t="s">
        <v>1219</v>
      </c>
      <c r="F529" s="134" t="s">
        <v>1220</v>
      </c>
      <c r="G529" s="135" t="s">
        <v>168</v>
      </c>
      <c r="H529" s="136">
        <v>154.404</v>
      </c>
      <c r="I529" s="137"/>
      <c r="J529" s="138">
        <f>ROUND(I529*H529,2)</f>
        <v>0</v>
      </c>
      <c r="K529" s="134" t="s">
        <v>158</v>
      </c>
      <c r="L529" s="32"/>
      <c r="M529" s="139" t="s">
        <v>1</v>
      </c>
      <c r="N529" s="140" t="s">
        <v>43</v>
      </c>
      <c r="P529" s="141">
        <f>O529*H529</f>
        <v>0</v>
      </c>
      <c r="Q529" s="141">
        <v>1.5E-3</v>
      </c>
      <c r="R529" s="141">
        <f>Q529*H529</f>
        <v>0.23160600000000001</v>
      </c>
      <c r="S529" s="141">
        <v>0</v>
      </c>
      <c r="T529" s="142">
        <f>S529*H529</f>
        <v>0</v>
      </c>
      <c r="AR529" s="143" t="s">
        <v>230</v>
      </c>
      <c r="AT529" s="143" t="s">
        <v>154</v>
      </c>
      <c r="AU529" s="143" t="s">
        <v>160</v>
      </c>
      <c r="AY529" s="17" t="s">
        <v>152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160</v>
      </c>
      <c r="BK529" s="144">
        <f>ROUND(I529*H529,2)</f>
        <v>0</v>
      </c>
      <c r="BL529" s="17" t="s">
        <v>230</v>
      </c>
      <c r="BM529" s="143" t="s">
        <v>1221</v>
      </c>
    </row>
    <row r="530" spans="2:65" s="1" customFormat="1" ht="24.2" customHeight="1">
      <c r="B530" s="32"/>
      <c r="C530" s="132" t="s">
        <v>1222</v>
      </c>
      <c r="D530" s="132" t="s">
        <v>154</v>
      </c>
      <c r="E530" s="133" t="s">
        <v>1223</v>
      </c>
      <c r="F530" s="134" t="s">
        <v>1224</v>
      </c>
      <c r="G530" s="135" t="s">
        <v>633</v>
      </c>
      <c r="H530" s="179"/>
      <c r="I530" s="137"/>
      <c r="J530" s="138">
        <f>ROUND(I530*H530,2)</f>
        <v>0</v>
      </c>
      <c r="K530" s="134" t="s">
        <v>158</v>
      </c>
      <c r="L530" s="32"/>
      <c r="M530" s="139" t="s">
        <v>1</v>
      </c>
      <c r="N530" s="140" t="s">
        <v>43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230</v>
      </c>
      <c r="AT530" s="143" t="s">
        <v>154</v>
      </c>
      <c r="AU530" s="143" t="s">
        <v>160</v>
      </c>
      <c r="AY530" s="17" t="s">
        <v>152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7" t="s">
        <v>160</v>
      </c>
      <c r="BK530" s="144">
        <f>ROUND(I530*H530,2)</f>
        <v>0</v>
      </c>
      <c r="BL530" s="17" t="s">
        <v>230</v>
      </c>
      <c r="BM530" s="143" t="s">
        <v>1225</v>
      </c>
    </row>
    <row r="531" spans="2:65" s="11" customFormat="1" ht="22.9" customHeight="1">
      <c r="B531" s="120"/>
      <c r="D531" s="121" t="s">
        <v>76</v>
      </c>
      <c r="E531" s="130" t="s">
        <v>1226</v>
      </c>
      <c r="F531" s="130" t="s">
        <v>1227</v>
      </c>
      <c r="I531" s="123"/>
      <c r="J531" s="131">
        <f>BK531</f>
        <v>0</v>
      </c>
      <c r="L531" s="120"/>
      <c r="M531" s="125"/>
      <c r="P531" s="126">
        <f>SUM(P532:P547)</f>
        <v>0</v>
      </c>
      <c r="R531" s="126">
        <f>SUM(R532:R547)</f>
        <v>8.7738325100000019</v>
      </c>
      <c r="T531" s="127">
        <f>SUM(T532:T547)</f>
        <v>0</v>
      </c>
      <c r="AR531" s="121" t="s">
        <v>160</v>
      </c>
      <c r="AT531" s="128" t="s">
        <v>76</v>
      </c>
      <c r="AU531" s="128" t="s">
        <v>85</v>
      </c>
      <c r="AY531" s="121" t="s">
        <v>152</v>
      </c>
      <c r="BK531" s="129">
        <f>SUM(BK532:BK547)</f>
        <v>0</v>
      </c>
    </row>
    <row r="532" spans="2:65" s="1" customFormat="1" ht="24.2" customHeight="1">
      <c r="B532" s="32"/>
      <c r="C532" s="132" t="s">
        <v>1228</v>
      </c>
      <c r="D532" s="132" t="s">
        <v>154</v>
      </c>
      <c r="E532" s="133" t="s">
        <v>1229</v>
      </c>
      <c r="F532" s="134" t="s">
        <v>1230</v>
      </c>
      <c r="G532" s="135" t="s">
        <v>168</v>
      </c>
      <c r="H532" s="136">
        <v>1101.1880000000001</v>
      </c>
      <c r="I532" s="137"/>
      <c r="J532" s="138">
        <f>ROUND(I532*H532,2)</f>
        <v>0</v>
      </c>
      <c r="K532" s="134" t="s">
        <v>158</v>
      </c>
      <c r="L532" s="32"/>
      <c r="M532" s="139" t="s">
        <v>1</v>
      </c>
      <c r="N532" s="140" t="s">
        <v>43</v>
      </c>
      <c r="P532" s="141">
        <f>O532*H532</f>
        <v>0</v>
      </c>
      <c r="Q532" s="141">
        <v>3.0000000000000001E-5</v>
      </c>
      <c r="R532" s="141">
        <f>Q532*H532</f>
        <v>3.3035640000000005E-2</v>
      </c>
      <c r="S532" s="141">
        <v>0</v>
      </c>
      <c r="T532" s="142">
        <f>S532*H532</f>
        <v>0</v>
      </c>
      <c r="AR532" s="143" t="s">
        <v>230</v>
      </c>
      <c r="AT532" s="143" t="s">
        <v>154</v>
      </c>
      <c r="AU532" s="143" t="s">
        <v>160</v>
      </c>
      <c r="AY532" s="17" t="s">
        <v>152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160</v>
      </c>
      <c r="BK532" s="144">
        <f>ROUND(I532*H532,2)</f>
        <v>0</v>
      </c>
      <c r="BL532" s="17" t="s">
        <v>230</v>
      </c>
      <c r="BM532" s="143" t="s">
        <v>1231</v>
      </c>
    </row>
    <row r="533" spans="2:65" s="1" customFormat="1" ht="24.2" customHeight="1">
      <c r="B533" s="32"/>
      <c r="C533" s="132" t="s">
        <v>1232</v>
      </c>
      <c r="D533" s="132" t="s">
        <v>154</v>
      </c>
      <c r="E533" s="133" t="s">
        <v>1233</v>
      </c>
      <c r="F533" s="134" t="s">
        <v>1234</v>
      </c>
      <c r="G533" s="135" t="s">
        <v>168</v>
      </c>
      <c r="H533" s="136">
        <v>1101.1880000000001</v>
      </c>
      <c r="I533" s="137"/>
      <c r="J533" s="138">
        <f>ROUND(I533*H533,2)</f>
        <v>0</v>
      </c>
      <c r="K533" s="134" t="s">
        <v>158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4.5500000000000002E-3</v>
      </c>
      <c r="R533" s="141">
        <f>Q533*H533</f>
        <v>5.0104054000000007</v>
      </c>
      <c r="S533" s="141">
        <v>0</v>
      </c>
      <c r="T533" s="142">
        <f>S533*H533</f>
        <v>0</v>
      </c>
      <c r="AR533" s="143" t="s">
        <v>230</v>
      </c>
      <c r="AT533" s="143" t="s">
        <v>154</v>
      </c>
      <c r="AU533" s="143" t="s">
        <v>160</v>
      </c>
      <c r="AY533" s="17" t="s">
        <v>152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160</v>
      </c>
      <c r="BK533" s="144">
        <f>ROUND(I533*H533,2)</f>
        <v>0</v>
      </c>
      <c r="BL533" s="17" t="s">
        <v>230</v>
      </c>
      <c r="BM533" s="143" t="s">
        <v>1235</v>
      </c>
    </row>
    <row r="534" spans="2:65" s="1" customFormat="1" ht="24.2" customHeight="1">
      <c r="B534" s="32"/>
      <c r="C534" s="132" t="s">
        <v>1236</v>
      </c>
      <c r="D534" s="132" t="s">
        <v>154</v>
      </c>
      <c r="E534" s="133" t="s">
        <v>1237</v>
      </c>
      <c r="F534" s="134" t="s">
        <v>1238</v>
      </c>
      <c r="G534" s="135" t="s">
        <v>217</v>
      </c>
      <c r="H534" s="136">
        <v>858.44299999999998</v>
      </c>
      <c r="I534" s="137"/>
      <c r="J534" s="138">
        <f>ROUND(I534*H534,2)</f>
        <v>0</v>
      </c>
      <c r="K534" s="134" t="s">
        <v>158</v>
      </c>
      <c r="L534" s="32"/>
      <c r="M534" s="139" t="s">
        <v>1</v>
      </c>
      <c r="N534" s="140" t="s">
        <v>43</v>
      </c>
      <c r="P534" s="141">
        <f>O534*H534</f>
        <v>0</v>
      </c>
      <c r="Q534" s="141">
        <v>2.0000000000000002E-5</v>
      </c>
      <c r="R534" s="141">
        <f>Q534*H534</f>
        <v>1.7168860000000001E-2</v>
      </c>
      <c r="S534" s="141">
        <v>0</v>
      </c>
      <c r="T534" s="142">
        <f>S534*H534</f>
        <v>0</v>
      </c>
      <c r="AR534" s="143" t="s">
        <v>230</v>
      </c>
      <c r="AT534" s="143" t="s">
        <v>154</v>
      </c>
      <c r="AU534" s="143" t="s">
        <v>160</v>
      </c>
      <c r="AY534" s="17" t="s">
        <v>152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160</v>
      </c>
      <c r="BK534" s="144">
        <f>ROUND(I534*H534,2)</f>
        <v>0</v>
      </c>
      <c r="BL534" s="17" t="s">
        <v>230</v>
      </c>
      <c r="BM534" s="143" t="s">
        <v>1239</v>
      </c>
    </row>
    <row r="535" spans="2:65" s="1" customFormat="1" ht="16.5" customHeight="1">
      <c r="B535" s="32"/>
      <c r="C535" s="132" t="s">
        <v>1240</v>
      </c>
      <c r="D535" s="132" t="s">
        <v>154</v>
      </c>
      <c r="E535" s="133" t="s">
        <v>1241</v>
      </c>
      <c r="F535" s="134" t="s">
        <v>1242</v>
      </c>
      <c r="G535" s="135" t="s">
        <v>168</v>
      </c>
      <c r="H535" s="136">
        <v>110.89100000000001</v>
      </c>
      <c r="I535" s="137"/>
      <c r="J535" s="138">
        <f>ROUND(I535*H535,2)</f>
        <v>0</v>
      </c>
      <c r="K535" s="134" t="s">
        <v>158</v>
      </c>
      <c r="L535" s="32"/>
      <c r="M535" s="139" t="s">
        <v>1</v>
      </c>
      <c r="N535" s="140" t="s">
        <v>43</v>
      </c>
      <c r="P535" s="141">
        <f>O535*H535</f>
        <v>0</v>
      </c>
      <c r="Q535" s="141">
        <v>2.9999999999999997E-4</v>
      </c>
      <c r="R535" s="141">
        <f>Q535*H535</f>
        <v>3.32673E-2</v>
      </c>
      <c r="S535" s="141">
        <v>0</v>
      </c>
      <c r="T535" s="142">
        <f>S535*H535</f>
        <v>0</v>
      </c>
      <c r="AR535" s="143" t="s">
        <v>230</v>
      </c>
      <c r="AT535" s="143" t="s">
        <v>154</v>
      </c>
      <c r="AU535" s="143" t="s">
        <v>160</v>
      </c>
      <c r="AY535" s="17" t="s">
        <v>152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7" t="s">
        <v>160</v>
      </c>
      <c r="BK535" s="144">
        <f>ROUND(I535*H535,2)</f>
        <v>0</v>
      </c>
      <c r="BL535" s="17" t="s">
        <v>230</v>
      </c>
      <c r="BM535" s="143" t="s">
        <v>1243</v>
      </c>
    </row>
    <row r="536" spans="2:65" s="12" customFormat="1" ht="11.25">
      <c r="B536" s="145"/>
      <c r="D536" s="146" t="s">
        <v>174</v>
      </c>
      <c r="E536" s="147" t="s">
        <v>1</v>
      </c>
      <c r="F536" s="148" t="s">
        <v>1244</v>
      </c>
      <c r="H536" s="149">
        <v>90.673000000000002</v>
      </c>
      <c r="I536" s="150"/>
      <c r="L536" s="145"/>
      <c r="M536" s="151"/>
      <c r="T536" s="152"/>
      <c r="AT536" s="147" t="s">
        <v>174</v>
      </c>
      <c r="AU536" s="147" t="s">
        <v>160</v>
      </c>
      <c r="AV536" s="12" t="s">
        <v>160</v>
      </c>
      <c r="AW536" s="12" t="s">
        <v>32</v>
      </c>
      <c r="AX536" s="12" t="s">
        <v>77</v>
      </c>
      <c r="AY536" s="147" t="s">
        <v>152</v>
      </c>
    </row>
    <row r="537" spans="2:65" s="12" customFormat="1" ht="11.25">
      <c r="B537" s="145"/>
      <c r="D537" s="146" t="s">
        <v>174</v>
      </c>
      <c r="E537" s="147" t="s">
        <v>1</v>
      </c>
      <c r="F537" s="148" t="s">
        <v>1245</v>
      </c>
      <c r="H537" s="149">
        <v>20.218</v>
      </c>
      <c r="I537" s="150"/>
      <c r="L537" s="145"/>
      <c r="M537" s="151"/>
      <c r="T537" s="152"/>
      <c r="AT537" s="147" t="s">
        <v>174</v>
      </c>
      <c r="AU537" s="147" t="s">
        <v>160</v>
      </c>
      <c r="AV537" s="12" t="s">
        <v>160</v>
      </c>
      <c r="AW537" s="12" t="s">
        <v>32</v>
      </c>
      <c r="AX537" s="12" t="s">
        <v>77</v>
      </c>
      <c r="AY537" s="147" t="s">
        <v>152</v>
      </c>
    </row>
    <row r="538" spans="2:65" s="13" customFormat="1" ht="11.25">
      <c r="B538" s="153"/>
      <c r="D538" s="146" t="s">
        <v>174</v>
      </c>
      <c r="E538" s="154" t="s">
        <v>1</v>
      </c>
      <c r="F538" s="155" t="s">
        <v>176</v>
      </c>
      <c r="H538" s="156">
        <v>110.89100000000001</v>
      </c>
      <c r="I538" s="157"/>
      <c r="L538" s="153"/>
      <c r="M538" s="158"/>
      <c r="T538" s="159"/>
      <c r="AT538" s="154" t="s">
        <v>174</v>
      </c>
      <c r="AU538" s="154" t="s">
        <v>160</v>
      </c>
      <c r="AV538" s="13" t="s">
        <v>159</v>
      </c>
      <c r="AW538" s="13" t="s">
        <v>32</v>
      </c>
      <c r="AX538" s="13" t="s">
        <v>85</v>
      </c>
      <c r="AY538" s="154" t="s">
        <v>152</v>
      </c>
    </row>
    <row r="539" spans="2:65" s="1" customFormat="1" ht="37.9" customHeight="1">
      <c r="B539" s="32"/>
      <c r="C539" s="166" t="s">
        <v>1246</v>
      </c>
      <c r="D539" s="166" t="s">
        <v>231</v>
      </c>
      <c r="E539" s="167" t="s">
        <v>1247</v>
      </c>
      <c r="F539" s="168" t="s">
        <v>1248</v>
      </c>
      <c r="G539" s="169" t="s">
        <v>168</v>
      </c>
      <c r="H539" s="170">
        <v>121.98</v>
      </c>
      <c r="I539" s="171"/>
      <c r="J539" s="172">
        <f>ROUND(I539*H539,2)</f>
        <v>0</v>
      </c>
      <c r="K539" s="168" t="s">
        <v>158</v>
      </c>
      <c r="L539" s="173"/>
      <c r="M539" s="174" t="s">
        <v>1</v>
      </c>
      <c r="N539" s="175" t="s">
        <v>43</v>
      </c>
      <c r="P539" s="141">
        <f>O539*H539</f>
        <v>0</v>
      </c>
      <c r="Q539" s="141">
        <v>2.4599999999999999E-3</v>
      </c>
      <c r="R539" s="141">
        <f>Q539*H539</f>
        <v>0.30007080000000003</v>
      </c>
      <c r="S539" s="141">
        <v>0</v>
      </c>
      <c r="T539" s="142">
        <f>S539*H539</f>
        <v>0</v>
      </c>
      <c r="AR539" s="143" t="s">
        <v>305</v>
      </c>
      <c r="AT539" s="143" t="s">
        <v>231</v>
      </c>
      <c r="AU539" s="143" t="s">
        <v>160</v>
      </c>
      <c r="AY539" s="17" t="s">
        <v>152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7" t="s">
        <v>160</v>
      </c>
      <c r="BK539" s="144">
        <f>ROUND(I539*H539,2)</f>
        <v>0</v>
      </c>
      <c r="BL539" s="17" t="s">
        <v>230</v>
      </c>
      <c r="BM539" s="143" t="s">
        <v>1249</v>
      </c>
    </row>
    <row r="540" spans="2:65" s="12" customFormat="1" ht="11.25">
      <c r="B540" s="145"/>
      <c r="D540" s="146" t="s">
        <v>174</v>
      </c>
      <c r="E540" s="147" t="s">
        <v>1</v>
      </c>
      <c r="F540" s="148" t="s">
        <v>1250</v>
      </c>
      <c r="H540" s="149">
        <v>121.98</v>
      </c>
      <c r="I540" s="150"/>
      <c r="L540" s="145"/>
      <c r="M540" s="151"/>
      <c r="T540" s="152"/>
      <c r="AT540" s="147" t="s">
        <v>174</v>
      </c>
      <c r="AU540" s="147" t="s">
        <v>160</v>
      </c>
      <c r="AV540" s="12" t="s">
        <v>160</v>
      </c>
      <c r="AW540" s="12" t="s">
        <v>32</v>
      </c>
      <c r="AX540" s="12" t="s">
        <v>85</v>
      </c>
      <c r="AY540" s="147" t="s">
        <v>152</v>
      </c>
    </row>
    <row r="541" spans="2:65" s="1" customFormat="1" ht="16.5" customHeight="1">
      <c r="B541" s="32"/>
      <c r="C541" s="132" t="s">
        <v>1251</v>
      </c>
      <c r="D541" s="132" t="s">
        <v>154</v>
      </c>
      <c r="E541" s="133" t="s">
        <v>1241</v>
      </c>
      <c r="F541" s="134" t="s">
        <v>1242</v>
      </c>
      <c r="G541" s="135" t="s">
        <v>168</v>
      </c>
      <c r="H541" s="136">
        <v>990.29700000000003</v>
      </c>
      <c r="I541" s="137"/>
      <c r="J541" s="138">
        <f>ROUND(I541*H541,2)</f>
        <v>0</v>
      </c>
      <c r="K541" s="134" t="s">
        <v>158</v>
      </c>
      <c r="L541" s="32"/>
      <c r="M541" s="139" t="s">
        <v>1</v>
      </c>
      <c r="N541" s="140" t="s">
        <v>43</v>
      </c>
      <c r="P541" s="141">
        <f>O541*H541</f>
        <v>0</v>
      </c>
      <c r="Q541" s="141">
        <v>2.9999999999999997E-4</v>
      </c>
      <c r="R541" s="141">
        <f>Q541*H541</f>
        <v>0.29708909999999999</v>
      </c>
      <c r="S541" s="141">
        <v>0</v>
      </c>
      <c r="T541" s="142">
        <f>S541*H541</f>
        <v>0</v>
      </c>
      <c r="AR541" s="143" t="s">
        <v>230</v>
      </c>
      <c r="AT541" s="143" t="s">
        <v>154</v>
      </c>
      <c r="AU541" s="143" t="s">
        <v>160</v>
      </c>
      <c r="AY541" s="17" t="s">
        <v>152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160</v>
      </c>
      <c r="BK541" s="144">
        <f>ROUND(I541*H541,2)</f>
        <v>0</v>
      </c>
      <c r="BL541" s="17" t="s">
        <v>230</v>
      </c>
      <c r="BM541" s="143" t="s">
        <v>1252</v>
      </c>
    </row>
    <row r="542" spans="2:65" s="12" customFormat="1" ht="11.25">
      <c r="B542" s="145"/>
      <c r="D542" s="146" t="s">
        <v>174</v>
      </c>
      <c r="E542" s="147" t="s">
        <v>1</v>
      </c>
      <c r="F542" s="148" t="s">
        <v>1253</v>
      </c>
      <c r="H542" s="149">
        <v>1101.1880000000001</v>
      </c>
      <c r="I542" s="150"/>
      <c r="L542" s="145"/>
      <c r="M542" s="151"/>
      <c r="T542" s="152"/>
      <c r="AT542" s="147" t="s">
        <v>174</v>
      </c>
      <c r="AU542" s="147" t="s">
        <v>160</v>
      </c>
      <c r="AV542" s="12" t="s">
        <v>160</v>
      </c>
      <c r="AW542" s="12" t="s">
        <v>32</v>
      </c>
      <c r="AX542" s="12" t="s">
        <v>77</v>
      </c>
      <c r="AY542" s="147" t="s">
        <v>152</v>
      </c>
    </row>
    <row r="543" spans="2:65" s="12" customFormat="1" ht="11.25">
      <c r="B543" s="145"/>
      <c r="D543" s="146" t="s">
        <v>174</v>
      </c>
      <c r="E543" s="147" t="s">
        <v>1</v>
      </c>
      <c r="F543" s="148" t="s">
        <v>1254</v>
      </c>
      <c r="H543" s="149">
        <v>-110.89100000000001</v>
      </c>
      <c r="I543" s="150"/>
      <c r="L543" s="145"/>
      <c r="M543" s="151"/>
      <c r="T543" s="152"/>
      <c r="AT543" s="147" t="s">
        <v>174</v>
      </c>
      <c r="AU543" s="147" t="s">
        <v>160</v>
      </c>
      <c r="AV543" s="12" t="s">
        <v>160</v>
      </c>
      <c r="AW543" s="12" t="s">
        <v>32</v>
      </c>
      <c r="AX543" s="12" t="s">
        <v>77</v>
      </c>
      <c r="AY543" s="147" t="s">
        <v>152</v>
      </c>
    </row>
    <row r="544" spans="2:65" s="13" customFormat="1" ht="11.25">
      <c r="B544" s="153"/>
      <c r="D544" s="146" t="s">
        <v>174</v>
      </c>
      <c r="E544" s="154" t="s">
        <v>1</v>
      </c>
      <c r="F544" s="155" t="s">
        <v>176</v>
      </c>
      <c r="H544" s="156">
        <v>990.29700000000003</v>
      </c>
      <c r="I544" s="157"/>
      <c r="L544" s="153"/>
      <c r="M544" s="158"/>
      <c r="T544" s="159"/>
      <c r="AT544" s="154" t="s">
        <v>174</v>
      </c>
      <c r="AU544" s="154" t="s">
        <v>160</v>
      </c>
      <c r="AV544" s="13" t="s">
        <v>159</v>
      </c>
      <c r="AW544" s="13" t="s">
        <v>32</v>
      </c>
      <c r="AX544" s="13" t="s">
        <v>85</v>
      </c>
      <c r="AY544" s="154" t="s">
        <v>152</v>
      </c>
    </row>
    <row r="545" spans="2:65" s="1" customFormat="1" ht="44.25" customHeight="1">
      <c r="B545" s="32"/>
      <c r="C545" s="166" t="s">
        <v>1255</v>
      </c>
      <c r="D545" s="166" t="s">
        <v>231</v>
      </c>
      <c r="E545" s="167" t="s">
        <v>1256</v>
      </c>
      <c r="F545" s="168" t="s">
        <v>1257</v>
      </c>
      <c r="G545" s="169" t="s">
        <v>168</v>
      </c>
      <c r="H545" s="170">
        <v>1089.327</v>
      </c>
      <c r="I545" s="171"/>
      <c r="J545" s="172">
        <f>ROUND(I545*H545,2)</f>
        <v>0</v>
      </c>
      <c r="K545" s="168" t="s">
        <v>158</v>
      </c>
      <c r="L545" s="173"/>
      <c r="M545" s="174" t="s">
        <v>1</v>
      </c>
      <c r="N545" s="175" t="s">
        <v>43</v>
      </c>
      <c r="P545" s="141">
        <f>O545*H545</f>
        <v>0</v>
      </c>
      <c r="Q545" s="141">
        <v>2.8300000000000001E-3</v>
      </c>
      <c r="R545" s="141">
        <f>Q545*H545</f>
        <v>3.0827954100000001</v>
      </c>
      <c r="S545" s="141">
        <v>0</v>
      </c>
      <c r="T545" s="142">
        <f>S545*H545</f>
        <v>0</v>
      </c>
      <c r="AR545" s="143" t="s">
        <v>305</v>
      </c>
      <c r="AT545" s="143" t="s">
        <v>231</v>
      </c>
      <c r="AU545" s="143" t="s">
        <v>160</v>
      </c>
      <c r="AY545" s="17" t="s">
        <v>152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160</v>
      </c>
      <c r="BK545" s="144">
        <f>ROUND(I545*H545,2)</f>
        <v>0</v>
      </c>
      <c r="BL545" s="17" t="s">
        <v>230</v>
      </c>
      <c r="BM545" s="143" t="s">
        <v>1258</v>
      </c>
    </row>
    <row r="546" spans="2:65" s="12" customFormat="1" ht="11.25">
      <c r="B546" s="145"/>
      <c r="D546" s="146" t="s">
        <v>174</v>
      </c>
      <c r="E546" s="147" t="s">
        <v>1</v>
      </c>
      <c r="F546" s="148" t="s">
        <v>1259</v>
      </c>
      <c r="H546" s="149">
        <v>1089.327</v>
      </c>
      <c r="I546" s="150"/>
      <c r="L546" s="145"/>
      <c r="M546" s="151"/>
      <c r="T546" s="152"/>
      <c r="AT546" s="147" t="s">
        <v>174</v>
      </c>
      <c r="AU546" s="147" t="s">
        <v>160</v>
      </c>
      <c r="AV546" s="12" t="s">
        <v>160</v>
      </c>
      <c r="AW546" s="12" t="s">
        <v>32</v>
      </c>
      <c r="AX546" s="12" t="s">
        <v>85</v>
      </c>
      <c r="AY546" s="147" t="s">
        <v>152</v>
      </c>
    </row>
    <row r="547" spans="2:65" s="1" customFormat="1" ht="24.2" customHeight="1">
      <c r="B547" s="32"/>
      <c r="C547" s="132" t="s">
        <v>1260</v>
      </c>
      <c r="D547" s="132" t="s">
        <v>154</v>
      </c>
      <c r="E547" s="133" t="s">
        <v>1261</v>
      </c>
      <c r="F547" s="134" t="s">
        <v>1262</v>
      </c>
      <c r="G547" s="135" t="s">
        <v>633</v>
      </c>
      <c r="H547" s="179"/>
      <c r="I547" s="137"/>
      <c r="J547" s="138">
        <f>ROUND(I547*H547,2)</f>
        <v>0</v>
      </c>
      <c r="K547" s="134" t="s">
        <v>158</v>
      </c>
      <c r="L547" s="32"/>
      <c r="M547" s="139" t="s">
        <v>1</v>
      </c>
      <c r="N547" s="140" t="s">
        <v>43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230</v>
      </c>
      <c r="AT547" s="143" t="s">
        <v>154</v>
      </c>
      <c r="AU547" s="143" t="s">
        <v>160</v>
      </c>
      <c r="AY547" s="17" t="s">
        <v>152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7" t="s">
        <v>160</v>
      </c>
      <c r="BK547" s="144">
        <f>ROUND(I547*H547,2)</f>
        <v>0</v>
      </c>
      <c r="BL547" s="17" t="s">
        <v>230</v>
      </c>
      <c r="BM547" s="143" t="s">
        <v>1263</v>
      </c>
    </row>
    <row r="548" spans="2:65" s="11" customFormat="1" ht="22.9" customHeight="1">
      <c r="B548" s="120"/>
      <c r="D548" s="121" t="s">
        <v>76</v>
      </c>
      <c r="E548" s="130" t="s">
        <v>1264</v>
      </c>
      <c r="F548" s="130" t="s">
        <v>1265</v>
      </c>
      <c r="I548" s="123"/>
      <c r="J548" s="131">
        <f>BK548</f>
        <v>0</v>
      </c>
      <c r="L548" s="120"/>
      <c r="M548" s="125"/>
      <c r="P548" s="126">
        <f>SUM(P549:P555)</f>
        <v>0</v>
      </c>
      <c r="R548" s="126">
        <f>SUM(R549:R555)</f>
        <v>7.6976828000000008</v>
      </c>
      <c r="T548" s="127">
        <f>SUM(T549:T555)</f>
        <v>0</v>
      </c>
      <c r="AR548" s="121" t="s">
        <v>160</v>
      </c>
      <c r="AT548" s="128" t="s">
        <v>76</v>
      </c>
      <c r="AU548" s="128" t="s">
        <v>85</v>
      </c>
      <c r="AY548" s="121" t="s">
        <v>152</v>
      </c>
      <c r="BK548" s="129">
        <f>SUM(BK549:BK555)</f>
        <v>0</v>
      </c>
    </row>
    <row r="549" spans="2:65" s="1" customFormat="1" ht="16.5" customHeight="1">
      <c r="B549" s="32"/>
      <c r="C549" s="132" t="s">
        <v>1266</v>
      </c>
      <c r="D549" s="132" t="s">
        <v>154</v>
      </c>
      <c r="E549" s="133" t="s">
        <v>1267</v>
      </c>
      <c r="F549" s="134" t="s">
        <v>1268</v>
      </c>
      <c r="G549" s="135" t="s">
        <v>168</v>
      </c>
      <c r="H549" s="136">
        <v>365.70800000000003</v>
      </c>
      <c r="I549" s="137"/>
      <c r="J549" s="138">
        <f>ROUND(I549*H549,2)</f>
        <v>0</v>
      </c>
      <c r="K549" s="134" t="s">
        <v>158</v>
      </c>
      <c r="L549" s="32"/>
      <c r="M549" s="139" t="s">
        <v>1</v>
      </c>
      <c r="N549" s="140" t="s">
        <v>43</v>
      </c>
      <c r="P549" s="141">
        <f>O549*H549</f>
        <v>0</v>
      </c>
      <c r="Q549" s="141">
        <v>2.9999999999999997E-4</v>
      </c>
      <c r="R549" s="141">
        <f>Q549*H549</f>
        <v>0.1097124</v>
      </c>
      <c r="S549" s="141">
        <v>0</v>
      </c>
      <c r="T549" s="142">
        <f>S549*H549</f>
        <v>0</v>
      </c>
      <c r="AR549" s="143" t="s">
        <v>230</v>
      </c>
      <c r="AT549" s="143" t="s">
        <v>154</v>
      </c>
      <c r="AU549" s="143" t="s">
        <v>160</v>
      </c>
      <c r="AY549" s="17" t="s">
        <v>152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7" t="s">
        <v>160</v>
      </c>
      <c r="BK549" s="144">
        <f>ROUND(I549*H549,2)</f>
        <v>0</v>
      </c>
      <c r="BL549" s="17" t="s">
        <v>230</v>
      </c>
      <c r="BM549" s="143" t="s">
        <v>1269</v>
      </c>
    </row>
    <row r="550" spans="2:65" s="1" customFormat="1" ht="24.2" customHeight="1">
      <c r="B550" s="32"/>
      <c r="C550" s="132" t="s">
        <v>1270</v>
      </c>
      <c r="D550" s="132" t="s">
        <v>154</v>
      </c>
      <c r="E550" s="133" t="s">
        <v>1271</v>
      </c>
      <c r="F550" s="134" t="s">
        <v>1272</v>
      </c>
      <c r="G550" s="135" t="s">
        <v>168</v>
      </c>
      <c r="H550" s="136">
        <v>365.70800000000003</v>
      </c>
      <c r="I550" s="137"/>
      <c r="J550" s="138">
        <f>ROUND(I550*H550,2)</f>
        <v>0</v>
      </c>
      <c r="K550" s="134" t="s">
        <v>158</v>
      </c>
      <c r="L550" s="32"/>
      <c r="M550" s="139" t="s">
        <v>1</v>
      </c>
      <c r="N550" s="140" t="s">
        <v>43</v>
      </c>
      <c r="P550" s="141">
        <f>O550*H550</f>
        <v>0</v>
      </c>
      <c r="Q550" s="141">
        <v>1.5E-3</v>
      </c>
      <c r="R550" s="141">
        <f>Q550*H550</f>
        <v>0.54856200000000011</v>
      </c>
      <c r="S550" s="141">
        <v>0</v>
      </c>
      <c r="T550" s="142">
        <f>S550*H550</f>
        <v>0</v>
      </c>
      <c r="AR550" s="143" t="s">
        <v>230</v>
      </c>
      <c r="AT550" s="143" t="s">
        <v>154</v>
      </c>
      <c r="AU550" s="143" t="s">
        <v>160</v>
      </c>
      <c r="AY550" s="17" t="s">
        <v>152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7" t="s">
        <v>160</v>
      </c>
      <c r="BK550" s="144">
        <f>ROUND(I550*H550,2)</f>
        <v>0</v>
      </c>
      <c r="BL550" s="17" t="s">
        <v>230</v>
      </c>
      <c r="BM550" s="143" t="s">
        <v>1273</v>
      </c>
    </row>
    <row r="551" spans="2:65" s="1" customFormat="1" ht="24.2" customHeight="1">
      <c r="B551" s="32"/>
      <c r="C551" s="132" t="s">
        <v>1274</v>
      </c>
      <c r="D551" s="132" t="s">
        <v>154</v>
      </c>
      <c r="E551" s="133" t="s">
        <v>1275</v>
      </c>
      <c r="F551" s="134" t="s">
        <v>1276</v>
      </c>
      <c r="G551" s="135" t="s">
        <v>168</v>
      </c>
      <c r="H551" s="136">
        <v>365.70800000000003</v>
      </c>
      <c r="I551" s="137"/>
      <c r="J551" s="138">
        <f>ROUND(I551*H551,2)</f>
        <v>0</v>
      </c>
      <c r="K551" s="134" t="s">
        <v>158</v>
      </c>
      <c r="L551" s="32"/>
      <c r="M551" s="139" t="s">
        <v>1</v>
      </c>
      <c r="N551" s="140" t="s">
        <v>43</v>
      </c>
      <c r="P551" s="141">
        <f>O551*H551</f>
        <v>0</v>
      </c>
      <c r="Q551" s="141">
        <v>6.0000000000000001E-3</v>
      </c>
      <c r="R551" s="141">
        <f>Q551*H551</f>
        <v>2.1942480000000004</v>
      </c>
      <c r="S551" s="141">
        <v>0</v>
      </c>
      <c r="T551" s="142">
        <f>S551*H551</f>
        <v>0</v>
      </c>
      <c r="AR551" s="143" t="s">
        <v>230</v>
      </c>
      <c r="AT551" s="143" t="s">
        <v>154</v>
      </c>
      <c r="AU551" s="143" t="s">
        <v>160</v>
      </c>
      <c r="AY551" s="17" t="s">
        <v>152</v>
      </c>
      <c r="BE551" s="144">
        <f>IF(N551="základní",J551,0)</f>
        <v>0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7" t="s">
        <v>160</v>
      </c>
      <c r="BK551" s="144">
        <f>ROUND(I551*H551,2)</f>
        <v>0</v>
      </c>
      <c r="BL551" s="17" t="s">
        <v>230</v>
      </c>
      <c r="BM551" s="143" t="s">
        <v>1277</v>
      </c>
    </row>
    <row r="552" spans="2:65" s="1" customFormat="1" ht="16.5" customHeight="1">
      <c r="B552" s="32"/>
      <c r="C552" s="166" t="s">
        <v>1278</v>
      </c>
      <c r="D552" s="166" t="s">
        <v>231</v>
      </c>
      <c r="E552" s="167" t="s">
        <v>1279</v>
      </c>
      <c r="F552" s="168" t="s">
        <v>1280</v>
      </c>
      <c r="G552" s="169" t="s">
        <v>168</v>
      </c>
      <c r="H552" s="170">
        <v>402.27800000000002</v>
      </c>
      <c r="I552" s="171"/>
      <c r="J552" s="172">
        <f>ROUND(I552*H552,2)</f>
        <v>0</v>
      </c>
      <c r="K552" s="168" t="s">
        <v>158</v>
      </c>
      <c r="L552" s="173"/>
      <c r="M552" s="174" t="s">
        <v>1</v>
      </c>
      <c r="N552" s="175" t="s">
        <v>43</v>
      </c>
      <c r="P552" s="141">
        <f>O552*H552</f>
        <v>0</v>
      </c>
      <c r="Q552" s="141">
        <v>1.18E-2</v>
      </c>
      <c r="R552" s="141">
        <f>Q552*H552</f>
        <v>4.7468804000000002</v>
      </c>
      <c r="S552" s="141">
        <v>0</v>
      </c>
      <c r="T552" s="142">
        <f>S552*H552</f>
        <v>0</v>
      </c>
      <c r="AR552" s="143" t="s">
        <v>305</v>
      </c>
      <c r="AT552" s="143" t="s">
        <v>231</v>
      </c>
      <c r="AU552" s="143" t="s">
        <v>160</v>
      </c>
      <c r="AY552" s="17" t="s">
        <v>152</v>
      </c>
      <c r="BE552" s="144">
        <f>IF(N552="základní",J552,0)</f>
        <v>0</v>
      </c>
      <c r="BF552" s="144">
        <f>IF(N552="snížená",J552,0)</f>
        <v>0</v>
      </c>
      <c r="BG552" s="144">
        <f>IF(N552="zákl. přenesená",J552,0)</f>
        <v>0</v>
      </c>
      <c r="BH552" s="144">
        <f>IF(N552="sníž. přenesená",J552,0)</f>
        <v>0</v>
      </c>
      <c r="BI552" s="144">
        <f>IF(N552="nulová",J552,0)</f>
        <v>0</v>
      </c>
      <c r="BJ552" s="17" t="s">
        <v>160</v>
      </c>
      <c r="BK552" s="144">
        <f>ROUND(I552*H552,2)</f>
        <v>0</v>
      </c>
      <c r="BL552" s="17" t="s">
        <v>230</v>
      </c>
      <c r="BM552" s="143" t="s">
        <v>1281</v>
      </c>
    </row>
    <row r="553" spans="2:65" s="12" customFormat="1" ht="11.25">
      <c r="B553" s="145"/>
      <c r="D553" s="146" t="s">
        <v>174</v>
      </c>
      <c r="E553" s="147" t="s">
        <v>1</v>
      </c>
      <c r="F553" s="148" t="s">
        <v>1282</v>
      </c>
      <c r="H553" s="149">
        <v>402.27800000000002</v>
      </c>
      <c r="I553" s="150"/>
      <c r="L553" s="145"/>
      <c r="M553" s="151"/>
      <c r="T553" s="152"/>
      <c r="AT553" s="147" t="s">
        <v>174</v>
      </c>
      <c r="AU553" s="147" t="s">
        <v>160</v>
      </c>
      <c r="AV553" s="12" t="s">
        <v>160</v>
      </c>
      <c r="AW553" s="12" t="s">
        <v>32</v>
      </c>
      <c r="AX553" s="12" t="s">
        <v>85</v>
      </c>
      <c r="AY553" s="147" t="s">
        <v>152</v>
      </c>
    </row>
    <row r="554" spans="2:65" s="1" customFormat="1" ht="21.75" customHeight="1">
      <c r="B554" s="32"/>
      <c r="C554" s="132" t="s">
        <v>1283</v>
      </c>
      <c r="D554" s="132" t="s">
        <v>154</v>
      </c>
      <c r="E554" s="133" t="s">
        <v>1284</v>
      </c>
      <c r="F554" s="134" t="s">
        <v>1285</v>
      </c>
      <c r="G554" s="135" t="s">
        <v>217</v>
      </c>
      <c r="H554" s="136">
        <v>196.56</v>
      </c>
      <c r="I554" s="137"/>
      <c r="J554" s="138">
        <f>ROUND(I554*H554,2)</f>
        <v>0</v>
      </c>
      <c r="K554" s="134" t="s">
        <v>158</v>
      </c>
      <c r="L554" s="32"/>
      <c r="M554" s="139" t="s">
        <v>1</v>
      </c>
      <c r="N554" s="140" t="s">
        <v>43</v>
      </c>
      <c r="P554" s="141">
        <f>O554*H554</f>
        <v>0</v>
      </c>
      <c r="Q554" s="141">
        <v>5.0000000000000001E-4</v>
      </c>
      <c r="R554" s="141">
        <f>Q554*H554</f>
        <v>9.8280000000000006E-2</v>
      </c>
      <c r="S554" s="141">
        <v>0</v>
      </c>
      <c r="T554" s="142">
        <f>S554*H554</f>
        <v>0</v>
      </c>
      <c r="AR554" s="143" t="s">
        <v>230</v>
      </c>
      <c r="AT554" s="143" t="s">
        <v>154</v>
      </c>
      <c r="AU554" s="143" t="s">
        <v>160</v>
      </c>
      <c r="AY554" s="17" t="s">
        <v>152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7" t="s">
        <v>160</v>
      </c>
      <c r="BK554" s="144">
        <f>ROUND(I554*H554,2)</f>
        <v>0</v>
      </c>
      <c r="BL554" s="17" t="s">
        <v>230</v>
      </c>
      <c r="BM554" s="143" t="s">
        <v>1286</v>
      </c>
    </row>
    <row r="555" spans="2:65" s="1" customFormat="1" ht="24.2" customHeight="1">
      <c r="B555" s="32"/>
      <c r="C555" s="132" t="s">
        <v>1287</v>
      </c>
      <c r="D555" s="132" t="s">
        <v>154</v>
      </c>
      <c r="E555" s="133" t="s">
        <v>1288</v>
      </c>
      <c r="F555" s="134" t="s">
        <v>1289</v>
      </c>
      <c r="G555" s="135" t="s">
        <v>633</v>
      </c>
      <c r="H555" s="179"/>
      <c r="I555" s="137"/>
      <c r="J555" s="138">
        <f>ROUND(I555*H555,2)</f>
        <v>0</v>
      </c>
      <c r="K555" s="134" t="s">
        <v>158</v>
      </c>
      <c r="L555" s="32"/>
      <c r="M555" s="139" t="s">
        <v>1</v>
      </c>
      <c r="N555" s="140" t="s">
        <v>43</v>
      </c>
      <c r="P555" s="141">
        <f>O555*H555</f>
        <v>0</v>
      </c>
      <c r="Q555" s="141">
        <v>0</v>
      </c>
      <c r="R555" s="141">
        <f>Q555*H555</f>
        <v>0</v>
      </c>
      <c r="S555" s="141">
        <v>0</v>
      </c>
      <c r="T555" s="142">
        <f>S555*H555</f>
        <v>0</v>
      </c>
      <c r="AR555" s="143" t="s">
        <v>230</v>
      </c>
      <c r="AT555" s="143" t="s">
        <v>154</v>
      </c>
      <c r="AU555" s="143" t="s">
        <v>160</v>
      </c>
      <c r="AY555" s="17" t="s">
        <v>152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7" t="s">
        <v>160</v>
      </c>
      <c r="BK555" s="144">
        <f>ROUND(I555*H555,2)</f>
        <v>0</v>
      </c>
      <c r="BL555" s="17" t="s">
        <v>230</v>
      </c>
      <c r="BM555" s="143" t="s">
        <v>1290</v>
      </c>
    </row>
    <row r="556" spans="2:65" s="11" customFormat="1" ht="22.9" customHeight="1">
      <c r="B556" s="120"/>
      <c r="D556" s="121" t="s">
        <v>76</v>
      </c>
      <c r="E556" s="130" t="s">
        <v>1291</v>
      </c>
      <c r="F556" s="130" t="s">
        <v>1292</v>
      </c>
      <c r="I556" s="123"/>
      <c r="J556" s="131">
        <f>BK556</f>
        <v>0</v>
      </c>
      <c r="L556" s="120"/>
      <c r="M556" s="125"/>
      <c r="P556" s="126">
        <f>SUM(P557:P560)</f>
        <v>0</v>
      </c>
      <c r="R556" s="126">
        <f>SUM(R557:R560)</f>
        <v>2.1100718400000003</v>
      </c>
      <c r="T556" s="127">
        <f>SUM(T557:T560)</f>
        <v>0</v>
      </c>
      <c r="AR556" s="121" t="s">
        <v>160</v>
      </c>
      <c r="AT556" s="128" t="s">
        <v>76</v>
      </c>
      <c r="AU556" s="128" t="s">
        <v>85</v>
      </c>
      <c r="AY556" s="121" t="s">
        <v>152</v>
      </c>
      <c r="BK556" s="129">
        <f>SUM(BK557:BK560)</f>
        <v>0</v>
      </c>
    </row>
    <row r="557" spans="2:65" s="1" customFormat="1" ht="33" customHeight="1">
      <c r="B557" s="32"/>
      <c r="C557" s="132" t="s">
        <v>1293</v>
      </c>
      <c r="D557" s="132" t="s">
        <v>154</v>
      </c>
      <c r="E557" s="133" t="s">
        <v>1294</v>
      </c>
      <c r="F557" s="134" t="s">
        <v>1295</v>
      </c>
      <c r="G557" s="135" t="s">
        <v>168</v>
      </c>
      <c r="H557" s="136">
        <v>4395.9830000000002</v>
      </c>
      <c r="I557" s="137"/>
      <c r="J557" s="138">
        <f>ROUND(I557*H557,2)</f>
        <v>0</v>
      </c>
      <c r="K557" s="134" t="s">
        <v>158</v>
      </c>
      <c r="L557" s="32"/>
      <c r="M557" s="139" t="s">
        <v>1</v>
      </c>
      <c r="N557" s="140" t="s">
        <v>43</v>
      </c>
      <c r="P557" s="141">
        <f>O557*H557</f>
        <v>0</v>
      </c>
      <c r="Q557" s="141">
        <v>2.0000000000000001E-4</v>
      </c>
      <c r="R557" s="141">
        <f>Q557*H557</f>
        <v>0.87919660000000011</v>
      </c>
      <c r="S557" s="141">
        <v>0</v>
      </c>
      <c r="T557" s="142">
        <f>S557*H557</f>
        <v>0</v>
      </c>
      <c r="AR557" s="143" t="s">
        <v>230</v>
      </c>
      <c r="AT557" s="143" t="s">
        <v>154</v>
      </c>
      <c r="AU557" s="143" t="s">
        <v>160</v>
      </c>
      <c r="AY557" s="17" t="s">
        <v>152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160</v>
      </c>
      <c r="BK557" s="144">
        <f>ROUND(I557*H557,2)</f>
        <v>0</v>
      </c>
      <c r="BL557" s="17" t="s">
        <v>230</v>
      </c>
      <c r="BM557" s="143" t="s">
        <v>1296</v>
      </c>
    </row>
    <row r="558" spans="2:65" s="1" customFormat="1" ht="33" customHeight="1">
      <c r="B558" s="32"/>
      <c r="C558" s="132" t="s">
        <v>1297</v>
      </c>
      <c r="D558" s="132" t="s">
        <v>154</v>
      </c>
      <c r="E558" s="133" t="s">
        <v>1298</v>
      </c>
      <c r="F558" s="134" t="s">
        <v>1299</v>
      </c>
      <c r="G558" s="135" t="s">
        <v>168</v>
      </c>
      <c r="H558" s="136">
        <v>4395.9830000000002</v>
      </c>
      <c r="I558" s="137"/>
      <c r="J558" s="138">
        <f>ROUND(I558*H558,2)</f>
        <v>0</v>
      </c>
      <c r="K558" s="134" t="s">
        <v>158</v>
      </c>
      <c r="L558" s="32"/>
      <c r="M558" s="139" t="s">
        <v>1</v>
      </c>
      <c r="N558" s="140" t="s">
        <v>43</v>
      </c>
      <c r="P558" s="141">
        <f>O558*H558</f>
        <v>0</v>
      </c>
      <c r="Q558" s="141">
        <v>2.7999999999999998E-4</v>
      </c>
      <c r="R558" s="141">
        <f>Q558*H558</f>
        <v>1.23087524</v>
      </c>
      <c r="S558" s="141">
        <v>0</v>
      </c>
      <c r="T558" s="142">
        <f>S558*H558</f>
        <v>0</v>
      </c>
      <c r="AR558" s="143" t="s">
        <v>230</v>
      </c>
      <c r="AT558" s="143" t="s">
        <v>154</v>
      </c>
      <c r="AU558" s="143" t="s">
        <v>160</v>
      </c>
      <c r="AY558" s="17" t="s">
        <v>152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160</v>
      </c>
      <c r="BK558" s="144">
        <f>ROUND(I558*H558,2)</f>
        <v>0</v>
      </c>
      <c r="BL558" s="17" t="s">
        <v>230</v>
      </c>
      <c r="BM558" s="143" t="s">
        <v>1300</v>
      </c>
    </row>
    <row r="559" spans="2:65" s="1" customFormat="1" ht="78">
      <c r="B559" s="32"/>
      <c r="D559" s="146" t="s">
        <v>235</v>
      </c>
      <c r="F559" s="176" t="s">
        <v>1301</v>
      </c>
      <c r="I559" s="177"/>
      <c r="L559" s="32"/>
      <c r="M559" s="178"/>
      <c r="T559" s="56"/>
      <c r="AT559" s="17" t="s">
        <v>235</v>
      </c>
      <c r="AU559" s="17" t="s">
        <v>160</v>
      </c>
    </row>
    <row r="560" spans="2:65" s="12" customFormat="1" ht="11.25">
      <c r="B560" s="145"/>
      <c r="D560" s="146" t="s">
        <v>174</v>
      </c>
      <c r="E560" s="147" t="s">
        <v>1</v>
      </c>
      <c r="F560" s="148" t="s">
        <v>1302</v>
      </c>
      <c r="H560" s="149">
        <v>4395.9830000000002</v>
      </c>
      <c r="I560" s="150"/>
      <c r="L560" s="145"/>
      <c r="M560" s="187"/>
      <c r="N560" s="188"/>
      <c r="O560" s="188"/>
      <c r="P560" s="188"/>
      <c r="Q560" s="188"/>
      <c r="R560" s="188"/>
      <c r="S560" s="188"/>
      <c r="T560" s="189"/>
      <c r="AT560" s="147" t="s">
        <v>174</v>
      </c>
      <c r="AU560" s="147" t="s">
        <v>160</v>
      </c>
      <c r="AV560" s="12" t="s">
        <v>160</v>
      </c>
      <c r="AW560" s="12" t="s">
        <v>32</v>
      </c>
      <c r="AX560" s="12" t="s">
        <v>85</v>
      </c>
      <c r="AY560" s="147" t="s">
        <v>152</v>
      </c>
    </row>
    <row r="561" spans="2:12" s="1" customFormat="1" ht="6.95" customHeight="1">
      <c r="B561" s="44"/>
      <c r="C561" s="45"/>
      <c r="D561" s="45"/>
      <c r="E561" s="45"/>
      <c r="F561" s="45"/>
      <c r="G561" s="45"/>
      <c r="H561" s="45"/>
      <c r="I561" s="45"/>
      <c r="J561" s="45"/>
      <c r="K561" s="45"/>
      <c r="L561" s="32"/>
    </row>
  </sheetData>
  <sheetProtection algorithmName="SHA-512" hashValue="gLRupF2ESAMZLJqzWRAW+LLot2m//HRkFIg37S5bHTU5X92xTt6PllM3IC8xBnn9o9AoWQzwap8xdgfmatNrGw==" saltValue="mJPC/jcFlq9qaiRqrEKO5rDrDv+7WR+mBzM/MXMRMWchauglkjKBCSSCaTuCW+VH1vSkucUa8F1fzuWz7eGHZQ==" spinCount="100000" sheet="1" objects="1" scenarios="1" formatColumns="0" formatRows="0" autoFilter="0"/>
  <autoFilter ref="C142:K560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D7EB-4442-4642-931C-2F1F55786296}">
  <sheetPr>
    <pageSetUpPr fitToPage="1"/>
  </sheetPr>
  <dimension ref="B2:BM275"/>
  <sheetViews>
    <sheetView showGridLines="0" topLeftCell="A23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3" t="s">
        <v>2384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2383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2381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ROUND((SUM(BE128:BE274)),  2)</f>
        <v>0</v>
      </c>
      <c r="I33" s="92">
        <v>0.21</v>
      </c>
      <c r="J33" s="91">
        <f>ROUND(((SUM(BE128:BE274))*I33),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ROUND((SUM(BF128:BF274)),  2)</f>
        <v>0</v>
      </c>
      <c r="I34" s="92">
        <v>0.15</v>
      </c>
      <c r="J34" s="91">
        <f>ROUND(((SUM(BF128:BF274))*I34),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e - Zdravotní 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2376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2375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2374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2373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2372</v>
      </c>
      <c r="E105" s="110"/>
      <c r="F105" s="110"/>
      <c r="G105" s="110"/>
      <c r="H105" s="110"/>
      <c r="I105" s="110"/>
      <c r="J105" s="111">
        <f>J256</f>
        <v>0</v>
      </c>
      <c r="L105" s="108"/>
    </row>
    <row r="106" spans="2:12" s="9" customFormat="1" ht="19.899999999999999" customHeight="1">
      <c r="B106" s="108"/>
      <c r="D106" s="109" t="s">
        <v>2371</v>
      </c>
      <c r="E106" s="110"/>
      <c r="F106" s="110"/>
      <c r="G106" s="110"/>
      <c r="H106" s="110"/>
      <c r="I106" s="110"/>
      <c r="J106" s="111">
        <f>J261</f>
        <v>0</v>
      </c>
      <c r="L106" s="108"/>
    </row>
    <row r="107" spans="2:12" s="9" customFormat="1" ht="19.899999999999999" customHeight="1">
      <c r="B107" s="108"/>
      <c r="D107" s="109" t="s">
        <v>2370</v>
      </c>
      <c r="E107" s="110"/>
      <c r="F107" s="110"/>
      <c r="G107" s="110"/>
      <c r="H107" s="110"/>
      <c r="I107" s="110"/>
      <c r="J107" s="111">
        <f>J266</f>
        <v>0</v>
      </c>
      <c r="L107" s="108"/>
    </row>
    <row r="108" spans="2:12" s="8" customFormat="1" ht="24.95" customHeight="1">
      <c r="B108" s="104"/>
      <c r="D108" s="105" t="s">
        <v>2369</v>
      </c>
      <c r="E108" s="106"/>
      <c r="F108" s="106"/>
      <c r="G108" s="106"/>
      <c r="H108" s="106"/>
      <c r="I108" s="106"/>
      <c r="J108" s="107">
        <f>J273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6" t="str">
        <f>E7</f>
        <v>Rozvoj komunitních sociálních služeb DOZP v lokalitě Jičín - aktualizace PD - změna PD 11/2022</v>
      </c>
      <c r="F118" s="237"/>
      <c r="G118" s="237"/>
      <c r="H118" s="2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198" t="str">
        <f>E9</f>
        <v>Objekt A - e - Zdravotní technika</v>
      </c>
      <c r="F120" s="238"/>
      <c r="G120" s="238"/>
      <c r="H120" s="238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P129+P170+P273</f>
        <v>0</v>
      </c>
      <c r="Q128" s="53"/>
      <c r="R128" s="117">
        <f>R129+R170+R273</f>
        <v>6.7418000000000005</v>
      </c>
      <c r="S128" s="53"/>
      <c r="T128" s="118">
        <f>T129+T170+T273</f>
        <v>0.15</v>
      </c>
      <c r="AT128" s="17" t="s">
        <v>76</v>
      </c>
      <c r="AU128" s="17" t="s">
        <v>109</v>
      </c>
      <c r="BK128" s="119">
        <f>BK129+BK170+BK273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46"/>
      <c r="C130" s="245" t="s">
        <v>85</v>
      </c>
      <c r="D130" s="245" t="s">
        <v>154</v>
      </c>
      <c r="E130" s="244" t="s">
        <v>2368</v>
      </c>
      <c r="F130" s="240" t="s">
        <v>2367</v>
      </c>
      <c r="G130" s="243" t="s">
        <v>172</v>
      </c>
      <c r="H130" s="242">
        <v>131</v>
      </c>
      <c r="I130" s="137"/>
      <c r="J130" s="241">
        <f>ROUND(I130*H130,2)</f>
        <v>0</v>
      </c>
      <c r="K130" s="240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2366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2365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2364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46"/>
      <c r="C134" s="245" t="s">
        <v>160</v>
      </c>
      <c r="D134" s="245" t="s">
        <v>154</v>
      </c>
      <c r="E134" s="244" t="s">
        <v>2363</v>
      </c>
      <c r="F134" s="240" t="s">
        <v>2362</v>
      </c>
      <c r="G134" s="243" t="s">
        <v>172</v>
      </c>
      <c r="H134" s="242">
        <v>11</v>
      </c>
      <c r="I134" s="137"/>
      <c r="J134" s="241">
        <f>ROUND(I134*H134,2)</f>
        <v>0</v>
      </c>
      <c r="K134" s="240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2361</v>
      </c>
    </row>
    <row r="135" spans="2:65" s="14" customFormat="1" ht="22.5">
      <c r="B135" s="160"/>
      <c r="D135" s="146" t="s">
        <v>174</v>
      </c>
      <c r="E135" s="161" t="s">
        <v>1</v>
      </c>
      <c r="F135" s="162" t="s">
        <v>2360</v>
      </c>
      <c r="H135" s="161" t="s">
        <v>1</v>
      </c>
      <c r="I135" s="163"/>
      <c r="L135" s="160"/>
      <c r="M135" s="164"/>
      <c r="T135" s="165"/>
      <c r="AT135" s="161" t="s">
        <v>174</v>
      </c>
      <c r="AU135" s="161" t="s">
        <v>85</v>
      </c>
      <c r="AV135" s="14" t="s">
        <v>85</v>
      </c>
      <c r="AW135" s="14" t="s">
        <v>32</v>
      </c>
      <c r="AX135" s="14" t="s">
        <v>77</v>
      </c>
      <c r="AY135" s="161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2359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46"/>
      <c r="C137" s="245" t="s">
        <v>165</v>
      </c>
      <c r="D137" s="245" t="s">
        <v>154</v>
      </c>
      <c r="E137" s="244" t="s">
        <v>2358</v>
      </c>
      <c r="F137" s="240" t="s">
        <v>2357</v>
      </c>
      <c r="G137" s="243" t="s">
        <v>172</v>
      </c>
      <c r="H137" s="242">
        <v>38</v>
      </c>
      <c r="I137" s="137"/>
      <c r="J137" s="241">
        <f>ROUND(I137*H137,2)</f>
        <v>0</v>
      </c>
      <c r="K137" s="240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2356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2355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46"/>
      <c r="C139" s="245" t="s">
        <v>159</v>
      </c>
      <c r="D139" s="245" t="s">
        <v>154</v>
      </c>
      <c r="E139" s="244" t="s">
        <v>185</v>
      </c>
      <c r="F139" s="240" t="s">
        <v>2354</v>
      </c>
      <c r="G139" s="243" t="s">
        <v>172</v>
      </c>
      <c r="H139" s="242">
        <v>93</v>
      </c>
      <c r="I139" s="137"/>
      <c r="J139" s="241">
        <f>ROUND(I139*H139,2)</f>
        <v>0</v>
      </c>
      <c r="K139" s="240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2353</v>
      </c>
    </row>
    <row r="140" spans="2:65" s="14" customFormat="1" ht="22.5">
      <c r="B140" s="160"/>
      <c r="D140" s="146" t="s">
        <v>174</v>
      </c>
      <c r="E140" s="161" t="s">
        <v>1</v>
      </c>
      <c r="F140" s="162" t="s">
        <v>2352</v>
      </c>
      <c r="H140" s="161" t="s">
        <v>1</v>
      </c>
      <c r="I140" s="163"/>
      <c r="L140" s="160"/>
      <c r="M140" s="164"/>
      <c r="T140" s="165"/>
      <c r="AT140" s="161" t="s">
        <v>174</v>
      </c>
      <c r="AU140" s="161" t="s">
        <v>85</v>
      </c>
      <c r="AV140" s="14" t="s">
        <v>85</v>
      </c>
      <c r="AW140" s="14" t="s">
        <v>32</v>
      </c>
      <c r="AX140" s="14" t="s">
        <v>77</v>
      </c>
      <c r="AY140" s="161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2351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2350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46"/>
      <c r="C144" s="245" t="s">
        <v>177</v>
      </c>
      <c r="D144" s="245" t="s">
        <v>154</v>
      </c>
      <c r="E144" s="244" t="s">
        <v>2349</v>
      </c>
      <c r="F144" s="240" t="s">
        <v>2348</v>
      </c>
      <c r="G144" s="243" t="s">
        <v>172</v>
      </c>
      <c r="H144" s="242">
        <v>38</v>
      </c>
      <c r="I144" s="137"/>
      <c r="J144" s="241">
        <f>ROUND(I144*H144,2)</f>
        <v>0</v>
      </c>
      <c r="K144" s="240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2347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2346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46"/>
      <c r="C146" s="245" t="s">
        <v>184</v>
      </c>
      <c r="D146" s="245" t="s">
        <v>154</v>
      </c>
      <c r="E146" s="244" t="s">
        <v>2345</v>
      </c>
      <c r="F146" s="240" t="s">
        <v>2344</v>
      </c>
      <c r="G146" s="243" t="s">
        <v>196</v>
      </c>
      <c r="H146" s="242">
        <v>167.4</v>
      </c>
      <c r="I146" s="137"/>
      <c r="J146" s="241">
        <f>ROUND(I146*H146,2)</f>
        <v>0</v>
      </c>
      <c r="K146" s="240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2343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2342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46"/>
      <c r="C148" s="245" t="s">
        <v>189</v>
      </c>
      <c r="D148" s="245" t="s">
        <v>154</v>
      </c>
      <c r="E148" s="244" t="s">
        <v>205</v>
      </c>
      <c r="F148" s="240" t="s">
        <v>2341</v>
      </c>
      <c r="G148" s="243" t="s">
        <v>172</v>
      </c>
      <c r="H148" s="242">
        <v>93</v>
      </c>
      <c r="I148" s="137"/>
      <c r="J148" s="241">
        <f>ROUND(I148*H148,2)</f>
        <v>0</v>
      </c>
      <c r="K148" s="240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2340</v>
      </c>
    </row>
    <row r="149" spans="2:65" s="14" customFormat="1" ht="22.5">
      <c r="B149" s="160"/>
      <c r="D149" s="146" t="s">
        <v>174</v>
      </c>
      <c r="E149" s="161" t="s">
        <v>1</v>
      </c>
      <c r="F149" s="162" t="s">
        <v>2339</v>
      </c>
      <c r="H149" s="161" t="s">
        <v>1</v>
      </c>
      <c r="I149" s="163"/>
      <c r="L149" s="160"/>
      <c r="M149" s="164"/>
      <c r="T149" s="165"/>
      <c r="AT149" s="161" t="s">
        <v>174</v>
      </c>
      <c r="AU149" s="161" t="s">
        <v>85</v>
      </c>
      <c r="AV149" s="14" t="s">
        <v>85</v>
      </c>
      <c r="AW149" s="14" t="s">
        <v>32</v>
      </c>
      <c r="AX149" s="14" t="s">
        <v>77</v>
      </c>
      <c r="AY149" s="161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2338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2337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352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46"/>
      <c r="C154" s="245" t="s">
        <v>193</v>
      </c>
      <c r="D154" s="245" t="s">
        <v>154</v>
      </c>
      <c r="E154" s="244" t="s">
        <v>2336</v>
      </c>
      <c r="F154" s="240" t="s">
        <v>2335</v>
      </c>
      <c r="G154" s="243" t="s">
        <v>172</v>
      </c>
      <c r="H154" s="242">
        <v>38</v>
      </c>
      <c r="I154" s="137"/>
      <c r="J154" s="241">
        <f>ROUND(I154*H154,2)</f>
        <v>0</v>
      </c>
      <c r="K154" s="240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2334</v>
      </c>
    </row>
    <row r="155" spans="2:65" s="12" customFormat="1">
      <c r="B155" s="145"/>
      <c r="D155" s="146" t="s">
        <v>174</v>
      </c>
      <c r="E155" s="147" t="s">
        <v>1</v>
      </c>
      <c r="F155" s="148" t="s">
        <v>2333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46"/>
      <c r="C156" s="245" t="s">
        <v>199</v>
      </c>
      <c r="D156" s="245" t="s">
        <v>154</v>
      </c>
      <c r="E156" s="244" t="s">
        <v>2332</v>
      </c>
      <c r="F156" s="240" t="s">
        <v>2331</v>
      </c>
      <c r="G156" s="243" t="s">
        <v>217</v>
      </c>
      <c r="H156" s="242">
        <v>190</v>
      </c>
      <c r="I156" s="137"/>
      <c r="J156" s="241">
        <f>ROUND(I156*H156,2)</f>
        <v>0</v>
      </c>
      <c r="K156" s="240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2330</v>
      </c>
    </row>
    <row r="157" spans="2:65" s="11" customFormat="1" ht="22.9" customHeight="1">
      <c r="B157" s="120"/>
      <c r="D157" s="121" t="s">
        <v>76</v>
      </c>
      <c r="E157" s="130" t="s">
        <v>184</v>
      </c>
      <c r="F157" s="130" t="s">
        <v>413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46"/>
      <c r="C158" s="245" t="s">
        <v>204</v>
      </c>
      <c r="D158" s="245" t="s">
        <v>154</v>
      </c>
      <c r="E158" s="244" t="s">
        <v>2329</v>
      </c>
      <c r="F158" s="240" t="s">
        <v>2328</v>
      </c>
      <c r="G158" s="243" t="s">
        <v>168</v>
      </c>
      <c r="H158" s="242">
        <v>75</v>
      </c>
      <c r="I158" s="137"/>
      <c r="J158" s="241">
        <f>ROUND(I158*H158,2)</f>
        <v>0</v>
      </c>
      <c r="K158" s="240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2327</v>
      </c>
    </row>
    <row r="159" spans="2:65" s="11" customFormat="1" ht="22.9" customHeight="1">
      <c r="B159" s="120"/>
      <c r="D159" s="121" t="s">
        <v>76</v>
      </c>
      <c r="E159" s="130" t="s">
        <v>193</v>
      </c>
      <c r="F159" s="130" t="s">
        <v>2326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46"/>
      <c r="C160" s="245" t="s">
        <v>209</v>
      </c>
      <c r="D160" s="245" t="s">
        <v>154</v>
      </c>
      <c r="E160" s="244" t="s">
        <v>2325</v>
      </c>
      <c r="F160" s="240" t="s">
        <v>2324</v>
      </c>
      <c r="G160" s="243" t="s">
        <v>157</v>
      </c>
      <c r="H160" s="242">
        <v>1</v>
      </c>
      <c r="I160" s="137"/>
      <c r="J160" s="241">
        <f>ROUND(I160*H160,2)</f>
        <v>0</v>
      </c>
      <c r="K160" s="240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8.2049999999999998E-2</v>
      </c>
      <c r="R160" s="141">
        <f>Q160*H160</f>
        <v>8.2049999999999998E-2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2323</v>
      </c>
    </row>
    <row r="161" spans="2:65" s="1" customFormat="1" ht="37.9" customHeight="1">
      <c r="B161" s="246"/>
      <c r="C161" s="245" t="s">
        <v>214</v>
      </c>
      <c r="D161" s="245" t="s">
        <v>154</v>
      </c>
      <c r="E161" s="244" t="s">
        <v>2322</v>
      </c>
      <c r="F161" s="240" t="s">
        <v>2321</v>
      </c>
      <c r="G161" s="243" t="s">
        <v>157</v>
      </c>
      <c r="H161" s="242">
        <v>1</v>
      </c>
      <c r="I161" s="137"/>
      <c r="J161" s="241">
        <f>ROUND(I161*H161,2)</f>
        <v>0</v>
      </c>
      <c r="K161" s="240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5.9800000000000001E-3</v>
      </c>
      <c r="R161" s="141">
        <f>Q161*H161</f>
        <v>5.9800000000000001E-3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2320</v>
      </c>
    </row>
    <row r="162" spans="2:65" s="1" customFormat="1" ht="44.25" customHeight="1">
      <c r="B162" s="246"/>
      <c r="C162" s="245" t="s">
        <v>219</v>
      </c>
      <c r="D162" s="245" t="s">
        <v>154</v>
      </c>
      <c r="E162" s="244" t="s">
        <v>2319</v>
      </c>
      <c r="F162" s="240" t="s">
        <v>2318</v>
      </c>
      <c r="G162" s="243" t="s">
        <v>157</v>
      </c>
      <c r="H162" s="242">
        <v>1</v>
      </c>
      <c r="I162" s="137"/>
      <c r="J162" s="241">
        <f>ROUND(I162*H162,2)</f>
        <v>0</v>
      </c>
      <c r="K162" s="240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2317</v>
      </c>
    </row>
    <row r="163" spans="2:65" s="1" customFormat="1" ht="37.9" customHeight="1">
      <c r="B163" s="246"/>
      <c r="C163" s="245" t="s">
        <v>223</v>
      </c>
      <c r="D163" s="245" t="s">
        <v>154</v>
      </c>
      <c r="E163" s="244" t="s">
        <v>2316</v>
      </c>
      <c r="F163" s="240" t="s">
        <v>2315</v>
      </c>
      <c r="G163" s="243" t="s">
        <v>157</v>
      </c>
      <c r="H163" s="242">
        <v>1</v>
      </c>
      <c r="I163" s="137"/>
      <c r="J163" s="241">
        <f>ROUND(I163*H163,2)</f>
        <v>0</v>
      </c>
      <c r="K163" s="240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1.9400000000000001E-3</v>
      </c>
      <c r="R163" s="141">
        <f>Q163*H163</f>
        <v>1.9400000000000001E-3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2314</v>
      </c>
    </row>
    <row r="164" spans="2:65" s="1" customFormat="1" ht="44.25" customHeight="1">
      <c r="B164" s="246"/>
      <c r="C164" s="245" t="s">
        <v>8</v>
      </c>
      <c r="D164" s="245" t="s">
        <v>154</v>
      </c>
      <c r="E164" s="244" t="s">
        <v>2313</v>
      </c>
      <c r="F164" s="240" t="s">
        <v>2312</v>
      </c>
      <c r="G164" s="243" t="s">
        <v>157</v>
      </c>
      <c r="H164" s="242">
        <v>1</v>
      </c>
      <c r="I164" s="137"/>
      <c r="J164" s="241">
        <f>ROUND(I164*H164,2)</f>
        <v>0</v>
      </c>
      <c r="K164" s="240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0.23147000000000001</v>
      </c>
      <c r="R164" s="141">
        <f>Q164*H164</f>
        <v>0.23147000000000001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2311</v>
      </c>
    </row>
    <row r="165" spans="2:65" s="1" customFormat="1" ht="37.9" customHeight="1">
      <c r="B165" s="246"/>
      <c r="C165" s="245" t="s">
        <v>230</v>
      </c>
      <c r="D165" s="245" t="s">
        <v>154</v>
      </c>
      <c r="E165" s="244" t="s">
        <v>2310</v>
      </c>
      <c r="F165" s="240" t="s">
        <v>2309</v>
      </c>
      <c r="G165" s="243" t="s">
        <v>157</v>
      </c>
      <c r="H165" s="242">
        <v>1</v>
      </c>
      <c r="I165" s="137"/>
      <c r="J165" s="241">
        <f>ROUND(I165*H165,2)</f>
        <v>0</v>
      </c>
      <c r="K165" s="240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0.19089</v>
      </c>
      <c r="R165" s="141">
        <f>Q165*H165</f>
        <v>0.19089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2308</v>
      </c>
    </row>
    <row r="166" spans="2:65" s="1" customFormat="1" ht="37.9" customHeight="1">
      <c r="B166" s="246"/>
      <c r="C166" s="245" t="s">
        <v>237</v>
      </c>
      <c r="D166" s="245" t="s">
        <v>154</v>
      </c>
      <c r="E166" s="244" t="s">
        <v>2307</v>
      </c>
      <c r="F166" s="240" t="s">
        <v>2306</v>
      </c>
      <c r="G166" s="243" t="s">
        <v>157</v>
      </c>
      <c r="H166" s="242">
        <v>1</v>
      </c>
      <c r="I166" s="137"/>
      <c r="J166" s="241">
        <f>ROUND(I166*H166,2)</f>
        <v>0</v>
      </c>
      <c r="K166" s="240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2305</v>
      </c>
    </row>
    <row r="167" spans="2:65" s="1" customFormat="1" ht="44.25" customHeight="1">
      <c r="B167" s="246"/>
      <c r="C167" s="245" t="s">
        <v>241</v>
      </c>
      <c r="D167" s="245" t="s">
        <v>154</v>
      </c>
      <c r="E167" s="244" t="s">
        <v>2304</v>
      </c>
      <c r="F167" s="240" t="s">
        <v>2303</v>
      </c>
      <c r="G167" s="243" t="s">
        <v>157</v>
      </c>
      <c r="H167" s="242">
        <v>1</v>
      </c>
      <c r="I167" s="137"/>
      <c r="J167" s="241">
        <f>ROUND(I167*H167,2)</f>
        <v>0</v>
      </c>
      <c r="K167" s="240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0.22422</v>
      </c>
      <c r="R167" s="141">
        <f>Q167*H167</f>
        <v>0.22422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2302</v>
      </c>
    </row>
    <row r="168" spans="2:65" s="1" customFormat="1" ht="33" customHeight="1">
      <c r="B168" s="246"/>
      <c r="C168" s="245" t="s">
        <v>243</v>
      </c>
      <c r="D168" s="245" t="s">
        <v>154</v>
      </c>
      <c r="E168" s="244" t="s">
        <v>2301</v>
      </c>
      <c r="F168" s="240" t="s">
        <v>2300</v>
      </c>
      <c r="G168" s="243" t="s">
        <v>157</v>
      </c>
      <c r="H168" s="242">
        <v>2</v>
      </c>
      <c r="I168" s="137"/>
      <c r="J168" s="241">
        <f>ROUND(I168*H168,2)</f>
        <v>0</v>
      </c>
      <c r="K168" s="240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6.2E-4</v>
      </c>
      <c r="R168" s="141">
        <f>Q168*H168</f>
        <v>1.24E-3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2299</v>
      </c>
    </row>
    <row r="169" spans="2:65" s="1" customFormat="1" ht="49.15" customHeight="1">
      <c r="B169" s="246"/>
      <c r="C169" s="245" t="s">
        <v>252</v>
      </c>
      <c r="D169" s="245" t="s">
        <v>154</v>
      </c>
      <c r="E169" s="244" t="s">
        <v>2298</v>
      </c>
      <c r="F169" s="240" t="s">
        <v>2297</v>
      </c>
      <c r="G169" s="243" t="s">
        <v>172</v>
      </c>
      <c r="H169" s="242">
        <v>25</v>
      </c>
      <c r="I169" s="137"/>
      <c r="J169" s="241">
        <f>ROUND(I169*H169,2)</f>
        <v>0</v>
      </c>
      <c r="K169" s="240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6.1199999999999997E-2</v>
      </c>
      <c r="R169" s="141">
        <f>Q169*H169</f>
        <v>1.53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2296</v>
      </c>
    </row>
    <row r="170" spans="2:65" s="11" customFormat="1" ht="25.9" customHeight="1">
      <c r="B170" s="120"/>
      <c r="D170" s="121" t="s">
        <v>76</v>
      </c>
      <c r="E170" s="122" t="s">
        <v>594</v>
      </c>
      <c r="F170" s="122" t="s">
        <v>595</v>
      </c>
      <c r="I170" s="123"/>
      <c r="J170" s="124">
        <f>BK170</f>
        <v>0</v>
      </c>
      <c r="L170" s="120"/>
      <c r="M170" s="125"/>
      <c r="P170" s="126">
        <f>P171+P198+P225+P256+P261+P266</f>
        <v>0</v>
      </c>
      <c r="R170" s="126">
        <f>R171+R198+R225+R256+R261+R266</f>
        <v>4.4442100000000009</v>
      </c>
      <c r="T170" s="127">
        <f>T171+T198+T225+T256+T261+T266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BK171+BK198+BK225+BK256+BK261+BK266</f>
        <v>0</v>
      </c>
    </row>
    <row r="171" spans="2:65" s="11" customFormat="1" ht="22.9" customHeight="1">
      <c r="B171" s="120"/>
      <c r="D171" s="121" t="s">
        <v>76</v>
      </c>
      <c r="E171" s="130" t="s">
        <v>786</v>
      </c>
      <c r="F171" s="130" t="s">
        <v>2295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2.5700799999999999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46"/>
      <c r="C172" s="245" t="s">
        <v>7</v>
      </c>
      <c r="D172" s="245" t="s">
        <v>154</v>
      </c>
      <c r="E172" s="244" t="s">
        <v>2294</v>
      </c>
      <c r="F172" s="240" t="s">
        <v>2293</v>
      </c>
      <c r="G172" s="243" t="s">
        <v>217</v>
      </c>
      <c r="H172" s="242">
        <v>90</v>
      </c>
      <c r="I172" s="137"/>
      <c r="J172" s="241">
        <f>ROUND(I172*H172,2)</f>
        <v>0</v>
      </c>
      <c r="K172" s="240" t="s">
        <v>158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1.6800000000000001E-3</v>
      </c>
      <c r="R172" s="141">
        <f>Q172*H172</f>
        <v>0.1512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2292</v>
      </c>
    </row>
    <row r="173" spans="2:65" s="1" customFormat="1" ht="16.5" customHeight="1">
      <c r="B173" s="246"/>
      <c r="C173" s="245" t="s">
        <v>259</v>
      </c>
      <c r="D173" s="245" t="s">
        <v>154</v>
      </c>
      <c r="E173" s="244" t="s">
        <v>2291</v>
      </c>
      <c r="F173" s="240" t="s">
        <v>2290</v>
      </c>
      <c r="G173" s="243" t="s">
        <v>217</v>
      </c>
      <c r="H173" s="242">
        <v>50</v>
      </c>
      <c r="I173" s="137"/>
      <c r="J173" s="241">
        <f>ROUND(I173*H173,2)</f>
        <v>0</v>
      </c>
      <c r="K173" s="240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1.91E-3</v>
      </c>
      <c r="R173" s="141">
        <f>Q173*H173</f>
        <v>9.5500000000000002E-2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2289</v>
      </c>
    </row>
    <row r="174" spans="2:65" s="1" customFormat="1" ht="16.5" customHeight="1">
      <c r="B174" s="246"/>
      <c r="C174" s="245" t="s">
        <v>263</v>
      </c>
      <c r="D174" s="245" t="s">
        <v>154</v>
      </c>
      <c r="E174" s="244" t="s">
        <v>2288</v>
      </c>
      <c r="F174" s="240" t="s">
        <v>2287</v>
      </c>
      <c r="G174" s="243" t="s">
        <v>217</v>
      </c>
      <c r="H174" s="242">
        <v>20</v>
      </c>
      <c r="I174" s="137"/>
      <c r="J174" s="241">
        <f>ROUND(I174*H174,2)</f>
        <v>0</v>
      </c>
      <c r="K174" s="240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3.0799999999999998E-3</v>
      </c>
      <c r="R174" s="141">
        <f>Q174*H174</f>
        <v>6.1599999999999995E-2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2286</v>
      </c>
    </row>
    <row r="175" spans="2:65" s="1" customFormat="1" ht="21.75" customHeight="1">
      <c r="B175" s="246"/>
      <c r="C175" s="245" t="s">
        <v>267</v>
      </c>
      <c r="D175" s="245" t="s">
        <v>154</v>
      </c>
      <c r="E175" s="244" t="s">
        <v>2285</v>
      </c>
      <c r="F175" s="240" t="s">
        <v>2284</v>
      </c>
      <c r="G175" s="243" t="s">
        <v>217</v>
      </c>
      <c r="H175" s="242">
        <v>75</v>
      </c>
      <c r="I175" s="137"/>
      <c r="J175" s="241">
        <f>ROUND(I175*H175,2)</f>
        <v>0</v>
      </c>
      <c r="K175" s="240" t="s">
        <v>158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1.42E-3</v>
      </c>
      <c r="R175" s="141">
        <f>Q175*H175</f>
        <v>0.1065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2283</v>
      </c>
    </row>
    <row r="176" spans="2:65" s="1" customFormat="1" ht="21.75" customHeight="1">
      <c r="B176" s="246"/>
      <c r="C176" s="245" t="s">
        <v>271</v>
      </c>
      <c r="D176" s="245" t="s">
        <v>154</v>
      </c>
      <c r="E176" s="244" t="s">
        <v>2282</v>
      </c>
      <c r="F176" s="240" t="s">
        <v>2281</v>
      </c>
      <c r="G176" s="243" t="s">
        <v>217</v>
      </c>
      <c r="H176" s="242">
        <v>120</v>
      </c>
      <c r="I176" s="137"/>
      <c r="J176" s="241">
        <f>ROUND(I176*H176,2)</f>
        <v>0</v>
      </c>
      <c r="K176" s="240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7.4400000000000004E-3</v>
      </c>
      <c r="R176" s="141">
        <f>Q176*H176</f>
        <v>0.89280000000000004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2280</v>
      </c>
    </row>
    <row r="177" spans="2:65" s="1" customFormat="1" ht="21.75" customHeight="1">
      <c r="B177" s="246"/>
      <c r="C177" s="245" t="s">
        <v>275</v>
      </c>
      <c r="D177" s="245" t="s">
        <v>154</v>
      </c>
      <c r="E177" s="244" t="s">
        <v>2279</v>
      </c>
      <c r="F177" s="240" t="s">
        <v>2278</v>
      </c>
      <c r="G177" s="243" t="s">
        <v>217</v>
      </c>
      <c r="H177" s="242">
        <v>30</v>
      </c>
      <c r="I177" s="137"/>
      <c r="J177" s="241">
        <f>ROUND(I177*H177,2)</f>
        <v>0</v>
      </c>
      <c r="K177" s="240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1.2319999999999999E-2</v>
      </c>
      <c r="R177" s="141">
        <f>Q177*H177</f>
        <v>0.36959999999999998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2277</v>
      </c>
    </row>
    <row r="178" spans="2:65" s="1" customFormat="1" ht="21.75" customHeight="1">
      <c r="B178" s="246"/>
      <c r="C178" s="245" t="s">
        <v>279</v>
      </c>
      <c r="D178" s="245" t="s">
        <v>154</v>
      </c>
      <c r="E178" s="244" t="s">
        <v>2276</v>
      </c>
      <c r="F178" s="240" t="s">
        <v>2275</v>
      </c>
      <c r="G178" s="243" t="s">
        <v>217</v>
      </c>
      <c r="H178" s="242">
        <v>40</v>
      </c>
      <c r="I178" s="137"/>
      <c r="J178" s="241">
        <f>ROUND(I178*H178,2)</f>
        <v>0</v>
      </c>
      <c r="K178" s="240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1.975E-2</v>
      </c>
      <c r="R178" s="141">
        <f>Q178*H178</f>
        <v>0.79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2274</v>
      </c>
    </row>
    <row r="179" spans="2:65" s="1" customFormat="1" ht="24.2" customHeight="1">
      <c r="B179" s="246"/>
      <c r="C179" s="245" t="s">
        <v>284</v>
      </c>
      <c r="D179" s="245" t="s">
        <v>154</v>
      </c>
      <c r="E179" s="244" t="s">
        <v>2273</v>
      </c>
      <c r="F179" s="240" t="s">
        <v>2272</v>
      </c>
      <c r="G179" s="243" t="s">
        <v>217</v>
      </c>
      <c r="H179" s="242">
        <v>20</v>
      </c>
      <c r="I179" s="137"/>
      <c r="J179" s="241">
        <f>ROUND(I179*H179,2)</f>
        <v>0</v>
      </c>
      <c r="K179" s="240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5.9000000000000003E-4</v>
      </c>
      <c r="R179" s="141">
        <f>Q179*H179</f>
        <v>1.1800000000000001E-2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230</v>
      </c>
      <c r="BM179" s="143" t="s">
        <v>2271</v>
      </c>
    </row>
    <row r="180" spans="2:65" s="1" customFormat="1" ht="21.75" customHeight="1">
      <c r="B180" s="246"/>
      <c r="C180" s="245" t="s">
        <v>291</v>
      </c>
      <c r="D180" s="245" t="s">
        <v>154</v>
      </c>
      <c r="E180" s="244" t="s">
        <v>2270</v>
      </c>
      <c r="F180" s="240" t="s">
        <v>2269</v>
      </c>
      <c r="G180" s="243" t="s">
        <v>217</v>
      </c>
      <c r="H180" s="242">
        <v>30</v>
      </c>
      <c r="I180" s="137"/>
      <c r="J180" s="241">
        <f>ROUND(I180*H180,2)</f>
        <v>0</v>
      </c>
      <c r="K180" s="240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4.0999999999999999E-4</v>
      </c>
      <c r="R180" s="141">
        <f>Q180*H180</f>
        <v>1.23E-2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230</v>
      </c>
      <c r="BM180" s="143" t="s">
        <v>2268</v>
      </c>
    </row>
    <row r="181" spans="2:65" s="1" customFormat="1" ht="21.75" customHeight="1">
      <c r="B181" s="246"/>
      <c r="C181" s="245" t="s">
        <v>297</v>
      </c>
      <c r="D181" s="245" t="s">
        <v>154</v>
      </c>
      <c r="E181" s="244" t="s">
        <v>2267</v>
      </c>
      <c r="F181" s="240" t="s">
        <v>2266</v>
      </c>
      <c r="G181" s="243" t="s">
        <v>217</v>
      </c>
      <c r="H181" s="242">
        <v>20</v>
      </c>
      <c r="I181" s="137"/>
      <c r="J181" s="241">
        <f>ROUND(I181*H181,2)</f>
        <v>0</v>
      </c>
      <c r="K181" s="240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4.8000000000000001E-4</v>
      </c>
      <c r="R181" s="141">
        <f>Q181*H181</f>
        <v>9.6000000000000009E-3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230</v>
      </c>
      <c r="BM181" s="143" t="s">
        <v>2265</v>
      </c>
    </row>
    <row r="182" spans="2:65" s="1" customFormat="1" ht="37.9" customHeight="1">
      <c r="B182" s="246"/>
      <c r="C182" s="245" t="s">
        <v>301</v>
      </c>
      <c r="D182" s="245" t="s">
        <v>154</v>
      </c>
      <c r="E182" s="244" t="s">
        <v>2264</v>
      </c>
      <c r="F182" s="240" t="s">
        <v>2263</v>
      </c>
      <c r="G182" s="243" t="s">
        <v>157</v>
      </c>
      <c r="H182" s="242">
        <v>5</v>
      </c>
      <c r="I182" s="137"/>
      <c r="J182" s="241">
        <f>ROUND(I182*H182,2)</f>
        <v>0</v>
      </c>
      <c r="K182" s="240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1.4999999999999999E-4</v>
      </c>
      <c r="R182" s="141">
        <f>Q182*H182</f>
        <v>7.4999999999999991E-4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230</v>
      </c>
      <c r="BM182" s="143" t="s">
        <v>2262</v>
      </c>
    </row>
    <row r="183" spans="2:65" s="1" customFormat="1" ht="24.2" customHeight="1">
      <c r="B183" s="246"/>
      <c r="C183" s="245" t="s">
        <v>305</v>
      </c>
      <c r="D183" s="245" t="s">
        <v>154</v>
      </c>
      <c r="E183" s="244" t="s">
        <v>2261</v>
      </c>
      <c r="F183" s="240" t="s">
        <v>2260</v>
      </c>
      <c r="G183" s="243" t="s">
        <v>157</v>
      </c>
      <c r="H183" s="242">
        <v>28</v>
      </c>
      <c r="I183" s="137"/>
      <c r="J183" s="241">
        <f>ROUND(I183*H183,2)</f>
        <v>0</v>
      </c>
      <c r="K183" s="240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230</v>
      </c>
      <c r="BM183" s="143" t="s">
        <v>2259</v>
      </c>
    </row>
    <row r="184" spans="2:65" s="1" customFormat="1" ht="24.2" customHeight="1">
      <c r="B184" s="246"/>
      <c r="C184" s="245" t="s">
        <v>309</v>
      </c>
      <c r="D184" s="245" t="s">
        <v>154</v>
      </c>
      <c r="E184" s="244" t="s">
        <v>2258</v>
      </c>
      <c r="F184" s="240" t="s">
        <v>2257</v>
      </c>
      <c r="G184" s="243" t="s">
        <v>157</v>
      </c>
      <c r="H184" s="242">
        <v>13</v>
      </c>
      <c r="I184" s="137"/>
      <c r="J184" s="241">
        <f>ROUND(I184*H184,2)</f>
        <v>0</v>
      </c>
      <c r="K184" s="240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230</v>
      </c>
      <c r="BM184" s="143" t="s">
        <v>2256</v>
      </c>
    </row>
    <row r="185" spans="2:65" s="1" customFormat="1" ht="24.2" customHeight="1">
      <c r="B185" s="246"/>
      <c r="C185" s="245" t="s">
        <v>313</v>
      </c>
      <c r="D185" s="245" t="s">
        <v>154</v>
      </c>
      <c r="E185" s="244" t="s">
        <v>2255</v>
      </c>
      <c r="F185" s="240" t="s">
        <v>2254</v>
      </c>
      <c r="G185" s="243" t="s">
        <v>157</v>
      </c>
      <c r="H185" s="242">
        <v>10</v>
      </c>
      <c r="I185" s="137"/>
      <c r="J185" s="241">
        <f>ROUND(I185*H185,2)</f>
        <v>0</v>
      </c>
      <c r="K185" s="240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230</v>
      </c>
      <c r="BM185" s="143" t="s">
        <v>2253</v>
      </c>
    </row>
    <row r="186" spans="2:65" s="1" customFormat="1" ht="24.2" customHeight="1">
      <c r="B186" s="246"/>
      <c r="C186" s="245" t="s">
        <v>317</v>
      </c>
      <c r="D186" s="245" t="s">
        <v>154</v>
      </c>
      <c r="E186" s="244" t="s">
        <v>2252</v>
      </c>
      <c r="F186" s="240" t="s">
        <v>2251</v>
      </c>
      <c r="G186" s="243" t="s">
        <v>157</v>
      </c>
      <c r="H186" s="242">
        <v>5</v>
      </c>
      <c r="I186" s="137"/>
      <c r="J186" s="241">
        <f>ROUND(I186*H186,2)</f>
        <v>0</v>
      </c>
      <c r="K186" s="240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1.1199999999999999E-3</v>
      </c>
      <c r="R186" s="141">
        <f>Q186*H186</f>
        <v>5.5999999999999991E-3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230</v>
      </c>
      <c r="BM186" s="143" t="s">
        <v>2250</v>
      </c>
    </row>
    <row r="187" spans="2:65" s="1" customFormat="1" ht="24.2" customHeight="1">
      <c r="B187" s="246"/>
      <c r="C187" s="245" t="s">
        <v>321</v>
      </c>
      <c r="D187" s="245" t="s">
        <v>154</v>
      </c>
      <c r="E187" s="244" t="s">
        <v>2249</v>
      </c>
      <c r="F187" s="240" t="s">
        <v>2248</v>
      </c>
      <c r="G187" s="243" t="s">
        <v>157</v>
      </c>
      <c r="H187" s="242">
        <v>5</v>
      </c>
      <c r="I187" s="137"/>
      <c r="J187" s="241">
        <f>ROUND(I187*H187,2)</f>
        <v>0</v>
      </c>
      <c r="K187" s="240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1.48E-3</v>
      </c>
      <c r="R187" s="141">
        <f>Q187*H187</f>
        <v>7.4000000000000003E-3</v>
      </c>
      <c r="S187" s="141">
        <v>0</v>
      </c>
      <c r="T187" s="142">
        <f>S187*H187</f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230</v>
      </c>
      <c r="BM187" s="143" t="s">
        <v>2247</v>
      </c>
    </row>
    <row r="188" spans="2:65" s="1" customFormat="1" ht="24.2" customHeight="1">
      <c r="B188" s="246"/>
      <c r="C188" s="245" t="s">
        <v>325</v>
      </c>
      <c r="D188" s="245" t="s">
        <v>154</v>
      </c>
      <c r="E188" s="244" t="s">
        <v>2246</v>
      </c>
      <c r="F188" s="240" t="s">
        <v>2245</v>
      </c>
      <c r="G188" s="243" t="s">
        <v>157</v>
      </c>
      <c r="H188" s="242">
        <v>2</v>
      </c>
      <c r="I188" s="137"/>
      <c r="J188" s="241">
        <f>ROUND(I188*H188,2)</f>
        <v>0</v>
      </c>
      <c r="K188" s="240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5.9500000000000004E-3</v>
      </c>
      <c r="R188" s="141">
        <f>Q188*H188</f>
        <v>1.1900000000000001E-2</v>
      </c>
      <c r="S188" s="141">
        <v>0</v>
      </c>
      <c r="T188" s="142">
        <f>S188*H188</f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230</v>
      </c>
      <c r="BM188" s="143" t="s">
        <v>2244</v>
      </c>
    </row>
    <row r="189" spans="2:65" s="1" customFormat="1" ht="24.2" customHeight="1">
      <c r="B189" s="246"/>
      <c r="C189" s="245" t="s">
        <v>329</v>
      </c>
      <c r="D189" s="245" t="s">
        <v>154</v>
      </c>
      <c r="E189" s="244" t="s">
        <v>2243</v>
      </c>
      <c r="F189" s="240" t="s">
        <v>2242</v>
      </c>
      <c r="G189" s="243" t="s">
        <v>157</v>
      </c>
      <c r="H189" s="242">
        <v>3</v>
      </c>
      <c r="I189" s="137"/>
      <c r="J189" s="241">
        <f>ROUND(I189*H189,2)</f>
        <v>0</v>
      </c>
      <c r="K189" s="240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5.2399999999999999E-3</v>
      </c>
      <c r="R189" s="141">
        <f>Q189*H189</f>
        <v>1.5719999999999998E-2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230</v>
      </c>
      <c r="BM189" s="143" t="s">
        <v>2241</v>
      </c>
    </row>
    <row r="190" spans="2:65" s="1" customFormat="1" ht="24.2" customHeight="1">
      <c r="B190" s="246"/>
      <c r="C190" s="245" t="s">
        <v>333</v>
      </c>
      <c r="D190" s="245" t="s">
        <v>154</v>
      </c>
      <c r="E190" s="244" t="s">
        <v>2240</v>
      </c>
      <c r="F190" s="240" t="s">
        <v>2239</v>
      </c>
      <c r="G190" s="243" t="s">
        <v>157</v>
      </c>
      <c r="H190" s="242">
        <v>15</v>
      </c>
      <c r="I190" s="137"/>
      <c r="J190" s="241">
        <f>ROUND(I190*H190,2)</f>
        <v>0</v>
      </c>
      <c r="K190" s="240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3.4000000000000002E-4</v>
      </c>
      <c r="R190" s="141">
        <f>Q190*H190</f>
        <v>5.1000000000000004E-3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230</v>
      </c>
      <c r="BM190" s="143" t="s">
        <v>2238</v>
      </c>
    </row>
    <row r="191" spans="2:65" s="1" customFormat="1" ht="33" customHeight="1">
      <c r="B191" s="246"/>
      <c r="C191" s="245" t="s">
        <v>337</v>
      </c>
      <c r="D191" s="245" t="s">
        <v>154</v>
      </c>
      <c r="E191" s="244" t="s">
        <v>2237</v>
      </c>
      <c r="F191" s="240" t="s">
        <v>2236</v>
      </c>
      <c r="G191" s="243" t="s">
        <v>157</v>
      </c>
      <c r="H191" s="242">
        <v>6</v>
      </c>
      <c r="I191" s="137"/>
      <c r="J191" s="241">
        <f>ROUND(I191*H191,2)</f>
        <v>0</v>
      </c>
      <c r="K191" s="240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3.0000000000000001E-5</v>
      </c>
      <c r="R191" s="141">
        <f>Q191*H191</f>
        <v>1.8000000000000001E-4</v>
      </c>
      <c r="S191" s="141">
        <v>0</v>
      </c>
      <c r="T191" s="142">
        <f>S191*H191</f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230</v>
      </c>
      <c r="BM191" s="143" t="s">
        <v>2235</v>
      </c>
    </row>
    <row r="192" spans="2:65" s="1" customFormat="1" ht="37.9" customHeight="1">
      <c r="B192" s="246"/>
      <c r="C192" s="252" t="s">
        <v>342</v>
      </c>
      <c r="D192" s="252" t="s">
        <v>231</v>
      </c>
      <c r="E192" s="251" t="s">
        <v>2234</v>
      </c>
      <c r="F192" s="247" t="s">
        <v>2233</v>
      </c>
      <c r="G192" s="250" t="s">
        <v>157</v>
      </c>
      <c r="H192" s="249">
        <v>6</v>
      </c>
      <c r="I192" s="171"/>
      <c r="J192" s="248">
        <f>ROUND(I192*H192,2)</f>
        <v>0</v>
      </c>
      <c r="K192" s="247" t="s">
        <v>158</v>
      </c>
      <c r="L192" s="173"/>
      <c r="M192" s="174" t="s">
        <v>1</v>
      </c>
      <c r="N192" s="175" t="s">
        <v>43</v>
      </c>
      <c r="P192" s="141">
        <f>O192*H192</f>
        <v>0</v>
      </c>
      <c r="Q192" s="141">
        <v>3.1099999999999999E-3</v>
      </c>
      <c r="R192" s="141">
        <f>Q192*H192</f>
        <v>1.866E-2</v>
      </c>
      <c r="S192" s="141">
        <v>0</v>
      </c>
      <c r="T192" s="142">
        <f>S192*H192</f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230</v>
      </c>
      <c r="BM192" s="143" t="s">
        <v>2232</v>
      </c>
    </row>
    <row r="193" spans="2:65" s="1" customFormat="1" ht="24.2" customHeight="1">
      <c r="B193" s="246"/>
      <c r="C193" s="245" t="s">
        <v>348</v>
      </c>
      <c r="D193" s="245" t="s">
        <v>154</v>
      </c>
      <c r="E193" s="244" t="s">
        <v>2231</v>
      </c>
      <c r="F193" s="240" t="s">
        <v>2230</v>
      </c>
      <c r="G193" s="243" t="s">
        <v>157</v>
      </c>
      <c r="H193" s="242">
        <v>2</v>
      </c>
      <c r="I193" s="137"/>
      <c r="J193" s="241">
        <f>ROUND(I193*H193,2)</f>
        <v>0</v>
      </c>
      <c r="K193" s="240" t="s">
        <v>158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1.5E-3</v>
      </c>
      <c r="R193" s="141">
        <f>Q193*H193</f>
        <v>3.0000000000000001E-3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160</v>
      </c>
      <c r="BK193" s="144">
        <f>ROUND(I193*H193,2)</f>
        <v>0</v>
      </c>
      <c r="BL193" s="17" t="s">
        <v>230</v>
      </c>
      <c r="BM193" s="143" t="s">
        <v>2229</v>
      </c>
    </row>
    <row r="194" spans="2:65" s="1" customFormat="1" ht="16.5" customHeight="1">
      <c r="B194" s="246"/>
      <c r="C194" s="245" t="s">
        <v>353</v>
      </c>
      <c r="D194" s="245" t="s">
        <v>154</v>
      </c>
      <c r="E194" s="244" t="s">
        <v>2228</v>
      </c>
      <c r="F194" s="240" t="s">
        <v>2227</v>
      </c>
      <c r="G194" s="243" t="s">
        <v>157</v>
      </c>
      <c r="H194" s="242">
        <v>3</v>
      </c>
      <c r="I194" s="137"/>
      <c r="J194" s="241">
        <f>ROUND(I194*H194,2)</f>
        <v>0</v>
      </c>
      <c r="K194" s="240" t="s">
        <v>158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2.9E-4</v>
      </c>
      <c r="R194" s="141">
        <f>Q194*H194</f>
        <v>8.7000000000000001E-4</v>
      </c>
      <c r="S194" s="141">
        <v>0</v>
      </c>
      <c r="T194" s="142">
        <f>S194*H194</f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230</v>
      </c>
      <c r="BM194" s="143" t="s">
        <v>2226</v>
      </c>
    </row>
    <row r="195" spans="2:65" s="1" customFormat="1" ht="24.2" customHeight="1">
      <c r="B195" s="246"/>
      <c r="C195" s="245" t="s">
        <v>357</v>
      </c>
      <c r="D195" s="245" t="s">
        <v>154</v>
      </c>
      <c r="E195" s="244" t="s">
        <v>2225</v>
      </c>
      <c r="F195" s="240" t="s">
        <v>2224</v>
      </c>
      <c r="G195" s="243" t="s">
        <v>217</v>
      </c>
      <c r="H195" s="242">
        <v>415</v>
      </c>
      <c r="I195" s="137"/>
      <c r="J195" s="241">
        <f>ROUND(I195*H195,2)</f>
        <v>0</v>
      </c>
      <c r="K195" s="240" t="s">
        <v>158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230</v>
      </c>
      <c r="AT195" s="143" t="s">
        <v>154</v>
      </c>
      <c r="AU195" s="143" t="s">
        <v>160</v>
      </c>
      <c r="AY195" s="17" t="s">
        <v>152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160</v>
      </c>
      <c r="BK195" s="144">
        <f>ROUND(I195*H195,2)</f>
        <v>0</v>
      </c>
      <c r="BL195" s="17" t="s">
        <v>230</v>
      </c>
      <c r="BM195" s="143" t="s">
        <v>2223</v>
      </c>
    </row>
    <row r="196" spans="2:65" s="1" customFormat="1" ht="24.2" customHeight="1">
      <c r="B196" s="246"/>
      <c r="C196" s="245" t="s">
        <v>361</v>
      </c>
      <c r="D196" s="245" t="s">
        <v>154</v>
      </c>
      <c r="E196" s="244" t="s">
        <v>2222</v>
      </c>
      <c r="F196" s="240" t="s">
        <v>2221</v>
      </c>
      <c r="G196" s="243" t="s">
        <v>217</v>
      </c>
      <c r="H196" s="242">
        <v>70</v>
      </c>
      <c r="I196" s="137"/>
      <c r="J196" s="241">
        <f>ROUND(I196*H196,2)</f>
        <v>0</v>
      </c>
      <c r="K196" s="240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230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230</v>
      </c>
      <c r="BM196" s="143" t="s">
        <v>2220</v>
      </c>
    </row>
    <row r="197" spans="2:65" s="1" customFormat="1" ht="44.25" customHeight="1">
      <c r="B197" s="246"/>
      <c r="C197" s="245" t="s">
        <v>365</v>
      </c>
      <c r="D197" s="245" t="s">
        <v>154</v>
      </c>
      <c r="E197" s="244" t="s">
        <v>2219</v>
      </c>
      <c r="F197" s="240" t="s">
        <v>2218</v>
      </c>
      <c r="G197" s="243" t="s">
        <v>196</v>
      </c>
      <c r="H197" s="242">
        <v>2.57</v>
      </c>
      <c r="I197" s="137"/>
      <c r="J197" s="241">
        <f>ROUND(I197*H197,2)</f>
        <v>0</v>
      </c>
      <c r="K197" s="240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230</v>
      </c>
      <c r="BM197" s="143" t="s">
        <v>2217</v>
      </c>
    </row>
    <row r="198" spans="2:65" s="11" customFormat="1" ht="22.9" customHeight="1">
      <c r="B198" s="120"/>
      <c r="D198" s="121" t="s">
        <v>76</v>
      </c>
      <c r="E198" s="130" t="s">
        <v>2216</v>
      </c>
      <c r="F198" s="130" t="s">
        <v>2215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46"/>
      <c r="C199" s="245" t="s">
        <v>369</v>
      </c>
      <c r="D199" s="245" t="s">
        <v>154</v>
      </c>
      <c r="E199" s="244" t="s">
        <v>2214</v>
      </c>
      <c r="F199" s="240" t="s">
        <v>2213</v>
      </c>
      <c r="G199" s="243" t="s">
        <v>217</v>
      </c>
      <c r="H199" s="242">
        <v>150</v>
      </c>
      <c r="I199" s="137"/>
      <c r="J199" s="241">
        <f>ROUND(I199*H199,2)</f>
        <v>0</v>
      </c>
      <c r="K199" s="240" t="s">
        <v>158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9.7999999999999997E-4</v>
      </c>
      <c r="R199" s="141">
        <f>Q199*H199</f>
        <v>0.14699999999999999</v>
      </c>
      <c r="S199" s="141">
        <v>0</v>
      </c>
      <c r="T199" s="142">
        <f>S199*H199</f>
        <v>0</v>
      </c>
      <c r="AR199" s="143" t="s">
        <v>230</v>
      </c>
      <c r="AT199" s="143" t="s">
        <v>154</v>
      </c>
      <c r="AU199" s="143" t="s">
        <v>160</v>
      </c>
      <c r="AY199" s="17" t="s">
        <v>152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160</v>
      </c>
      <c r="BK199" s="144">
        <f>ROUND(I199*H199,2)</f>
        <v>0</v>
      </c>
      <c r="BL199" s="17" t="s">
        <v>230</v>
      </c>
      <c r="BM199" s="143" t="s">
        <v>2212</v>
      </c>
    </row>
    <row r="200" spans="2:65" s="1" customFormat="1" ht="33" customHeight="1">
      <c r="B200" s="246"/>
      <c r="C200" s="245" t="s">
        <v>373</v>
      </c>
      <c r="D200" s="245" t="s">
        <v>154</v>
      </c>
      <c r="E200" s="244" t="s">
        <v>2211</v>
      </c>
      <c r="F200" s="240" t="s">
        <v>2210</v>
      </c>
      <c r="G200" s="243" t="s">
        <v>217</v>
      </c>
      <c r="H200" s="242">
        <v>200</v>
      </c>
      <c r="I200" s="137"/>
      <c r="J200" s="241">
        <f>ROUND(I200*H200,2)</f>
        <v>0</v>
      </c>
      <c r="K200" s="240" t="s">
        <v>158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1.2600000000000001E-3</v>
      </c>
      <c r="R200" s="141">
        <f>Q200*H200</f>
        <v>0.252</v>
      </c>
      <c r="S200" s="141">
        <v>0</v>
      </c>
      <c r="T200" s="142">
        <f>S200*H200</f>
        <v>0</v>
      </c>
      <c r="AR200" s="143" t="s">
        <v>230</v>
      </c>
      <c r="AT200" s="143" t="s">
        <v>154</v>
      </c>
      <c r="AU200" s="143" t="s">
        <v>160</v>
      </c>
      <c r="AY200" s="17" t="s">
        <v>152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160</v>
      </c>
      <c r="BK200" s="144">
        <f>ROUND(I200*H200,2)</f>
        <v>0</v>
      </c>
      <c r="BL200" s="17" t="s">
        <v>230</v>
      </c>
      <c r="BM200" s="143" t="s">
        <v>2209</v>
      </c>
    </row>
    <row r="201" spans="2:65" s="1" customFormat="1" ht="33" customHeight="1">
      <c r="B201" s="246"/>
      <c r="C201" s="245" t="s">
        <v>377</v>
      </c>
      <c r="D201" s="245" t="s">
        <v>154</v>
      </c>
      <c r="E201" s="244" t="s">
        <v>2208</v>
      </c>
      <c r="F201" s="240" t="s">
        <v>2207</v>
      </c>
      <c r="G201" s="243" t="s">
        <v>217</v>
      </c>
      <c r="H201" s="242">
        <v>60</v>
      </c>
      <c r="I201" s="137"/>
      <c r="J201" s="241">
        <f>ROUND(I201*H201,2)</f>
        <v>0</v>
      </c>
      <c r="K201" s="240" t="s">
        <v>158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1.5299999999999999E-3</v>
      </c>
      <c r="R201" s="141">
        <f>Q201*H201</f>
        <v>9.1799999999999993E-2</v>
      </c>
      <c r="S201" s="141">
        <v>0</v>
      </c>
      <c r="T201" s="142">
        <f>S201*H201</f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160</v>
      </c>
      <c r="BK201" s="144">
        <f>ROUND(I201*H201,2)</f>
        <v>0</v>
      </c>
      <c r="BL201" s="17" t="s">
        <v>230</v>
      </c>
      <c r="BM201" s="143" t="s">
        <v>2206</v>
      </c>
    </row>
    <row r="202" spans="2:65" s="1" customFormat="1" ht="33" customHeight="1">
      <c r="B202" s="246"/>
      <c r="C202" s="245" t="s">
        <v>381</v>
      </c>
      <c r="D202" s="245" t="s">
        <v>154</v>
      </c>
      <c r="E202" s="244" t="s">
        <v>2205</v>
      </c>
      <c r="F202" s="240" t="s">
        <v>2204</v>
      </c>
      <c r="G202" s="243" t="s">
        <v>217</v>
      </c>
      <c r="H202" s="242">
        <v>60</v>
      </c>
      <c r="I202" s="137"/>
      <c r="J202" s="241">
        <f>ROUND(I202*H202,2)</f>
        <v>0</v>
      </c>
      <c r="K202" s="240" t="s">
        <v>158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2.8400000000000001E-3</v>
      </c>
      <c r="R202" s="141">
        <f>Q202*H202</f>
        <v>0.1704</v>
      </c>
      <c r="S202" s="141">
        <v>0</v>
      </c>
      <c r="T202" s="142">
        <f>S202*H202</f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160</v>
      </c>
      <c r="BK202" s="144">
        <f>ROUND(I202*H202,2)</f>
        <v>0</v>
      </c>
      <c r="BL202" s="17" t="s">
        <v>230</v>
      </c>
      <c r="BM202" s="143" t="s">
        <v>2203</v>
      </c>
    </row>
    <row r="203" spans="2:65" s="1" customFormat="1" ht="55.5" customHeight="1">
      <c r="B203" s="246"/>
      <c r="C203" s="245" t="s">
        <v>385</v>
      </c>
      <c r="D203" s="245" t="s">
        <v>154</v>
      </c>
      <c r="E203" s="244" t="s">
        <v>2202</v>
      </c>
      <c r="F203" s="240" t="s">
        <v>2201</v>
      </c>
      <c r="G203" s="243" t="s">
        <v>217</v>
      </c>
      <c r="H203" s="242">
        <v>50</v>
      </c>
      <c r="I203" s="137"/>
      <c r="J203" s="241">
        <f>ROUND(I203*H203,2)</f>
        <v>0</v>
      </c>
      <c r="K203" s="240" t="s">
        <v>158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5.0000000000000002E-5</v>
      </c>
      <c r="R203" s="141">
        <f>Q203*H203</f>
        <v>2.5000000000000001E-3</v>
      </c>
      <c r="S203" s="141">
        <v>0</v>
      </c>
      <c r="T203" s="142">
        <f>S203*H203</f>
        <v>0</v>
      </c>
      <c r="AR203" s="143" t="s">
        <v>230</v>
      </c>
      <c r="AT203" s="143" t="s">
        <v>154</v>
      </c>
      <c r="AU203" s="143" t="s">
        <v>160</v>
      </c>
      <c r="AY203" s="17" t="s">
        <v>152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160</v>
      </c>
      <c r="BK203" s="144">
        <f>ROUND(I203*H203,2)</f>
        <v>0</v>
      </c>
      <c r="BL203" s="17" t="s">
        <v>230</v>
      </c>
      <c r="BM203" s="143" t="s">
        <v>2200</v>
      </c>
    </row>
    <row r="204" spans="2:65" s="1" customFormat="1" ht="55.5" customHeight="1">
      <c r="B204" s="246"/>
      <c r="C204" s="245" t="s">
        <v>389</v>
      </c>
      <c r="D204" s="245" t="s">
        <v>154</v>
      </c>
      <c r="E204" s="244" t="s">
        <v>2199</v>
      </c>
      <c r="F204" s="240" t="s">
        <v>2198</v>
      </c>
      <c r="G204" s="243" t="s">
        <v>217</v>
      </c>
      <c r="H204" s="242">
        <v>130</v>
      </c>
      <c r="I204" s="137"/>
      <c r="J204" s="241">
        <f>ROUND(I204*H204,2)</f>
        <v>0</v>
      </c>
      <c r="K204" s="240" t="s">
        <v>158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6.9999999999999994E-5</v>
      </c>
      <c r="R204" s="141">
        <f>Q204*H204</f>
        <v>9.0999999999999987E-3</v>
      </c>
      <c r="S204" s="141">
        <v>0</v>
      </c>
      <c r="T204" s="142">
        <f>S204*H204</f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160</v>
      </c>
      <c r="BK204" s="144">
        <f>ROUND(I204*H204,2)</f>
        <v>0</v>
      </c>
      <c r="BL204" s="17" t="s">
        <v>230</v>
      </c>
      <c r="BM204" s="143" t="s">
        <v>2197</v>
      </c>
    </row>
    <row r="205" spans="2:65" s="1" customFormat="1" ht="55.5" customHeight="1">
      <c r="B205" s="246"/>
      <c r="C205" s="245" t="s">
        <v>393</v>
      </c>
      <c r="D205" s="245" t="s">
        <v>154</v>
      </c>
      <c r="E205" s="244" t="s">
        <v>2196</v>
      </c>
      <c r="F205" s="240" t="s">
        <v>2195</v>
      </c>
      <c r="G205" s="243" t="s">
        <v>217</v>
      </c>
      <c r="H205" s="242">
        <v>100</v>
      </c>
      <c r="I205" s="137"/>
      <c r="J205" s="241">
        <f>ROUND(I205*H205,2)</f>
        <v>0</v>
      </c>
      <c r="K205" s="240" t="s">
        <v>158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2.0000000000000001E-4</v>
      </c>
      <c r="R205" s="141">
        <f>Q205*H205</f>
        <v>0.02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160</v>
      </c>
      <c r="BK205" s="144">
        <f>ROUND(I205*H205,2)</f>
        <v>0</v>
      </c>
      <c r="BL205" s="17" t="s">
        <v>230</v>
      </c>
      <c r="BM205" s="143" t="s">
        <v>2194</v>
      </c>
    </row>
    <row r="206" spans="2:65" s="1" customFormat="1" ht="55.5" customHeight="1">
      <c r="B206" s="246"/>
      <c r="C206" s="245" t="s">
        <v>397</v>
      </c>
      <c r="D206" s="245" t="s">
        <v>154</v>
      </c>
      <c r="E206" s="244" t="s">
        <v>2193</v>
      </c>
      <c r="F206" s="240" t="s">
        <v>2192</v>
      </c>
      <c r="G206" s="243" t="s">
        <v>217</v>
      </c>
      <c r="H206" s="242">
        <v>190</v>
      </c>
      <c r="I206" s="137"/>
      <c r="J206" s="241">
        <f>ROUND(I206*H206,2)</f>
        <v>0</v>
      </c>
      <c r="K206" s="240" t="s">
        <v>158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2.4000000000000001E-4</v>
      </c>
      <c r="R206" s="141">
        <f>Q206*H206</f>
        <v>4.5600000000000002E-2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160</v>
      </c>
      <c r="BK206" s="144">
        <f>ROUND(I206*H206,2)</f>
        <v>0</v>
      </c>
      <c r="BL206" s="17" t="s">
        <v>230</v>
      </c>
      <c r="BM206" s="143" t="s">
        <v>2191</v>
      </c>
    </row>
    <row r="207" spans="2:65" s="1" customFormat="1" ht="16.5" customHeight="1">
      <c r="B207" s="246"/>
      <c r="C207" s="245" t="s">
        <v>401</v>
      </c>
      <c r="D207" s="245" t="s">
        <v>154</v>
      </c>
      <c r="E207" s="244" t="s">
        <v>2190</v>
      </c>
      <c r="F207" s="240" t="s">
        <v>2189</v>
      </c>
      <c r="G207" s="243" t="s">
        <v>217</v>
      </c>
      <c r="H207" s="242">
        <v>20</v>
      </c>
      <c r="I207" s="137"/>
      <c r="J207" s="241">
        <f>ROUND(I207*H207,2)</f>
        <v>0</v>
      </c>
      <c r="K207" s="240" t="s">
        <v>158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1.92E-3</v>
      </c>
      <c r="R207" s="141">
        <f>Q207*H207</f>
        <v>3.8400000000000004E-2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160</v>
      </c>
      <c r="BK207" s="144">
        <f>ROUND(I207*H207,2)</f>
        <v>0</v>
      </c>
      <c r="BL207" s="17" t="s">
        <v>230</v>
      </c>
      <c r="BM207" s="143" t="s">
        <v>2188</v>
      </c>
    </row>
    <row r="208" spans="2:65" s="1" customFormat="1" ht="24.2" customHeight="1">
      <c r="B208" s="246"/>
      <c r="C208" s="245" t="s">
        <v>405</v>
      </c>
      <c r="D208" s="245" t="s">
        <v>154</v>
      </c>
      <c r="E208" s="244" t="s">
        <v>2187</v>
      </c>
      <c r="F208" s="240" t="s">
        <v>2186</v>
      </c>
      <c r="G208" s="243" t="s">
        <v>157</v>
      </c>
      <c r="H208" s="242">
        <v>46</v>
      </c>
      <c r="I208" s="137"/>
      <c r="J208" s="241">
        <f>ROUND(I208*H208,2)</f>
        <v>0</v>
      </c>
      <c r="K208" s="240" t="s">
        <v>158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160</v>
      </c>
      <c r="BK208" s="144">
        <f>ROUND(I208*H208,2)</f>
        <v>0</v>
      </c>
      <c r="BL208" s="17" t="s">
        <v>230</v>
      </c>
      <c r="BM208" s="143" t="s">
        <v>2185</v>
      </c>
    </row>
    <row r="209" spans="2:65" s="1" customFormat="1" ht="24.2" customHeight="1">
      <c r="B209" s="246"/>
      <c r="C209" s="245" t="s">
        <v>409</v>
      </c>
      <c r="D209" s="245" t="s">
        <v>154</v>
      </c>
      <c r="E209" s="244" t="s">
        <v>2184</v>
      </c>
      <c r="F209" s="240" t="s">
        <v>2183</v>
      </c>
      <c r="G209" s="243" t="s">
        <v>157</v>
      </c>
      <c r="H209" s="242">
        <v>18</v>
      </c>
      <c r="I209" s="137"/>
      <c r="J209" s="241">
        <f>ROUND(I209*H209,2)</f>
        <v>0</v>
      </c>
      <c r="K209" s="240" t="s">
        <v>158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1.2999999999999999E-4</v>
      </c>
      <c r="R209" s="141">
        <f>Q209*H209</f>
        <v>2.3399999999999996E-3</v>
      </c>
      <c r="S209" s="141">
        <v>0</v>
      </c>
      <c r="T209" s="142">
        <f>S209*H209</f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160</v>
      </c>
      <c r="BK209" s="144">
        <f>ROUND(I209*H209,2)</f>
        <v>0</v>
      </c>
      <c r="BL209" s="17" t="s">
        <v>230</v>
      </c>
      <c r="BM209" s="143" t="s">
        <v>2182</v>
      </c>
    </row>
    <row r="210" spans="2:65" s="1" customFormat="1" ht="21.75" customHeight="1">
      <c r="B210" s="246"/>
      <c r="C210" s="245" t="s">
        <v>1378</v>
      </c>
      <c r="D210" s="245" t="s">
        <v>154</v>
      </c>
      <c r="E210" s="244" t="s">
        <v>2181</v>
      </c>
      <c r="F210" s="240" t="s">
        <v>2180</v>
      </c>
      <c r="G210" s="243" t="s">
        <v>2179</v>
      </c>
      <c r="H210" s="242">
        <v>28</v>
      </c>
      <c r="I210" s="137"/>
      <c r="J210" s="241">
        <f>ROUND(I210*H210,2)</f>
        <v>0</v>
      </c>
      <c r="K210" s="240" t="s">
        <v>158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2.5000000000000001E-4</v>
      </c>
      <c r="R210" s="141">
        <f>Q210*H210</f>
        <v>7.0000000000000001E-3</v>
      </c>
      <c r="S210" s="141">
        <v>0</v>
      </c>
      <c r="T210" s="142">
        <f>S210*H210</f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160</v>
      </c>
      <c r="BK210" s="144">
        <f>ROUND(I210*H210,2)</f>
        <v>0</v>
      </c>
      <c r="BL210" s="17" t="s">
        <v>230</v>
      </c>
      <c r="BM210" s="143" t="s">
        <v>2178</v>
      </c>
    </row>
    <row r="211" spans="2:65" s="1" customFormat="1" ht="21.75" customHeight="1">
      <c r="B211" s="246"/>
      <c r="C211" s="245" t="s">
        <v>1380</v>
      </c>
      <c r="D211" s="245" t="s">
        <v>154</v>
      </c>
      <c r="E211" s="244" t="s">
        <v>2177</v>
      </c>
      <c r="F211" s="240" t="s">
        <v>2176</v>
      </c>
      <c r="G211" s="243" t="s">
        <v>798</v>
      </c>
      <c r="H211" s="242">
        <v>10</v>
      </c>
      <c r="I211" s="137"/>
      <c r="J211" s="241">
        <f>ROUND(I211*H211,2)</f>
        <v>0</v>
      </c>
      <c r="K211" s="240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5.6999999999999998E-4</v>
      </c>
      <c r="R211" s="141">
        <f>Q211*H211</f>
        <v>5.7000000000000002E-3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230</v>
      </c>
      <c r="BM211" s="143" t="s">
        <v>2175</v>
      </c>
    </row>
    <row r="212" spans="2:65" s="1" customFormat="1" ht="24.2" customHeight="1">
      <c r="B212" s="246"/>
      <c r="C212" s="245" t="s">
        <v>414</v>
      </c>
      <c r="D212" s="245" t="s">
        <v>154</v>
      </c>
      <c r="E212" s="244" t="s">
        <v>2174</v>
      </c>
      <c r="F212" s="240" t="s">
        <v>2173</v>
      </c>
      <c r="G212" s="243" t="s">
        <v>157</v>
      </c>
      <c r="H212" s="242">
        <v>1</v>
      </c>
      <c r="I212" s="137"/>
      <c r="J212" s="241">
        <f>ROUND(I212*H212,2)</f>
        <v>0</v>
      </c>
      <c r="K212" s="240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2.2000000000000001E-4</v>
      </c>
      <c r="R212" s="141">
        <f>Q212*H212</f>
        <v>2.2000000000000001E-4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230</v>
      </c>
      <c r="BM212" s="143" t="s">
        <v>2172</v>
      </c>
    </row>
    <row r="213" spans="2:65" s="1" customFormat="1" ht="24.2" customHeight="1">
      <c r="B213" s="246"/>
      <c r="C213" s="245" t="s">
        <v>418</v>
      </c>
      <c r="D213" s="245" t="s">
        <v>154</v>
      </c>
      <c r="E213" s="244" t="s">
        <v>2171</v>
      </c>
      <c r="F213" s="240" t="s">
        <v>2170</v>
      </c>
      <c r="G213" s="243" t="s">
        <v>157</v>
      </c>
      <c r="H213" s="242">
        <v>1</v>
      </c>
      <c r="I213" s="137"/>
      <c r="J213" s="241">
        <f>ROUND(I213*H213,2)</f>
        <v>0</v>
      </c>
      <c r="K213" s="240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1.7000000000000001E-4</v>
      </c>
      <c r="R213" s="141">
        <f>Q213*H213</f>
        <v>1.7000000000000001E-4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230</v>
      </c>
      <c r="BM213" s="143" t="s">
        <v>2169</v>
      </c>
    </row>
    <row r="214" spans="2:65" s="1" customFormat="1" ht="24.2" customHeight="1">
      <c r="B214" s="246"/>
      <c r="C214" s="245" t="s">
        <v>422</v>
      </c>
      <c r="D214" s="245" t="s">
        <v>154</v>
      </c>
      <c r="E214" s="244" t="s">
        <v>2168</v>
      </c>
      <c r="F214" s="240" t="s">
        <v>2167</v>
      </c>
      <c r="G214" s="243" t="s">
        <v>157</v>
      </c>
      <c r="H214" s="242">
        <v>1</v>
      </c>
      <c r="I214" s="137"/>
      <c r="J214" s="241">
        <f>ROUND(I214*H214,2)</f>
        <v>0</v>
      </c>
      <c r="K214" s="240" t="s">
        <v>158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8.1999999999999998E-4</v>
      </c>
      <c r="R214" s="141">
        <f>Q214*H214</f>
        <v>8.1999999999999998E-4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160</v>
      </c>
      <c r="BK214" s="144">
        <f>ROUND(I214*H214,2)</f>
        <v>0</v>
      </c>
      <c r="BL214" s="17" t="s">
        <v>230</v>
      </c>
      <c r="BM214" s="143" t="s">
        <v>2166</v>
      </c>
    </row>
    <row r="215" spans="2:65" s="1" customFormat="1" ht="24.2" customHeight="1">
      <c r="B215" s="246"/>
      <c r="C215" s="245" t="s">
        <v>426</v>
      </c>
      <c r="D215" s="245" t="s">
        <v>154</v>
      </c>
      <c r="E215" s="244" t="s">
        <v>2165</v>
      </c>
      <c r="F215" s="240" t="s">
        <v>2164</v>
      </c>
      <c r="G215" s="243" t="s">
        <v>157</v>
      </c>
      <c r="H215" s="242">
        <v>1</v>
      </c>
      <c r="I215" s="137"/>
      <c r="J215" s="241">
        <f>ROUND(I215*H215,2)</f>
        <v>0</v>
      </c>
      <c r="K215" s="240" t="s">
        <v>158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1.2E-4</v>
      </c>
      <c r="R215" s="141">
        <f>Q215*H215</f>
        <v>1.2E-4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160</v>
      </c>
      <c r="BK215" s="144">
        <f>ROUND(I215*H215,2)</f>
        <v>0</v>
      </c>
      <c r="BL215" s="17" t="s">
        <v>230</v>
      </c>
      <c r="BM215" s="143" t="s">
        <v>2163</v>
      </c>
    </row>
    <row r="216" spans="2:65" s="1" customFormat="1" ht="33" customHeight="1">
      <c r="B216" s="246"/>
      <c r="C216" s="245" t="s">
        <v>431</v>
      </c>
      <c r="D216" s="245" t="s">
        <v>154</v>
      </c>
      <c r="E216" s="244" t="s">
        <v>2162</v>
      </c>
      <c r="F216" s="240" t="s">
        <v>2161</v>
      </c>
      <c r="G216" s="243" t="s">
        <v>157</v>
      </c>
      <c r="H216" s="242">
        <v>6</v>
      </c>
      <c r="I216" s="137"/>
      <c r="J216" s="241">
        <f>ROUND(I216*H216,2)</f>
        <v>0</v>
      </c>
      <c r="K216" s="240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2.7E-4</v>
      </c>
      <c r="R216" s="141">
        <f>Q216*H216</f>
        <v>1.6199999999999999E-3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230</v>
      </c>
      <c r="BM216" s="143" t="s">
        <v>2160</v>
      </c>
    </row>
    <row r="217" spans="2:65" s="1" customFormat="1" ht="33" customHeight="1">
      <c r="B217" s="246"/>
      <c r="C217" s="245" t="s">
        <v>435</v>
      </c>
      <c r="D217" s="245" t="s">
        <v>154</v>
      </c>
      <c r="E217" s="244" t="s">
        <v>2159</v>
      </c>
      <c r="F217" s="240" t="s">
        <v>2158</v>
      </c>
      <c r="G217" s="243" t="s">
        <v>157</v>
      </c>
      <c r="H217" s="242">
        <v>6</v>
      </c>
      <c r="I217" s="137"/>
      <c r="J217" s="241">
        <f>ROUND(I217*H217,2)</f>
        <v>0</v>
      </c>
      <c r="K217" s="240" t="s">
        <v>158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4.0000000000000002E-4</v>
      </c>
      <c r="R217" s="141">
        <f>Q217*H217</f>
        <v>2.4000000000000002E-3</v>
      </c>
      <c r="S217" s="141">
        <v>0</v>
      </c>
      <c r="T217" s="142">
        <f>S217*H217</f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160</v>
      </c>
      <c r="BK217" s="144">
        <f>ROUND(I217*H217,2)</f>
        <v>0</v>
      </c>
      <c r="BL217" s="17" t="s">
        <v>230</v>
      </c>
      <c r="BM217" s="143" t="s">
        <v>2157</v>
      </c>
    </row>
    <row r="218" spans="2:65" s="1" customFormat="1" ht="24.2" customHeight="1">
      <c r="B218" s="246"/>
      <c r="C218" s="245" t="s">
        <v>439</v>
      </c>
      <c r="D218" s="245" t="s">
        <v>154</v>
      </c>
      <c r="E218" s="244" t="s">
        <v>2156</v>
      </c>
      <c r="F218" s="240" t="s">
        <v>2155</v>
      </c>
      <c r="G218" s="243" t="s">
        <v>157</v>
      </c>
      <c r="H218" s="242">
        <v>2</v>
      </c>
      <c r="I218" s="137"/>
      <c r="J218" s="241">
        <f>ROUND(I218*H218,2)</f>
        <v>0</v>
      </c>
      <c r="K218" s="240" t="s">
        <v>158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3.5E-4</v>
      </c>
      <c r="R218" s="141">
        <f>Q218*H218</f>
        <v>6.9999999999999999E-4</v>
      </c>
      <c r="S218" s="141">
        <v>0</v>
      </c>
      <c r="T218" s="142">
        <f>S218*H218</f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160</v>
      </c>
      <c r="BK218" s="144">
        <f>ROUND(I218*H218,2)</f>
        <v>0</v>
      </c>
      <c r="BL218" s="17" t="s">
        <v>230</v>
      </c>
      <c r="BM218" s="143" t="s">
        <v>2154</v>
      </c>
    </row>
    <row r="219" spans="2:65" s="1" customFormat="1" ht="24.2" customHeight="1">
      <c r="B219" s="246"/>
      <c r="C219" s="245" t="s">
        <v>443</v>
      </c>
      <c r="D219" s="245" t="s">
        <v>154</v>
      </c>
      <c r="E219" s="244" t="s">
        <v>2153</v>
      </c>
      <c r="F219" s="240" t="s">
        <v>2152</v>
      </c>
      <c r="G219" s="243" t="s">
        <v>157</v>
      </c>
      <c r="H219" s="242">
        <v>3</v>
      </c>
      <c r="I219" s="137"/>
      <c r="J219" s="241">
        <f>ROUND(I219*H219,2)</f>
        <v>0</v>
      </c>
      <c r="K219" s="240" t="s">
        <v>158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7.6000000000000004E-4</v>
      </c>
      <c r="R219" s="141">
        <f>Q219*H219</f>
        <v>2.2799999999999999E-3</v>
      </c>
      <c r="S219" s="141">
        <v>0</v>
      </c>
      <c r="T219" s="142">
        <f>S219*H219</f>
        <v>0</v>
      </c>
      <c r="AR219" s="143" t="s">
        <v>230</v>
      </c>
      <c r="AT219" s="143" t="s">
        <v>154</v>
      </c>
      <c r="AU219" s="143" t="s">
        <v>160</v>
      </c>
      <c r="AY219" s="17" t="s">
        <v>152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160</v>
      </c>
      <c r="BK219" s="144">
        <f>ROUND(I219*H219,2)</f>
        <v>0</v>
      </c>
      <c r="BL219" s="17" t="s">
        <v>230</v>
      </c>
      <c r="BM219" s="143" t="s">
        <v>2151</v>
      </c>
    </row>
    <row r="220" spans="2:65" s="1" customFormat="1" ht="24.2" customHeight="1">
      <c r="B220" s="246"/>
      <c r="C220" s="245" t="s">
        <v>447</v>
      </c>
      <c r="D220" s="245" t="s">
        <v>154</v>
      </c>
      <c r="E220" s="244" t="s">
        <v>2150</v>
      </c>
      <c r="F220" s="240" t="s">
        <v>2149</v>
      </c>
      <c r="G220" s="243" t="s">
        <v>157</v>
      </c>
      <c r="H220" s="242">
        <v>1</v>
      </c>
      <c r="I220" s="137"/>
      <c r="J220" s="241">
        <f>ROUND(I220*H220,2)</f>
        <v>0</v>
      </c>
      <c r="K220" s="240" t="s">
        <v>158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2.2000000000000001E-4</v>
      </c>
      <c r="R220" s="141">
        <f>Q220*H220</f>
        <v>2.2000000000000001E-4</v>
      </c>
      <c r="S220" s="141">
        <v>0</v>
      </c>
      <c r="T220" s="142">
        <f>S220*H220</f>
        <v>0</v>
      </c>
      <c r="AR220" s="143" t="s">
        <v>230</v>
      </c>
      <c r="AT220" s="143" t="s">
        <v>154</v>
      </c>
      <c r="AU220" s="143" t="s">
        <v>160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160</v>
      </c>
      <c r="BK220" s="144">
        <f>ROUND(I220*H220,2)</f>
        <v>0</v>
      </c>
      <c r="BL220" s="17" t="s">
        <v>230</v>
      </c>
      <c r="BM220" s="143" t="s">
        <v>2148</v>
      </c>
    </row>
    <row r="221" spans="2:65" s="1" customFormat="1" ht="24.2" customHeight="1">
      <c r="B221" s="246"/>
      <c r="C221" s="245" t="s">
        <v>451</v>
      </c>
      <c r="D221" s="245" t="s">
        <v>154</v>
      </c>
      <c r="E221" s="244" t="s">
        <v>2147</v>
      </c>
      <c r="F221" s="240" t="s">
        <v>2146</v>
      </c>
      <c r="G221" s="243" t="s">
        <v>157</v>
      </c>
      <c r="H221" s="242">
        <v>1</v>
      </c>
      <c r="I221" s="137"/>
      <c r="J221" s="241">
        <f>ROUND(I221*H221,2)</f>
        <v>0</v>
      </c>
      <c r="K221" s="240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3.2699999999999999E-3</v>
      </c>
      <c r="R221" s="141">
        <f>Q221*H221</f>
        <v>3.2699999999999999E-3</v>
      </c>
      <c r="S221" s="141">
        <v>0</v>
      </c>
      <c r="T221" s="142">
        <f>S221*H221</f>
        <v>0</v>
      </c>
      <c r="AR221" s="143" t="s">
        <v>230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230</v>
      </c>
      <c r="BM221" s="143" t="s">
        <v>2145</v>
      </c>
    </row>
    <row r="222" spans="2:65" s="1" customFormat="1" ht="37.9" customHeight="1">
      <c r="B222" s="246"/>
      <c r="C222" s="245" t="s">
        <v>455</v>
      </c>
      <c r="D222" s="245" t="s">
        <v>154</v>
      </c>
      <c r="E222" s="244" t="s">
        <v>2144</v>
      </c>
      <c r="F222" s="240" t="s">
        <v>2143</v>
      </c>
      <c r="G222" s="243" t="s">
        <v>217</v>
      </c>
      <c r="H222" s="242">
        <v>470</v>
      </c>
      <c r="I222" s="137"/>
      <c r="J222" s="241">
        <f>ROUND(I222*H222,2)</f>
        <v>0</v>
      </c>
      <c r="K222" s="240" t="s">
        <v>158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1.9000000000000001E-4</v>
      </c>
      <c r="R222" s="141">
        <f>Q222*H222</f>
        <v>8.9300000000000004E-2</v>
      </c>
      <c r="S222" s="141">
        <v>0</v>
      </c>
      <c r="T222" s="142">
        <f>S222*H222</f>
        <v>0</v>
      </c>
      <c r="AR222" s="143" t="s">
        <v>230</v>
      </c>
      <c r="AT222" s="143" t="s">
        <v>154</v>
      </c>
      <c r="AU222" s="143" t="s">
        <v>160</v>
      </c>
      <c r="AY222" s="17" t="s">
        <v>152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160</v>
      </c>
      <c r="BK222" s="144">
        <f>ROUND(I222*H222,2)</f>
        <v>0</v>
      </c>
      <c r="BL222" s="17" t="s">
        <v>230</v>
      </c>
      <c r="BM222" s="143" t="s">
        <v>2142</v>
      </c>
    </row>
    <row r="223" spans="2:65" s="1" customFormat="1" ht="33" customHeight="1">
      <c r="B223" s="246"/>
      <c r="C223" s="245" t="s">
        <v>459</v>
      </c>
      <c r="D223" s="245" t="s">
        <v>154</v>
      </c>
      <c r="E223" s="244" t="s">
        <v>2141</v>
      </c>
      <c r="F223" s="240" t="s">
        <v>2140</v>
      </c>
      <c r="G223" s="243" t="s">
        <v>217</v>
      </c>
      <c r="H223" s="242">
        <v>470</v>
      </c>
      <c r="I223" s="137"/>
      <c r="J223" s="241">
        <f>ROUND(I223*H223,2)</f>
        <v>0</v>
      </c>
      <c r="K223" s="240" t="s">
        <v>158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1.0000000000000001E-5</v>
      </c>
      <c r="R223" s="141">
        <f>Q223*H223</f>
        <v>4.7000000000000002E-3</v>
      </c>
      <c r="S223" s="141">
        <v>0</v>
      </c>
      <c r="T223" s="142">
        <f>S223*H223</f>
        <v>0</v>
      </c>
      <c r="AR223" s="143" t="s">
        <v>230</v>
      </c>
      <c r="AT223" s="143" t="s">
        <v>154</v>
      </c>
      <c r="AU223" s="143" t="s">
        <v>160</v>
      </c>
      <c r="AY223" s="17" t="s">
        <v>152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160</v>
      </c>
      <c r="BK223" s="144">
        <f>ROUND(I223*H223,2)</f>
        <v>0</v>
      </c>
      <c r="BL223" s="17" t="s">
        <v>230</v>
      </c>
      <c r="BM223" s="143" t="s">
        <v>2139</v>
      </c>
    </row>
    <row r="224" spans="2:65" s="1" customFormat="1" ht="44.25" customHeight="1">
      <c r="B224" s="246"/>
      <c r="C224" s="245" t="s">
        <v>463</v>
      </c>
      <c r="D224" s="245" t="s">
        <v>154</v>
      </c>
      <c r="E224" s="244" t="s">
        <v>2138</v>
      </c>
      <c r="F224" s="240" t="s">
        <v>2137</v>
      </c>
      <c r="G224" s="243" t="s">
        <v>196</v>
      </c>
      <c r="H224" s="242">
        <v>0.89800000000000002</v>
      </c>
      <c r="I224" s="137"/>
      <c r="J224" s="241">
        <f>ROUND(I224*H224,2)</f>
        <v>0</v>
      </c>
      <c r="K224" s="240" t="s">
        <v>158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230</v>
      </c>
      <c r="AT224" s="143" t="s">
        <v>154</v>
      </c>
      <c r="AU224" s="143" t="s">
        <v>160</v>
      </c>
      <c r="AY224" s="17" t="s">
        <v>152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160</v>
      </c>
      <c r="BK224" s="144">
        <f>ROUND(I224*H224,2)</f>
        <v>0</v>
      </c>
      <c r="BL224" s="17" t="s">
        <v>230</v>
      </c>
      <c r="BM224" s="143" t="s">
        <v>2136</v>
      </c>
    </row>
    <row r="225" spans="2:65" s="11" customFormat="1" ht="22.9" customHeight="1">
      <c r="B225" s="120"/>
      <c r="D225" s="121" t="s">
        <v>76</v>
      </c>
      <c r="E225" s="130" t="s">
        <v>793</v>
      </c>
      <c r="F225" s="130" t="s">
        <v>2135</v>
      </c>
      <c r="I225" s="123"/>
      <c r="J225" s="131">
        <f>BK225</f>
        <v>0</v>
      </c>
      <c r="L225" s="120"/>
      <c r="M225" s="125"/>
      <c r="P225" s="126">
        <f>SUM(P226:P255)</f>
        <v>0</v>
      </c>
      <c r="R225" s="126">
        <f>SUM(R226:R255)</f>
        <v>0.80928000000000022</v>
      </c>
      <c r="T225" s="127">
        <f>SUM(T226:T255)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SUM(BK226:BK255)</f>
        <v>0</v>
      </c>
    </row>
    <row r="226" spans="2:65" s="1" customFormat="1" ht="33" customHeight="1">
      <c r="B226" s="246"/>
      <c r="C226" s="245" t="s">
        <v>468</v>
      </c>
      <c r="D226" s="245" t="s">
        <v>154</v>
      </c>
      <c r="E226" s="244" t="s">
        <v>2134</v>
      </c>
      <c r="F226" s="240" t="s">
        <v>2133</v>
      </c>
      <c r="G226" s="243" t="s">
        <v>798</v>
      </c>
      <c r="H226" s="242">
        <v>5</v>
      </c>
      <c r="I226" s="137"/>
      <c r="J226" s="241">
        <f>ROUND(I226*H226,2)</f>
        <v>0</v>
      </c>
      <c r="K226" s="240" t="s">
        <v>158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1.6969999999999999E-2</v>
      </c>
      <c r="R226" s="141">
        <f>Q226*H226</f>
        <v>8.4849999999999995E-2</v>
      </c>
      <c r="S226" s="141">
        <v>0</v>
      </c>
      <c r="T226" s="142">
        <f>S226*H226</f>
        <v>0</v>
      </c>
      <c r="AR226" s="143" t="s">
        <v>230</v>
      </c>
      <c r="AT226" s="143" t="s">
        <v>154</v>
      </c>
      <c r="AU226" s="143" t="s">
        <v>160</v>
      </c>
      <c r="AY226" s="17" t="s">
        <v>152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160</v>
      </c>
      <c r="BK226" s="144">
        <f>ROUND(I226*H226,2)</f>
        <v>0</v>
      </c>
      <c r="BL226" s="17" t="s">
        <v>230</v>
      </c>
      <c r="BM226" s="143" t="s">
        <v>2132</v>
      </c>
    </row>
    <row r="227" spans="2:65" s="1" customFormat="1" ht="44.25" customHeight="1">
      <c r="B227" s="246"/>
      <c r="C227" s="245" t="s">
        <v>473</v>
      </c>
      <c r="D227" s="245" t="s">
        <v>154</v>
      </c>
      <c r="E227" s="244" t="s">
        <v>2131</v>
      </c>
      <c r="F227" s="240" t="s">
        <v>2130</v>
      </c>
      <c r="G227" s="243" t="s">
        <v>798</v>
      </c>
      <c r="H227" s="242">
        <v>3</v>
      </c>
      <c r="I227" s="137"/>
      <c r="J227" s="241">
        <f>ROUND(I227*H227,2)</f>
        <v>0</v>
      </c>
      <c r="K227" s="240" t="s">
        <v>1</v>
      </c>
      <c r="L227" s="32"/>
      <c r="M227" s="139" t="s">
        <v>1</v>
      </c>
      <c r="N227" s="140" t="s">
        <v>43</v>
      </c>
      <c r="P227" s="141">
        <f>O227*H227</f>
        <v>0</v>
      </c>
      <c r="Q227" s="141">
        <v>3.9910000000000001E-2</v>
      </c>
      <c r="R227" s="141">
        <f>Q227*H227</f>
        <v>0.11973</v>
      </c>
      <c r="S227" s="141">
        <v>0</v>
      </c>
      <c r="T227" s="142">
        <f>S227*H227</f>
        <v>0</v>
      </c>
      <c r="AR227" s="143" t="s">
        <v>230</v>
      </c>
      <c r="AT227" s="143" t="s">
        <v>154</v>
      </c>
      <c r="AU227" s="143" t="s">
        <v>160</v>
      </c>
      <c r="AY227" s="17" t="s">
        <v>152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160</v>
      </c>
      <c r="BK227" s="144">
        <f>ROUND(I227*H227,2)</f>
        <v>0</v>
      </c>
      <c r="BL227" s="17" t="s">
        <v>230</v>
      </c>
      <c r="BM227" s="143" t="s">
        <v>2129</v>
      </c>
    </row>
    <row r="228" spans="2:65" s="1" customFormat="1" ht="37.9" customHeight="1">
      <c r="B228" s="246"/>
      <c r="C228" s="245" t="s">
        <v>477</v>
      </c>
      <c r="D228" s="245" t="s">
        <v>154</v>
      </c>
      <c r="E228" s="244" t="s">
        <v>2128</v>
      </c>
      <c r="F228" s="240" t="s">
        <v>2127</v>
      </c>
      <c r="G228" s="243" t="s">
        <v>798</v>
      </c>
      <c r="H228" s="242">
        <v>8</v>
      </c>
      <c r="I228" s="137"/>
      <c r="J228" s="241">
        <f>ROUND(I228*H228,2)</f>
        <v>0</v>
      </c>
      <c r="K228" s="240" t="s">
        <v>158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2.223E-2</v>
      </c>
      <c r="R228" s="141">
        <f>Q228*H228</f>
        <v>0.17784</v>
      </c>
      <c r="S228" s="141">
        <v>0</v>
      </c>
      <c r="T228" s="142">
        <f>S228*H228</f>
        <v>0</v>
      </c>
      <c r="AR228" s="143" t="s">
        <v>230</v>
      </c>
      <c r="AT228" s="143" t="s">
        <v>154</v>
      </c>
      <c r="AU228" s="143" t="s">
        <v>160</v>
      </c>
      <c r="AY228" s="17" t="s">
        <v>152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160</v>
      </c>
      <c r="BK228" s="144">
        <f>ROUND(I228*H228,2)</f>
        <v>0</v>
      </c>
      <c r="BL228" s="17" t="s">
        <v>230</v>
      </c>
      <c r="BM228" s="143" t="s">
        <v>2126</v>
      </c>
    </row>
    <row r="229" spans="2:65" s="1" customFormat="1" ht="37.9" customHeight="1">
      <c r="B229" s="246"/>
      <c r="C229" s="245" t="s">
        <v>482</v>
      </c>
      <c r="D229" s="245" t="s">
        <v>154</v>
      </c>
      <c r="E229" s="244" t="s">
        <v>2125</v>
      </c>
      <c r="F229" s="240" t="s">
        <v>2124</v>
      </c>
      <c r="G229" s="243" t="s">
        <v>798</v>
      </c>
      <c r="H229" s="242">
        <v>4</v>
      </c>
      <c r="I229" s="137"/>
      <c r="J229" s="241">
        <f>ROUND(I229*H229,2)</f>
        <v>0</v>
      </c>
      <c r="K229" s="240" t="s">
        <v>158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1.9210000000000001E-2</v>
      </c>
      <c r="R229" s="141">
        <f>Q229*H229</f>
        <v>7.6840000000000006E-2</v>
      </c>
      <c r="S229" s="141">
        <v>0</v>
      </c>
      <c r="T229" s="142">
        <f>S229*H229</f>
        <v>0</v>
      </c>
      <c r="AR229" s="143" t="s">
        <v>230</v>
      </c>
      <c r="AT229" s="143" t="s">
        <v>154</v>
      </c>
      <c r="AU229" s="143" t="s">
        <v>160</v>
      </c>
      <c r="AY229" s="17" t="s">
        <v>152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160</v>
      </c>
      <c r="BK229" s="144">
        <f>ROUND(I229*H229,2)</f>
        <v>0</v>
      </c>
      <c r="BL229" s="17" t="s">
        <v>230</v>
      </c>
      <c r="BM229" s="143" t="s">
        <v>2123</v>
      </c>
    </row>
    <row r="230" spans="2:65" s="1" customFormat="1" ht="37.9" customHeight="1">
      <c r="B230" s="246"/>
      <c r="C230" s="245" t="s">
        <v>486</v>
      </c>
      <c r="D230" s="245" t="s">
        <v>154</v>
      </c>
      <c r="E230" s="244" t="s">
        <v>2122</v>
      </c>
      <c r="F230" s="240" t="s">
        <v>2121</v>
      </c>
      <c r="G230" s="243" t="s">
        <v>798</v>
      </c>
      <c r="H230" s="242">
        <v>1</v>
      </c>
      <c r="I230" s="137"/>
      <c r="J230" s="241">
        <f>ROUND(I230*H230,2)</f>
        <v>0</v>
      </c>
      <c r="K230" s="240" t="s">
        <v>158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1.047E-2</v>
      </c>
      <c r="R230" s="141">
        <f>Q230*H230</f>
        <v>1.047E-2</v>
      </c>
      <c r="S230" s="141">
        <v>0</v>
      </c>
      <c r="T230" s="142">
        <f>S230*H230</f>
        <v>0</v>
      </c>
      <c r="AR230" s="143" t="s">
        <v>230</v>
      </c>
      <c r="AT230" s="143" t="s">
        <v>154</v>
      </c>
      <c r="AU230" s="143" t="s">
        <v>160</v>
      </c>
      <c r="AY230" s="17" t="s">
        <v>152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160</v>
      </c>
      <c r="BK230" s="144">
        <f>ROUND(I230*H230,2)</f>
        <v>0</v>
      </c>
      <c r="BL230" s="17" t="s">
        <v>230</v>
      </c>
      <c r="BM230" s="143" t="s">
        <v>2120</v>
      </c>
    </row>
    <row r="231" spans="2:65" s="1" customFormat="1" ht="24.2" customHeight="1">
      <c r="B231" s="246"/>
      <c r="C231" s="245" t="s">
        <v>491</v>
      </c>
      <c r="D231" s="245" t="s">
        <v>154</v>
      </c>
      <c r="E231" s="244" t="s">
        <v>2119</v>
      </c>
      <c r="F231" s="240" t="s">
        <v>2118</v>
      </c>
      <c r="G231" s="243" t="s">
        <v>798</v>
      </c>
      <c r="H231" s="242">
        <v>1</v>
      </c>
      <c r="I231" s="137"/>
      <c r="J231" s="241">
        <f>ROUND(I231*H231,2)</f>
        <v>0</v>
      </c>
      <c r="K231" s="240" t="s">
        <v>158</v>
      </c>
      <c r="L231" s="32"/>
      <c r="M231" s="139" t="s">
        <v>1</v>
      </c>
      <c r="N231" s="140" t="s">
        <v>43</v>
      </c>
      <c r="P231" s="141">
        <f>O231*H231</f>
        <v>0</v>
      </c>
      <c r="Q231" s="141">
        <v>1.57E-3</v>
      </c>
      <c r="R231" s="141">
        <f>Q231*H231</f>
        <v>1.57E-3</v>
      </c>
      <c r="S231" s="141">
        <v>0</v>
      </c>
      <c r="T231" s="142">
        <f>S231*H231</f>
        <v>0</v>
      </c>
      <c r="AR231" s="143" t="s">
        <v>230</v>
      </c>
      <c r="AT231" s="143" t="s">
        <v>154</v>
      </c>
      <c r="AU231" s="143" t="s">
        <v>160</v>
      </c>
      <c r="AY231" s="17" t="s">
        <v>152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160</v>
      </c>
      <c r="BK231" s="144">
        <f>ROUND(I231*H231,2)</f>
        <v>0</v>
      </c>
      <c r="BL231" s="17" t="s">
        <v>230</v>
      </c>
      <c r="BM231" s="143" t="s">
        <v>2117</v>
      </c>
    </row>
    <row r="232" spans="2:65" s="1" customFormat="1" ht="24.2" customHeight="1">
      <c r="B232" s="246"/>
      <c r="C232" s="252" t="s">
        <v>495</v>
      </c>
      <c r="D232" s="252" t="s">
        <v>231</v>
      </c>
      <c r="E232" s="251" t="s">
        <v>2116</v>
      </c>
      <c r="F232" s="247" t="s">
        <v>2115</v>
      </c>
      <c r="G232" s="250" t="s">
        <v>157</v>
      </c>
      <c r="H232" s="249">
        <v>1</v>
      </c>
      <c r="I232" s="171"/>
      <c r="J232" s="248">
        <f>ROUND(I232*H232,2)</f>
        <v>0</v>
      </c>
      <c r="K232" s="247" t="s">
        <v>1</v>
      </c>
      <c r="L232" s="173"/>
      <c r="M232" s="174" t="s">
        <v>1</v>
      </c>
      <c r="N232" s="175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305</v>
      </c>
      <c r="AT232" s="143" t="s">
        <v>231</v>
      </c>
      <c r="AU232" s="143" t="s">
        <v>160</v>
      </c>
      <c r="AY232" s="17" t="s">
        <v>152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160</v>
      </c>
      <c r="BK232" s="144">
        <f>ROUND(I232*H232,2)</f>
        <v>0</v>
      </c>
      <c r="BL232" s="17" t="s">
        <v>230</v>
      </c>
      <c r="BM232" s="143" t="s">
        <v>2114</v>
      </c>
    </row>
    <row r="233" spans="2:65" s="1" customFormat="1" ht="24.2" customHeight="1">
      <c r="B233" s="246"/>
      <c r="C233" s="245" t="s">
        <v>648</v>
      </c>
      <c r="D233" s="245" t="s">
        <v>154</v>
      </c>
      <c r="E233" s="244" t="s">
        <v>2113</v>
      </c>
      <c r="F233" s="240" t="s">
        <v>2112</v>
      </c>
      <c r="G233" s="243" t="s">
        <v>798</v>
      </c>
      <c r="H233" s="242">
        <v>3</v>
      </c>
      <c r="I233" s="137"/>
      <c r="J233" s="241">
        <f>ROUND(I233*H233,2)</f>
        <v>0</v>
      </c>
      <c r="K233" s="240" t="s">
        <v>158</v>
      </c>
      <c r="L233" s="32"/>
      <c r="M233" s="139" t="s">
        <v>1</v>
      </c>
      <c r="N233" s="140" t="s">
        <v>43</v>
      </c>
      <c r="P233" s="141">
        <f>O233*H233</f>
        <v>0</v>
      </c>
      <c r="Q233" s="141">
        <v>1.7000000000000001E-4</v>
      </c>
      <c r="R233" s="141">
        <f>Q233*H233</f>
        <v>5.1000000000000004E-4</v>
      </c>
      <c r="S233" s="141">
        <v>0</v>
      </c>
      <c r="T233" s="142">
        <f>S233*H233</f>
        <v>0</v>
      </c>
      <c r="AR233" s="143" t="s">
        <v>230</v>
      </c>
      <c r="AT233" s="143" t="s">
        <v>154</v>
      </c>
      <c r="AU233" s="143" t="s">
        <v>160</v>
      </c>
      <c r="AY233" s="17" t="s">
        <v>152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160</v>
      </c>
      <c r="BK233" s="144">
        <f>ROUND(I233*H233,2)</f>
        <v>0</v>
      </c>
      <c r="BL233" s="17" t="s">
        <v>230</v>
      </c>
      <c r="BM233" s="143" t="s">
        <v>2111</v>
      </c>
    </row>
    <row r="234" spans="2:65" s="1" customFormat="1" ht="24.2" customHeight="1">
      <c r="B234" s="246"/>
      <c r="C234" s="252" t="s">
        <v>653</v>
      </c>
      <c r="D234" s="252" t="s">
        <v>231</v>
      </c>
      <c r="E234" s="251" t="s">
        <v>2110</v>
      </c>
      <c r="F234" s="247" t="s">
        <v>2109</v>
      </c>
      <c r="G234" s="250" t="s">
        <v>157</v>
      </c>
      <c r="H234" s="249">
        <v>1</v>
      </c>
      <c r="I234" s="171"/>
      <c r="J234" s="248">
        <f>ROUND(I234*H234,2)</f>
        <v>0</v>
      </c>
      <c r="K234" s="247" t="s">
        <v>158</v>
      </c>
      <c r="L234" s="173"/>
      <c r="M234" s="174" t="s">
        <v>1</v>
      </c>
      <c r="N234" s="175" t="s">
        <v>43</v>
      </c>
      <c r="P234" s="141">
        <f>O234*H234</f>
        <v>0</v>
      </c>
      <c r="Q234" s="141">
        <v>4.4999999999999998E-2</v>
      </c>
      <c r="R234" s="141">
        <f>Q234*H234</f>
        <v>4.4999999999999998E-2</v>
      </c>
      <c r="S234" s="141">
        <v>0</v>
      </c>
      <c r="T234" s="142">
        <f>S234*H234</f>
        <v>0</v>
      </c>
      <c r="AR234" s="143" t="s">
        <v>305</v>
      </c>
      <c r="AT234" s="143" t="s">
        <v>231</v>
      </c>
      <c r="AU234" s="143" t="s">
        <v>160</v>
      </c>
      <c r="AY234" s="17" t="s">
        <v>152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160</v>
      </c>
      <c r="BK234" s="144">
        <f>ROUND(I234*H234,2)</f>
        <v>0</v>
      </c>
      <c r="BL234" s="17" t="s">
        <v>230</v>
      </c>
      <c r="BM234" s="143" t="s">
        <v>2108</v>
      </c>
    </row>
    <row r="235" spans="2:65" s="1" customFormat="1" ht="24.2" customHeight="1">
      <c r="B235" s="246"/>
      <c r="C235" s="252" t="s">
        <v>657</v>
      </c>
      <c r="D235" s="252" t="s">
        <v>231</v>
      </c>
      <c r="E235" s="251" t="s">
        <v>2107</v>
      </c>
      <c r="F235" s="247" t="s">
        <v>2106</v>
      </c>
      <c r="G235" s="250" t="s">
        <v>157</v>
      </c>
      <c r="H235" s="249">
        <v>2</v>
      </c>
      <c r="I235" s="171"/>
      <c r="J235" s="248">
        <f>ROUND(I235*H235,2)</f>
        <v>0</v>
      </c>
      <c r="K235" s="247" t="s">
        <v>158</v>
      </c>
      <c r="L235" s="173"/>
      <c r="M235" s="174" t="s">
        <v>1</v>
      </c>
      <c r="N235" s="175" t="s">
        <v>43</v>
      </c>
      <c r="P235" s="141">
        <f>O235*H235</f>
        <v>0</v>
      </c>
      <c r="Q235" s="141">
        <v>3.4000000000000002E-2</v>
      </c>
      <c r="R235" s="141">
        <f>Q235*H235</f>
        <v>6.8000000000000005E-2</v>
      </c>
      <c r="S235" s="141">
        <v>0</v>
      </c>
      <c r="T235" s="142">
        <f>S235*H235</f>
        <v>0</v>
      </c>
      <c r="AR235" s="143" t="s">
        <v>305</v>
      </c>
      <c r="AT235" s="143" t="s">
        <v>231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230</v>
      </c>
      <c r="BM235" s="143" t="s">
        <v>2105</v>
      </c>
    </row>
    <row r="236" spans="2:65" s="1" customFormat="1" ht="24.2" customHeight="1">
      <c r="B236" s="246"/>
      <c r="C236" s="245" t="s">
        <v>662</v>
      </c>
      <c r="D236" s="245" t="s">
        <v>154</v>
      </c>
      <c r="E236" s="244" t="s">
        <v>2104</v>
      </c>
      <c r="F236" s="240" t="s">
        <v>2103</v>
      </c>
      <c r="G236" s="243" t="s">
        <v>798</v>
      </c>
      <c r="H236" s="242">
        <v>2</v>
      </c>
      <c r="I236" s="137"/>
      <c r="J236" s="241">
        <f>ROUND(I236*H236,2)</f>
        <v>0</v>
      </c>
      <c r="K236" s="240" t="s">
        <v>158</v>
      </c>
      <c r="L236" s="32"/>
      <c r="M236" s="139" t="s">
        <v>1</v>
      </c>
      <c r="N236" s="140" t="s">
        <v>43</v>
      </c>
      <c r="P236" s="141">
        <f>O236*H236</f>
        <v>0</v>
      </c>
      <c r="Q236" s="141">
        <v>1.7000000000000001E-4</v>
      </c>
      <c r="R236" s="141">
        <f>Q236*H236</f>
        <v>3.4000000000000002E-4</v>
      </c>
      <c r="S236" s="141">
        <v>0</v>
      </c>
      <c r="T236" s="142">
        <f>S236*H236</f>
        <v>0</v>
      </c>
      <c r="AR236" s="143" t="s">
        <v>230</v>
      </c>
      <c r="AT236" s="143" t="s">
        <v>154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230</v>
      </c>
      <c r="BM236" s="143" t="s">
        <v>2102</v>
      </c>
    </row>
    <row r="237" spans="2:65" s="1" customFormat="1" ht="37.9" customHeight="1">
      <c r="B237" s="246"/>
      <c r="C237" s="252" t="s">
        <v>666</v>
      </c>
      <c r="D237" s="252" t="s">
        <v>231</v>
      </c>
      <c r="E237" s="251" t="s">
        <v>2101</v>
      </c>
      <c r="F237" s="247" t="s">
        <v>2100</v>
      </c>
      <c r="G237" s="250" t="s">
        <v>157</v>
      </c>
      <c r="H237" s="249">
        <v>2</v>
      </c>
      <c r="I237" s="171"/>
      <c r="J237" s="248">
        <f>ROUND(I237*H237,2)</f>
        <v>0</v>
      </c>
      <c r="K237" s="247" t="s">
        <v>158</v>
      </c>
      <c r="L237" s="173"/>
      <c r="M237" s="174" t="s">
        <v>1</v>
      </c>
      <c r="N237" s="175" t="s">
        <v>43</v>
      </c>
      <c r="P237" s="141">
        <f>O237*H237</f>
        <v>0</v>
      </c>
      <c r="Q237" s="141">
        <v>0.04</v>
      </c>
      <c r="R237" s="141">
        <f>Q237*H237</f>
        <v>0.08</v>
      </c>
      <c r="S237" s="141">
        <v>0</v>
      </c>
      <c r="T237" s="142">
        <f>S237*H237</f>
        <v>0</v>
      </c>
      <c r="AR237" s="143" t="s">
        <v>305</v>
      </c>
      <c r="AT237" s="143" t="s">
        <v>231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230</v>
      </c>
      <c r="BM237" s="143" t="s">
        <v>2099</v>
      </c>
    </row>
    <row r="238" spans="2:65" s="1" customFormat="1" ht="33" customHeight="1">
      <c r="B238" s="246"/>
      <c r="C238" s="245" t="s">
        <v>504</v>
      </c>
      <c r="D238" s="245" t="s">
        <v>154</v>
      </c>
      <c r="E238" s="244" t="s">
        <v>2098</v>
      </c>
      <c r="F238" s="240" t="s">
        <v>2097</v>
      </c>
      <c r="G238" s="243" t="s">
        <v>798</v>
      </c>
      <c r="H238" s="242">
        <v>3</v>
      </c>
      <c r="I238" s="137"/>
      <c r="J238" s="241">
        <f>ROUND(I238*H238,2)</f>
        <v>0</v>
      </c>
      <c r="K238" s="240" t="s">
        <v>1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8.4999999999999995E-4</v>
      </c>
      <c r="R238" s="141">
        <f>Q238*H238</f>
        <v>2.5499999999999997E-3</v>
      </c>
      <c r="S238" s="141">
        <v>0</v>
      </c>
      <c r="T238" s="142">
        <f>S238*H238</f>
        <v>0</v>
      </c>
      <c r="AR238" s="143" t="s">
        <v>230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230</v>
      </c>
      <c r="BM238" s="143" t="s">
        <v>2096</v>
      </c>
    </row>
    <row r="239" spans="2:65" s="1" customFormat="1" ht="37.9" customHeight="1">
      <c r="B239" s="246"/>
      <c r="C239" s="245" t="s">
        <v>508</v>
      </c>
      <c r="D239" s="245" t="s">
        <v>154</v>
      </c>
      <c r="E239" s="244" t="s">
        <v>2095</v>
      </c>
      <c r="F239" s="240" t="s">
        <v>2094</v>
      </c>
      <c r="G239" s="243" t="s">
        <v>798</v>
      </c>
      <c r="H239" s="242">
        <v>3</v>
      </c>
      <c r="I239" s="137"/>
      <c r="J239" s="241">
        <f>ROUND(I239*H239,2)</f>
        <v>0</v>
      </c>
      <c r="K239" s="240" t="s">
        <v>1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8.4999999999999995E-4</v>
      </c>
      <c r="R239" s="141">
        <f>Q239*H239</f>
        <v>2.5499999999999997E-3</v>
      </c>
      <c r="S239" s="141">
        <v>0</v>
      </c>
      <c r="T239" s="142">
        <f>S239*H239</f>
        <v>0</v>
      </c>
      <c r="AR239" s="143" t="s">
        <v>230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230</v>
      </c>
      <c r="BM239" s="143" t="s">
        <v>2093</v>
      </c>
    </row>
    <row r="240" spans="2:65" s="1" customFormat="1" ht="24.2" customHeight="1">
      <c r="B240" s="246"/>
      <c r="C240" s="245" t="s">
        <v>512</v>
      </c>
      <c r="D240" s="245" t="s">
        <v>154</v>
      </c>
      <c r="E240" s="244" t="s">
        <v>2092</v>
      </c>
      <c r="F240" s="240" t="s">
        <v>2091</v>
      </c>
      <c r="G240" s="243" t="s">
        <v>798</v>
      </c>
      <c r="H240" s="242">
        <v>2</v>
      </c>
      <c r="I240" s="137"/>
      <c r="J240" s="241">
        <f>ROUND(I240*H240,2)</f>
        <v>0</v>
      </c>
      <c r="K240" s="240" t="s">
        <v>1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8.4999999999999995E-4</v>
      </c>
      <c r="R240" s="141">
        <f>Q240*H240</f>
        <v>1.6999999999999999E-3</v>
      </c>
      <c r="S240" s="141">
        <v>0</v>
      </c>
      <c r="T240" s="142">
        <f>S240*H240</f>
        <v>0</v>
      </c>
      <c r="AR240" s="143" t="s">
        <v>230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230</v>
      </c>
      <c r="BM240" s="143" t="s">
        <v>2090</v>
      </c>
    </row>
    <row r="241" spans="2:65" s="1" customFormat="1" ht="37.9" customHeight="1">
      <c r="B241" s="246"/>
      <c r="C241" s="245" t="s">
        <v>516</v>
      </c>
      <c r="D241" s="245" t="s">
        <v>154</v>
      </c>
      <c r="E241" s="244" t="s">
        <v>2089</v>
      </c>
      <c r="F241" s="240" t="s">
        <v>2088</v>
      </c>
      <c r="G241" s="243" t="s">
        <v>798</v>
      </c>
      <c r="H241" s="242">
        <v>3</v>
      </c>
      <c r="I241" s="137"/>
      <c r="J241" s="241">
        <f>ROUND(I241*H241,2)</f>
        <v>0</v>
      </c>
      <c r="K241" s="240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4.9300000000000004E-3</v>
      </c>
      <c r="R241" s="141">
        <f>Q241*H241</f>
        <v>1.4790000000000001E-2</v>
      </c>
      <c r="S241" s="141">
        <v>0</v>
      </c>
      <c r="T241" s="142">
        <f>S241*H241</f>
        <v>0</v>
      </c>
      <c r="AR241" s="143" t="s">
        <v>230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230</v>
      </c>
      <c r="BM241" s="143" t="s">
        <v>2087</v>
      </c>
    </row>
    <row r="242" spans="2:65" s="1" customFormat="1" ht="33" customHeight="1">
      <c r="B242" s="246"/>
      <c r="C242" s="245" t="s">
        <v>520</v>
      </c>
      <c r="D242" s="245" t="s">
        <v>154</v>
      </c>
      <c r="E242" s="244" t="s">
        <v>2086</v>
      </c>
      <c r="F242" s="240" t="s">
        <v>2085</v>
      </c>
      <c r="G242" s="243" t="s">
        <v>798</v>
      </c>
      <c r="H242" s="242">
        <v>2</v>
      </c>
      <c r="I242" s="137"/>
      <c r="J242" s="241">
        <f>ROUND(I242*H242,2)</f>
        <v>0</v>
      </c>
      <c r="K242" s="240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9.8300000000000002E-3</v>
      </c>
      <c r="R242" s="141">
        <f>Q242*H242</f>
        <v>1.966E-2</v>
      </c>
      <c r="S242" s="141">
        <v>0</v>
      </c>
      <c r="T242" s="142">
        <f>S242*H242</f>
        <v>0</v>
      </c>
      <c r="AR242" s="143" t="s">
        <v>230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230</v>
      </c>
      <c r="BM242" s="143" t="s">
        <v>2084</v>
      </c>
    </row>
    <row r="243" spans="2:65" s="1" customFormat="1" ht="33" customHeight="1">
      <c r="B243" s="246"/>
      <c r="C243" s="245" t="s">
        <v>524</v>
      </c>
      <c r="D243" s="245" t="s">
        <v>154</v>
      </c>
      <c r="E243" s="244" t="s">
        <v>2083</v>
      </c>
      <c r="F243" s="240" t="s">
        <v>2082</v>
      </c>
      <c r="G243" s="243" t="s">
        <v>798</v>
      </c>
      <c r="H243" s="242">
        <v>2</v>
      </c>
      <c r="I243" s="137"/>
      <c r="J243" s="241">
        <f>ROUND(I243*H243,2)</f>
        <v>0</v>
      </c>
      <c r="K243" s="240" t="s">
        <v>158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1.4749999999999999E-2</v>
      </c>
      <c r="R243" s="141">
        <f>Q243*H243</f>
        <v>2.9499999999999998E-2</v>
      </c>
      <c r="S243" s="141">
        <v>0</v>
      </c>
      <c r="T243" s="142">
        <f>S243*H243</f>
        <v>0</v>
      </c>
      <c r="AR243" s="143" t="s">
        <v>230</v>
      </c>
      <c r="AT243" s="143" t="s">
        <v>154</v>
      </c>
      <c r="AU243" s="143" t="s">
        <v>160</v>
      </c>
      <c r="AY243" s="17" t="s">
        <v>152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160</v>
      </c>
      <c r="BK243" s="144">
        <f>ROUND(I243*H243,2)</f>
        <v>0</v>
      </c>
      <c r="BL243" s="17" t="s">
        <v>230</v>
      </c>
      <c r="BM243" s="143" t="s">
        <v>2081</v>
      </c>
    </row>
    <row r="244" spans="2:65" s="1" customFormat="1" ht="16.5" customHeight="1">
      <c r="B244" s="246"/>
      <c r="C244" s="245" t="s">
        <v>529</v>
      </c>
      <c r="D244" s="245" t="s">
        <v>154</v>
      </c>
      <c r="E244" s="244" t="s">
        <v>2080</v>
      </c>
      <c r="F244" s="240" t="s">
        <v>2079</v>
      </c>
      <c r="G244" s="243" t="s">
        <v>798</v>
      </c>
      <c r="H244" s="242">
        <v>1</v>
      </c>
      <c r="I244" s="137"/>
      <c r="J244" s="241">
        <f>ROUND(I244*H244,2)</f>
        <v>0</v>
      </c>
      <c r="K244" s="240" t="s">
        <v>158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6.4000000000000005E-4</v>
      </c>
      <c r="R244" s="141">
        <f>Q244*H244</f>
        <v>6.4000000000000005E-4</v>
      </c>
      <c r="S244" s="141">
        <v>0</v>
      </c>
      <c r="T244" s="142">
        <f>S244*H244</f>
        <v>0</v>
      </c>
      <c r="AR244" s="143" t="s">
        <v>230</v>
      </c>
      <c r="AT244" s="143" t="s">
        <v>154</v>
      </c>
      <c r="AU244" s="143" t="s">
        <v>160</v>
      </c>
      <c r="AY244" s="17" t="s">
        <v>152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160</v>
      </c>
      <c r="BK244" s="144">
        <f>ROUND(I244*H244,2)</f>
        <v>0</v>
      </c>
      <c r="BL244" s="17" t="s">
        <v>230</v>
      </c>
      <c r="BM244" s="143" t="s">
        <v>2078</v>
      </c>
    </row>
    <row r="245" spans="2:65" s="1" customFormat="1" ht="16.5" customHeight="1">
      <c r="B245" s="246"/>
      <c r="C245" s="252" t="s">
        <v>533</v>
      </c>
      <c r="D245" s="252" t="s">
        <v>231</v>
      </c>
      <c r="E245" s="251" t="s">
        <v>2077</v>
      </c>
      <c r="F245" s="247" t="s">
        <v>2076</v>
      </c>
      <c r="G245" s="250" t="s">
        <v>157</v>
      </c>
      <c r="H245" s="249">
        <v>1</v>
      </c>
      <c r="I245" s="171"/>
      <c r="J245" s="248">
        <f>ROUND(I245*H245,2)</f>
        <v>0</v>
      </c>
      <c r="K245" s="247" t="s">
        <v>158</v>
      </c>
      <c r="L245" s="173"/>
      <c r="M245" s="174" t="s">
        <v>1</v>
      </c>
      <c r="N245" s="175" t="s">
        <v>43</v>
      </c>
      <c r="P245" s="141">
        <f>O245*H245</f>
        <v>0</v>
      </c>
      <c r="Q245" s="141">
        <v>9.7999999999999997E-3</v>
      </c>
      <c r="R245" s="141">
        <f>Q245*H245</f>
        <v>9.7999999999999997E-3</v>
      </c>
      <c r="S245" s="141">
        <v>0</v>
      </c>
      <c r="T245" s="142">
        <f>S245*H245</f>
        <v>0</v>
      </c>
      <c r="AR245" s="143" t="s">
        <v>305</v>
      </c>
      <c r="AT245" s="143" t="s">
        <v>231</v>
      </c>
      <c r="AU245" s="143" t="s">
        <v>160</v>
      </c>
      <c r="AY245" s="17" t="s">
        <v>152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160</v>
      </c>
      <c r="BK245" s="144">
        <f>ROUND(I245*H245,2)</f>
        <v>0</v>
      </c>
      <c r="BL245" s="17" t="s">
        <v>230</v>
      </c>
      <c r="BM245" s="143" t="s">
        <v>2075</v>
      </c>
    </row>
    <row r="246" spans="2:65" s="1" customFormat="1" ht="37.9" customHeight="1">
      <c r="B246" s="246"/>
      <c r="C246" s="245" t="s">
        <v>537</v>
      </c>
      <c r="D246" s="245" t="s">
        <v>154</v>
      </c>
      <c r="E246" s="244" t="s">
        <v>2074</v>
      </c>
      <c r="F246" s="240" t="s">
        <v>2073</v>
      </c>
      <c r="G246" s="243" t="s">
        <v>798</v>
      </c>
      <c r="H246" s="242">
        <v>8</v>
      </c>
      <c r="I246" s="137"/>
      <c r="J246" s="241">
        <f>ROUND(I246*H246,2)</f>
        <v>0</v>
      </c>
      <c r="K246" s="240" t="s">
        <v>158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1.9599999999999999E-3</v>
      </c>
      <c r="R246" s="141">
        <f>Q246*H246</f>
        <v>1.5679999999999999E-2</v>
      </c>
      <c r="S246" s="141">
        <v>0</v>
      </c>
      <c r="T246" s="142">
        <f>S246*H246</f>
        <v>0</v>
      </c>
      <c r="AR246" s="143" t="s">
        <v>230</v>
      </c>
      <c r="AT246" s="143" t="s">
        <v>154</v>
      </c>
      <c r="AU246" s="143" t="s">
        <v>160</v>
      </c>
      <c r="AY246" s="17" t="s">
        <v>152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160</v>
      </c>
      <c r="BK246" s="144">
        <f>ROUND(I246*H246,2)</f>
        <v>0</v>
      </c>
      <c r="BL246" s="17" t="s">
        <v>230</v>
      </c>
      <c r="BM246" s="143" t="s">
        <v>2072</v>
      </c>
    </row>
    <row r="247" spans="2:65" s="1" customFormat="1" ht="24.2" customHeight="1">
      <c r="B247" s="246"/>
      <c r="C247" s="245" t="s">
        <v>542</v>
      </c>
      <c r="D247" s="245" t="s">
        <v>154</v>
      </c>
      <c r="E247" s="244" t="s">
        <v>2071</v>
      </c>
      <c r="F247" s="240" t="s">
        <v>2070</v>
      </c>
      <c r="G247" s="243" t="s">
        <v>798</v>
      </c>
      <c r="H247" s="242">
        <v>13</v>
      </c>
      <c r="I247" s="137"/>
      <c r="J247" s="241">
        <f>ROUND(I247*H247,2)</f>
        <v>0</v>
      </c>
      <c r="K247" s="240" t="s">
        <v>158</v>
      </c>
      <c r="L247" s="32"/>
      <c r="M247" s="139" t="s">
        <v>1</v>
      </c>
      <c r="N247" s="140" t="s">
        <v>43</v>
      </c>
      <c r="P247" s="141">
        <f>O247*H247</f>
        <v>0</v>
      </c>
      <c r="Q247" s="141">
        <v>1.8400000000000001E-3</v>
      </c>
      <c r="R247" s="141">
        <f>Q247*H247</f>
        <v>2.392E-2</v>
      </c>
      <c r="S247" s="141">
        <v>0</v>
      </c>
      <c r="T247" s="142">
        <f>S247*H247</f>
        <v>0</v>
      </c>
      <c r="AR247" s="143" t="s">
        <v>230</v>
      </c>
      <c r="AT247" s="143" t="s">
        <v>154</v>
      </c>
      <c r="AU247" s="143" t="s">
        <v>160</v>
      </c>
      <c r="AY247" s="17" t="s">
        <v>152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160</v>
      </c>
      <c r="BK247" s="144">
        <f>ROUND(I247*H247,2)</f>
        <v>0</v>
      </c>
      <c r="BL247" s="17" t="s">
        <v>230</v>
      </c>
      <c r="BM247" s="143" t="s">
        <v>2069</v>
      </c>
    </row>
    <row r="248" spans="2:65" s="1" customFormat="1" ht="24.2" customHeight="1">
      <c r="B248" s="246"/>
      <c r="C248" s="245" t="s">
        <v>547</v>
      </c>
      <c r="D248" s="245" t="s">
        <v>154</v>
      </c>
      <c r="E248" s="244" t="s">
        <v>2068</v>
      </c>
      <c r="F248" s="240" t="s">
        <v>2067</v>
      </c>
      <c r="G248" s="243" t="s">
        <v>798</v>
      </c>
      <c r="H248" s="242">
        <v>2</v>
      </c>
      <c r="I248" s="137"/>
      <c r="J248" s="241">
        <f>ROUND(I248*H248,2)</f>
        <v>0</v>
      </c>
      <c r="K248" s="240" t="s">
        <v>158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2.3600000000000001E-3</v>
      </c>
      <c r="R248" s="141">
        <f>Q248*H248</f>
        <v>4.7200000000000002E-3</v>
      </c>
      <c r="S248" s="141">
        <v>0</v>
      </c>
      <c r="T248" s="142">
        <f>S248*H248</f>
        <v>0</v>
      </c>
      <c r="AR248" s="143" t="s">
        <v>230</v>
      </c>
      <c r="AT248" s="143" t="s">
        <v>154</v>
      </c>
      <c r="AU248" s="143" t="s">
        <v>160</v>
      </c>
      <c r="AY248" s="17" t="s">
        <v>152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160</v>
      </c>
      <c r="BK248" s="144">
        <f>ROUND(I248*H248,2)</f>
        <v>0</v>
      </c>
      <c r="BL248" s="17" t="s">
        <v>230</v>
      </c>
      <c r="BM248" s="143" t="s">
        <v>2066</v>
      </c>
    </row>
    <row r="249" spans="2:65" s="1" customFormat="1" ht="24.2" customHeight="1">
      <c r="B249" s="246"/>
      <c r="C249" s="245" t="s">
        <v>551</v>
      </c>
      <c r="D249" s="245" t="s">
        <v>154</v>
      </c>
      <c r="E249" s="244" t="s">
        <v>2065</v>
      </c>
      <c r="F249" s="240" t="s">
        <v>2064</v>
      </c>
      <c r="G249" s="243" t="s">
        <v>798</v>
      </c>
      <c r="H249" s="242">
        <v>5</v>
      </c>
      <c r="I249" s="137"/>
      <c r="J249" s="241">
        <f>ROUND(I249*H249,2)</f>
        <v>0</v>
      </c>
      <c r="K249" s="240" t="s">
        <v>158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1.8400000000000001E-3</v>
      </c>
      <c r="R249" s="141">
        <f>Q249*H249</f>
        <v>9.1999999999999998E-3</v>
      </c>
      <c r="S249" s="141">
        <v>0</v>
      </c>
      <c r="T249" s="142">
        <f>S249*H249</f>
        <v>0</v>
      </c>
      <c r="AR249" s="143" t="s">
        <v>230</v>
      </c>
      <c r="AT249" s="143" t="s">
        <v>154</v>
      </c>
      <c r="AU249" s="143" t="s">
        <v>160</v>
      </c>
      <c r="AY249" s="17" t="s">
        <v>152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160</v>
      </c>
      <c r="BK249" s="144">
        <f>ROUND(I249*H249,2)</f>
        <v>0</v>
      </c>
      <c r="BL249" s="17" t="s">
        <v>230</v>
      </c>
      <c r="BM249" s="143" t="s">
        <v>2063</v>
      </c>
    </row>
    <row r="250" spans="2:65" s="1" customFormat="1" ht="24.2" customHeight="1">
      <c r="B250" s="246"/>
      <c r="C250" s="245" t="s">
        <v>555</v>
      </c>
      <c r="D250" s="245" t="s">
        <v>154</v>
      </c>
      <c r="E250" s="244" t="s">
        <v>2062</v>
      </c>
      <c r="F250" s="240" t="s">
        <v>2061</v>
      </c>
      <c r="G250" s="243" t="s">
        <v>157</v>
      </c>
      <c r="H250" s="242">
        <v>13</v>
      </c>
      <c r="I250" s="137"/>
      <c r="J250" s="241">
        <f>ROUND(I250*H250,2)</f>
        <v>0</v>
      </c>
      <c r="K250" s="240" t="s">
        <v>158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2.4000000000000001E-4</v>
      </c>
      <c r="R250" s="141">
        <f>Q250*H250</f>
        <v>3.1199999999999999E-3</v>
      </c>
      <c r="S250" s="141">
        <v>0</v>
      </c>
      <c r="T250" s="142">
        <f>S250*H250</f>
        <v>0</v>
      </c>
      <c r="AR250" s="143" t="s">
        <v>230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230</v>
      </c>
      <c r="BM250" s="143" t="s">
        <v>2060</v>
      </c>
    </row>
    <row r="251" spans="2:65" s="1" customFormat="1" ht="33" customHeight="1">
      <c r="B251" s="246"/>
      <c r="C251" s="245" t="s">
        <v>559</v>
      </c>
      <c r="D251" s="245" t="s">
        <v>154</v>
      </c>
      <c r="E251" s="244" t="s">
        <v>2059</v>
      </c>
      <c r="F251" s="240" t="s">
        <v>2058</v>
      </c>
      <c r="G251" s="243" t="s">
        <v>157</v>
      </c>
      <c r="H251" s="242">
        <v>3</v>
      </c>
      <c r="I251" s="137"/>
      <c r="J251" s="241">
        <f>ROUND(I251*H251,2)</f>
        <v>0</v>
      </c>
      <c r="K251" s="240" t="s">
        <v>158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4.6999999999999999E-4</v>
      </c>
      <c r="R251" s="141">
        <f>Q251*H251</f>
        <v>1.41E-3</v>
      </c>
      <c r="S251" s="141">
        <v>0</v>
      </c>
      <c r="T251" s="142">
        <f>S251*H251</f>
        <v>0</v>
      </c>
      <c r="AR251" s="143" t="s">
        <v>230</v>
      </c>
      <c r="AT251" s="143" t="s">
        <v>154</v>
      </c>
      <c r="AU251" s="143" t="s">
        <v>160</v>
      </c>
      <c r="AY251" s="17" t="s">
        <v>152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160</v>
      </c>
      <c r="BK251" s="144">
        <f>ROUND(I251*H251,2)</f>
        <v>0</v>
      </c>
      <c r="BL251" s="17" t="s">
        <v>230</v>
      </c>
      <c r="BM251" s="143" t="s">
        <v>2057</v>
      </c>
    </row>
    <row r="252" spans="2:65" s="1" customFormat="1" ht="33" customHeight="1">
      <c r="B252" s="246"/>
      <c r="C252" s="245" t="s">
        <v>563</v>
      </c>
      <c r="D252" s="245" t="s">
        <v>154</v>
      </c>
      <c r="E252" s="244" t="s">
        <v>2056</v>
      </c>
      <c r="F252" s="240" t="s">
        <v>2055</v>
      </c>
      <c r="G252" s="243" t="s">
        <v>157</v>
      </c>
      <c r="H252" s="242">
        <v>2</v>
      </c>
      <c r="I252" s="137"/>
      <c r="J252" s="241">
        <f>ROUND(I252*H252,2)</f>
        <v>0</v>
      </c>
      <c r="K252" s="240" t="s">
        <v>158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6.6E-4</v>
      </c>
      <c r="R252" s="141">
        <f>Q252*H252</f>
        <v>1.32E-3</v>
      </c>
      <c r="S252" s="141">
        <v>0</v>
      </c>
      <c r="T252" s="142">
        <f>S252*H252</f>
        <v>0</v>
      </c>
      <c r="AR252" s="143" t="s">
        <v>230</v>
      </c>
      <c r="AT252" s="143" t="s">
        <v>154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230</v>
      </c>
      <c r="BM252" s="143" t="s">
        <v>2054</v>
      </c>
    </row>
    <row r="253" spans="2:65" s="1" customFormat="1" ht="33" customHeight="1">
      <c r="B253" s="246"/>
      <c r="C253" s="245" t="s">
        <v>567</v>
      </c>
      <c r="D253" s="245" t="s">
        <v>154</v>
      </c>
      <c r="E253" s="244" t="s">
        <v>2053</v>
      </c>
      <c r="F253" s="240" t="s">
        <v>2052</v>
      </c>
      <c r="G253" s="243" t="s">
        <v>157</v>
      </c>
      <c r="H253" s="242">
        <v>2</v>
      </c>
      <c r="I253" s="137"/>
      <c r="J253" s="241">
        <f>ROUND(I253*H253,2)</f>
        <v>0</v>
      </c>
      <c r="K253" s="240" t="s">
        <v>158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1.01E-3</v>
      </c>
      <c r="R253" s="141">
        <f>Q253*H253</f>
        <v>2.0200000000000001E-3</v>
      </c>
      <c r="S253" s="141">
        <v>0</v>
      </c>
      <c r="T253" s="142">
        <f>S253*H253</f>
        <v>0</v>
      </c>
      <c r="AR253" s="143" t="s">
        <v>230</v>
      </c>
      <c r="AT253" s="143" t="s">
        <v>154</v>
      </c>
      <c r="AU253" s="143" t="s">
        <v>160</v>
      </c>
      <c r="AY253" s="17" t="s">
        <v>152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160</v>
      </c>
      <c r="BK253" s="144">
        <f>ROUND(I253*H253,2)</f>
        <v>0</v>
      </c>
      <c r="BL253" s="17" t="s">
        <v>230</v>
      </c>
      <c r="BM253" s="143" t="s">
        <v>2051</v>
      </c>
    </row>
    <row r="254" spans="2:65" s="1" customFormat="1" ht="16.5" customHeight="1">
      <c r="B254" s="246"/>
      <c r="C254" s="245" t="s">
        <v>571</v>
      </c>
      <c r="D254" s="245" t="s">
        <v>154</v>
      </c>
      <c r="E254" s="244" t="s">
        <v>2050</v>
      </c>
      <c r="F254" s="240" t="s">
        <v>2049</v>
      </c>
      <c r="G254" s="243" t="s">
        <v>157</v>
      </c>
      <c r="H254" s="242">
        <v>5</v>
      </c>
      <c r="I254" s="137"/>
      <c r="J254" s="241">
        <f>ROUND(I254*H254,2)</f>
        <v>0</v>
      </c>
      <c r="K254" s="240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3.1E-4</v>
      </c>
      <c r="R254" s="141">
        <f>Q254*H254</f>
        <v>1.5499999999999999E-3</v>
      </c>
      <c r="S254" s="141">
        <v>0</v>
      </c>
      <c r="T254" s="142">
        <f>S254*H254</f>
        <v>0</v>
      </c>
      <c r="AR254" s="143" t="s">
        <v>230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230</v>
      </c>
      <c r="BM254" s="143" t="s">
        <v>2048</v>
      </c>
    </row>
    <row r="255" spans="2:65" s="1" customFormat="1" ht="44.25" customHeight="1">
      <c r="B255" s="246"/>
      <c r="C255" s="245" t="s">
        <v>575</v>
      </c>
      <c r="D255" s="245" t="s">
        <v>154</v>
      </c>
      <c r="E255" s="244" t="s">
        <v>2047</v>
      </c>
      <c r="F255" s="240" t="s">
        <v>2046</v>
      </c>
      <c r="G255" s="243" t="s">
        <v>196</v>
      </c>
      <c r="H255" s="242">
        <v>0.80900000000000005</v>
      </c>
      <c r="I255" s="137"/>
      <c r="J255" s="241">
        <f>ROUND(I255*H255,2)</f>
        <v>0</v>
      </c>
      <c r="K255" s="240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230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230</v>
      </c>
      <c r="BM255" s="143" t="s">
        <v>2045</v>
      </c>
    </row>
    <row r="256" spans="2:65" s="11" customFormat="1" ht="22.9" customHeight="1">
      <c r="B256" s="120"/>
      <c r="D256" s="121" t="s">
        <v>76</v>
      </c>
      <c r="E256" s="130" t="s">
        <v>2044</v>
      </c>
      <c r="F256" s="130" t="s">
        <v>2043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0.15570000000000001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46"/>
      <c r="C257" s="245" t="s">
        <v>579</v>
      </c>
      <c r="D257" s="245" t="s">
        <v>154</v>
      </c>
      <c r="E257" s="244" t="s">
        <v>2042</v>
      </c>
      <c r="F257" s="240" t="s">
        <v>2041</v>
      </c>
      <c r="G257" s="243" t="s">
        <v>798</v>
      </c>
      <c r="H257" s="242">
        <v>9</v>
      </c>
      <c r="I257" s="137"/>
      <c r="J257" s="241">
        <f>ROUND(I257*H257,2)</f>
        <v>0</v>
      </c>
      <c r="K257" s="240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1.6650000000000002E-2</v>
      </c>
      <c r="R257" s="141">
        <f>Q257*H257</f>
        <v>0.14985000000000001</v>
      </c>
      <c r="S257" s="141">
        <v>0</v>
      </c>
      <c r="T257" s="142">
        <f>S257*H257</f>
        <v>0</v>
      </c>
      <c r="AR257" s="143" t="s">
        <v>230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230</v>
      </c>
      <c r="BM257" s="143" t="s">
        <v>2040</v>
      </c>
    </row>
    <row r="258" spans="2:65" s="1" customFormat="1" ht="24.2" customHeight="1">
      <c r="B258" s="246"/>
      <c r="C258" s="245" t="s">
        <v>583</v>
      </c>
      <c r="D258" s="245" t="s">
        <v>154</v>
      </c>
      <c r="E258" s="244" t="s">
        <v>2039</v>
      </c>
      <c r="F258" s="240" t="s">
        <v>2038</v>
      </c>
      <c r="G258" s="243" t="s">
        <v>798</v>
      </c>
      <c r="H258" s="242">
        <v>9</v>
      </c>
      <c r="I258" s="137"/>
      <c r="J258" s="241">
        <f>ROUND(I258*H258,2)</f>
        <v>0</v>
      </c>
      <c r="K258" s="240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1.4999999999999999E-4</v>
      </c>
      <c r="R258" s="141">
        <f>Q258*H258</f>
        <v>1.3499999999999999E-3</v>
      </c>
      <c r="S258" s="141">
        <v>0</v>
      </c>
      <c r="T258" s="142">
        <f>S258*H258</f>
        <v>0</v>
      </c>
      <c r="AR258" s="143" t="s">
        <v>230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230</v>
      </c>
      <c r="BM258" s="143" t="s">
        <v>2037</v>
      </c>
    </row>
    <row r="259" spans="2:65" s="1" customFormat="1" ht="24.2" customHeight="1">
      <c r="B259" s="246"/>
      <c r="C259" s="245" t="s">
        <v>590</v>
      </c>
      <c r="D259" s="245" t="s">
        <v>154</v>
      </c>
      <c r="E259" s="244" t="s">
        <v>2036</v>
      </c>
      <c r="F259" s="240" t="s">
        <v>2035</v>
      </c>
      <c r="G259" s="243" t="s">
        <v>798</v>
      </c>
      <c r="H259" s="242">
        <v>9</v>
      </c>
      <c r="I259" s="137"/>
      <c r="J259" s="241">
        <f>ROUND(I259*H259,2)</f>
        <v>0</v>
      </c>
      <c r="K259" s="240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5.0000000000000001E-4</v>
      </c>
      <c r="R259" s="141">
        <f>Q259*H259</f>
        <v>4.5000000000000005E-3</v>
      </c>
      <c r="S259" s="141">
        <v>0</v>
      </c>
      <c r="T259" s="142">
        <f>S259*H259</f>
        <v>0</v>
      </c>
      <c r="AR259" s="143" t="s">
        <v>230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230</v>
      </c>
      <c r="BM259" s="143" t="s">
        <v>2034</v>
      </c>
    </row>
    <row r="260" spans="2:65" s="1" customFormat="1" ht="44.25" customHeight="1">
      <c r="B260" s="246"/>
      <c r="C260" s="245" t="s">
        <v>598</v>
      </c>
      <c r="D260" s="245" t="s">
        <v>154</v>
      </c>
      <c r="E260" s="244" t="s">
        <v>2033</v>
      </c>
      <c r="F260" s="240" t="s">
        <v>2032</v>
      </c>
      <c r="G260" s="243" t="s">
        <v>196</v>
      </c>
      <c r="H260" s="242">
        <v>0.156</v>
      </c>
      <c r="I260" s="137"/>
      <c r="J260" s="241">
        <f>ROUND(I260*H260,2)</f>
        <v>0</v>
      </c>
      <c r="K260" s="240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230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230</v>
      </c>
      <c r="BM260" s="143" t="s">
        <v>2031</v>
      </c>
    </row>
    <row r="261" spans="2:65" s="11" customFormat="1" ht="22.9" customHeight="1">
      <c r="B261" s="120"/>
      <c r="D261" s="121" t="s">
        <v>76</v>
      </c>
      <c r="E261" s="130" t="s">
        <v>2030</v>
      </c>
      <c r="F261" s="130" t="s">
        <v>2029</v>
      </c>
      <c r="I261" s="123"/>
      <c r="J261" s="131">
        <f>BK261</f>
        <v>0</v>
      </c>
      <c r="L261" s="120"/>
      <c r="M261" s="125"/>
      <c r="P261" s="126">
        <f>SUM(P262:P265)</f>
        <v>0</v>
      </c>
      <c r="R261" s="126">
        <f>SUM(R262:R265)</f>
        <v>5.9500000000000004E-3</v>
      </c>
      <c r="T261" s="127">
        <f>SUM(T262:T265)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SUM(BK262:BK265)</f>
        <v>0</v>
      </c>
    </row>
    <row r="262" spans="2:65" s="1" customFormat="1" ht="37.9" customHeight="1">
      <c r="B262" s="246"/>
      <c r="C262" s="245" t="s">
        <v>602</v>
      </c>
      <c r="D262" s="245" t="s">
        <v>154</v>
      </c>
      <c r="E262" s="244" t="s">
        <v>2028</v>
      </c>
      <c r="F262" s="240" t="s">
        <v>2027</v>
      </c>
      <c r="G262" s="243" t="s">
        <v>798</v>
      </c>
      <c r="H262" s="242">
        <v>1</v>
      </c>
      <c r="I262" s="137"/>
      <c r="J262" s="241">
        <f>ROUND(I262*H262,2)</f>
        <v>0</v>
      </c>
      <c r="K262" s="240" t="s">
        <v>158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4.62E-3</v>
      </c>
      <c r="R262" s="141">
        <f>Q262*H262</f>
        <v>4.62E-3</v>
      </c>
      <c r="S262" s="141">
        <v>0</v>
      </c>
      <c r="T262" s="142">
        <f>S262*H262</f>
        <v>0</v>
      </c>
      <c r="AR262" s="143" t="s">
        <v>230</v>
      </c>
      <c r="AT262" s="143" t="s">
        <v>154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230</v>
      </c>
      <c r="BM262" s="143" t="s">
        <v>2026</v>
      </c>
    </row>
    <row r="263" spans="2:65" s="1" customFormat="1" ht="24.2" customHeight="1">
      <c r="B263" s="246"/>
      <c r="C263" s="245" t="s">
        <v>607</v>
      </c>
      <c r="D263" s="245" t="s">
        <v>154</v>
      </c>
      <c r="E263" s="244" t="s">
        <v>2025</v>
      </c>
      <c r="F263" s="240" t="s">
        <v>2024</v>
      </c>
      <c r="G263" s="243" t="s">
        <v>798</v>
      </c>
      <c r="H263" s="242">
        <v>1</v>
      </c>
      <c r="I263" s="137"/>
      <c r="J263" s="241">
        <f>ROUND(I263*H263,2)</f>
        <v>0</v>
      </c>
      <c r="K263" s="240" t="s">
        <v>158</v>
      </c>
      <c r="L263" s="32"/>
      <c r="M263" s="139" t="s">
        <v>1</v>
      </c>
      <c r="N263" s="140" t="s">
        <v>43</v>
      </c>
      <c r="P263" s="141">
        <f>O263*H263</f>
        <v>0</v>
      </c>
      <c r="Q263" s="141">
        <v>6.4999999999999997E-4</v>
      </c>
      <c r="R263" s="141">
        <f>Q263*H263</f>
        <v>6.4999999999999997E-4</v>
      </c>
      <c r="S263" s="141">
        <v>0</v>
      </c>
      <c r="T263" s="142">
        <f>S263*H263</f>
        <v>0</v>
      </c>
      <c r="AR263" s="143" t="s">
        <v>230</v>
      </c>
      <c r="AT263" s="143" t="s">
        <v>154</v>
      </c>
      <c r="AU263" s="143" t="s">
        <v>160</v>
      </c>
      <c r="AY263" s="17" t="s">
        <v>152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160</v>
      </c>
      <c r="BK263" s="144">
        <f>ROUND(I263*H263,2)</f>
        <v>0</v>
      </c>
      <c r="BL263" s="17" t="s">
        <v>230</v>
      </c>
      <c r="BM263" s="143" t="s">
        <v>2023</v>
      </c>
    </row>
    <row r="264" spans="2:65" s="1" customFormat="1" ht="33" customHeight="1">
      <c r="B264" s="246"/>
      <c r="C264" s="245" t="s">
        <v>611</v>
      </c>
      <c r="D264" s="245" t="s">
        <v>154</v>
      </c>
      <c r="E264" s="244" t="s">
        <v>2022</v>
      </c>
      <c r="F264" s="240" t="s">
        <v>2021</v>
      </c>
      <c r="G264" s="243" t="s">
        <v>157</v>
      </c>
      <c r="H264" s="242">
        <v>1</v>
      </c>
      <c r="I264" s="137"/>
      <c r="J264" s="241">
        <f>ROUND(I264*H264,2)</f>
        <v>0</v>
      </c>
      <c r="K264" s="240" t="s">
        <v>158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6.8000000000000005E-4</v>
      </c>
      <c r="R264" s="141">
        <f>Q264*H264</f>
        <v>6.8000000000000005E-4</v>
      </c>
      <c r="S264" s="141">
        <v>0</v>
      </c>
      <c r="T264" s="142">
        <f>S264*H264</f>
        <v>0</v>
      </c>
      <c r="AR264" s="143" t="s">
        <v>230</v>
      </c>
      <c r="AT264" s="143" t="s">
        <v>154</v>
      </c>
      <c r="AU264" s="143" t="s">
        <v>160</v>
      </c>
      <c r="AY264" s="17" t="s">
        <v>152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160</v>
      </c>
      <c r="BK264" s="144">
        <f>ROUND(I264*H264,2)</f>
        <v>0</v>
      </c>
      <c r="BL264" s="17" t="s">
        <v>230</v>
      </c>
      <c r="BM264" s="143" t="s">
        <v>2020</v>
      </c>
    </row>
    <row r="265" spans="2:65" s="1" customFormat="1" ht="44.25" customHeight="1">
      <c r="B265" s="246"/>
      <c r="C265" s="245" t="s">
        <v>614</v>
      </c>
      <c r="D265" s="245" t="s">
        <v>154</v>
      </c>
      <c r="E265" s="244" t="s">
        <v>2019</v>
      </c>
      <c r="F265" s="240" t="s">
        <v>2018</v>
      </c>
      <c r="G265" s="243" t="s">
        <v>196</v>
      </c>
      <c r="H265" s="242">
        <v>6.0000000000000001E-3</v>
      </c>
      <c r="I265" s="137"/>
      <c r="J265" s="241">
        <f>ROUND(I265*H265,2)</f>
        <v>0</v>
      </c>
      <c r="K265" s="240" t="s">
        <v>158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230</v>
      </c>
      <c r="AT265" s="143" t="s">
        <v>154</v>
      </c>
      <c r="AU265" s="143" t="s">
        <v>160</v>
      </c>
      <c r="AY265" s="17" t="s">
        <v>152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160</v>
      </c>
      <c r="BK265" s="144">
        <f>ROUND(I265*H265,2)</f>
        <v>0</v>
      </c>
      <c r="BL265" s="17" t="s">
        <v>230</v>
      </c>
      <c r="BM265" s="143" t="s">
        <v>2017</v>
      </c>
    </row>
    <row r="266" spans="2:65" s="11" customFormat="1" ht="22.9" customHeight="1">
      <c r="B266" s="120"/>
      <c r="D266" s="121" t="s">
        <v>76</v>
      </c>
      <c r="E266" s="130" t="s">
        <v>2016</v>
      </c>
      <c r="F266" s="130" t="s">
        <v>2015</v>
      </c>
      <c r="I266" s="123"/>
      <c r="J266" s="131">
        <f>BK266</f>
        <v>0</v>
      </c>
      <c r="L266" s="120"/>
      <c r="M266" s="125"/>
      <c r="P266" s="126">
        <f>SUM(P267:P272)</f>
        <v>0</v>
      </c>
      <c r="R266" s="126">
        <f>SUM(R267:R272)</f>
        <v>5.5399999999999998E-3</v>
      </c>
      <c r="T266" s="127">
        <f>SUM(T267:T272)</f>
        <v>0</v>
      </c>
      <c r="AR266" s="121" t="s">
        <v>160</v>
      </c>
      <c r="AT266" s="128" t="s">
        <v>76</v>
      </c>
      <c r="AU266" s="128" t="s">
        <v>85</v>
      </c>
      <c r="AY266" s="121" t="s">
        <v>152</v>
      </c>
      <c r="BK266" s="129">
        <f>SUM(BK267:BK272)</f>
        <v>0</v>
      </c>
    </row>
    <row r="267" spans="2:65" s="1" customFormat="1" ht="24.2" customHeight="1">
      <c r="B267" s="246"/>
      <c r="C267" s="245" t="s">
        <v>618</v>
      </c>
      <c r="D267" s="245" t="s">
        <v>154</v>
      </c>
      <c r="E267" s="244" t="s">
        <v>2014</v>
      </c>
      <c r="F267" s="240" t="s">
        <v>2013</v>
      </c>
      <c r="G267" s="243" t="s">
        <v>157</v>
      </c>
      <c r="H267" s="242">
        <v>4</v>
      </c>
      <c r="I267" s="137"/>
      <c r="J267" s="241">
        <f>ROUND(I267*H267,2)</f>
        <v>0</v>
      </c>
      <c r="K267" s="240" t="s">
        <v>1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5.1999999999999995E-4</v>
      </c>
      <c r="R267" s="141">
        <f>Q267*H267</f>
        <v>2.0799999999999998E-3</v>
      </c>
      <c r="S267" s="141">
        <v>0</v>
      </c>
      <c r="T267" s="142">
        <f>S267*H267</f>
        <v>0</v>
      </c>
      <c r="AR267" s="143" t="s">
        <v>230</v>
      </c>
      <c r="AT267" s="143" t="s">
        <v>154</v>
      </c>
      <c r="AU267" s="143" t="s">
        <v>160</v>
      </c>
      <c r="AY267" s="17" t="s">
        <v>152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160</v>
      </c>
      <c r="BK267" s="144">
        <f>ROUND(I267*H267,2)</f>
        <v>0</v>
      </c>
      <c r="BL267" s="17" t="s">
        <v>230</v>
      </c>
      <c r="BM267" s="143" t="s">
        <v>2012</v>
      </c>
    </row>
    <row r="268" spans="2:65" s="1" customFormat="1" ht="21.75" customHeight="1">
      <c r="B268" s="246"/>
      <c r="C268" s="245" t="s">
        <v>623</v>
      </c>
      <c r="D268" s="245" t="s">
        <v>154</v>
      </c>
      <c r="E268" s="244" t="s">
        <v>2011</v>
      </c>
      <c r="F268" s="240" t="s">
        <v>2010</v>
      </c>
      <c r="G268" s="243" t="s">
        <v>157</v>
      </c>
      <c r="H268" s="242">
        <v>1</v>
      </c>
      <c r="I268" s="137"/>
      <c r="J268" s="241">
        <f>ROUND(I268*H268,2)</f>
        <v>0</v>
      </c>
      <c r="K268" s="240" t="s">
        <v>158</v>
      </c>
      <c r="L268" s="32"/>
      <c r="M268" s="139" t="s">
        <v>1</v>
      </c>
      <c r="N268" s="140" t="s">
        <v>43</v>
      </c>
      <c r="P268" s="141">
        <f>O268*H268</f>
        <v>0</v>
      </c>
      <c r="Q268" s="141">
        <v>3.6000000000000002E-4</v>
      </c>
      <c r="R268" s="141">
        <f>Q268*H268</f>
        <v>3.6000000000000002E-4</v>
      </c>
      <c r="S268" s="141">
        <v>0</v>
      </c>
      <c r="T268" s="142">
        <f>S268*H268</f>
        <v>0</v>
      </c>
      <c r="AR268" s="143" t="s">
        <v>230</v>
      </c>
      <c r="AT268" s="143" t="s">
        <v>154</v>
      </c>
      <c r="AU268" s="143" t="s">
        <v>160</v>
      </c>
      <c r="AY268" s="17" t="s">
        <v>152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160</v>
      </c>
      <c r="BK268" s="144">
        <f>ROUND(I268*H268,2)</f>
        <v>0</v>
      </c>
      <c r="BL268" s="17" t="s">
        <v>230</v>
      </c>
      <c r="BM268" s="143" t="s">
        <v>2009</v>
      </c>
    </row>
    <row r="269" spans="2:65" s="1" customFormat="1" ht="21.75" customHeight="1">
      <c r="B269" s="246"/>
      <c r="C269" s="245" t="s">
        <v>627</v>
      </c>
      <c r="D269" s="245" t="s">
        <v>154</v>
      </c>
      <c r="E269" s="244" t="s">
        <v>2008</v>
      </c>
      <c r="F269" s="240" t="s">
        <v>2007</v>
      </c>
      <c r="G269" s="243" t="s">
        <v>157</v>
      </c>
      <c r="H269" s="242">
        <v>2</v>
      </c>
      <c r="I269" s="137"/>
      <c r="J269" s="241">
        <f>ROUND(I269*H269,2)</f>
        <v>0</v>
      </c>
      <c r="K269" s="240" t="s">
        <v>158</v>
      </c>
      <c r="L269" s="32"/>
      <c r="M269" s="139" t="s">
        <v>1</v>
      </c>
      <c r="N269" s="140" t="s">
        <v>43</v>
      </c>
      <c r="P269" s="141">
        <f>O269*H269</f>
        <v>0</v>
      </c>
      <c r="Q269" s="141">
        <v>4.4000000000000002E-4</v>
      </c>
      <c r="R269" s="141">
        <f>Q269*H269</f>
        <v>8.8000000000000003E-4</v>
      </c>
      <c r="S269" s="141">
        <v>0</v>
      </c>
      <c r="T269" s="142">
        <f>S269*H269</f>
        <v>0</v>
      </c>
      <c r="AR269" s="143" t="s">
        <v>230</v>
      </c>
      <c r="AT269" s="143" t="s">
        <v>154</v>
      </c>
      <c r="AU269" s="143" t="s">
        <v>160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230</v>
      </c>
      <c r="BM269" s="143" t="s">
        <v>2006</v>
      </c>
    </row>
    <row r="270" spans="2:65" s="1" customFormat="1" ht="37.9" customHeight="1">
      <c r="B270" s="246"/>
      <c r="C270" s="245" t="s">
        <v>630</v>
      </c>
      <c r="D270" s="245" t="s">
        <v>154</v>
      </c>
      <c r="E270" s="244" t="s">
        <v>2005</v>
      </c>
      <c r="F270" s="240" t="s">
        <v>2004</v>
      </c>
      <c r="G270" s="243" t="s">
        <v>157</v>
      </c>
      <c r="H270" s="242">
        <v>1</v>
      </c>
      <c r="I270" s="137"/>
      <c r="J270" s="241">
        <f>ROUND(I270*H270,2)</f>
        <v>0</v>
      </c>
      <c r="K270" s="240" t="s">
        <v>158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1.47E-3</v>
      </c>
      <c r="R270" s="141">
        <f>Q270*H270</f>
        <v>1.47E-3</v>
      </c>
      <c r="S270" s="141">
        <v>0</v>
      </c>
      <c r="T270" s="142">
        <f>S270*H270</f>
        <v>0</v>
      </c>
      <c r="AR270" s="143" t="s">
        <v>230</v>
      </c>
      <c r="AT270" s="143" t="s">
        <v>154</v>
      </c>
      <c r="AU270" s="143" t="s">
        <v>160</v>
      </c>
      <c r="AY270" s="17" t="s">
        <v>152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160</v>
      </c>
      <c r="BK270" s="144">
        <f>ROUND(I270*H270,2)</f>
        <v>0</v>
      </c>
      <c r="BL270" s="17" t="s">
        <v>230</v>
      </c>
      <c r="BM270" s="143" t="s">
        <v>2003</v>
      </c>
    </row>
    <row r="271" spans="2:65" s="1" customFormat="1" ht="24.2" customHeight="1">
      <c r="B271" s="246"/>
      <c r="C271" s="245" t="s">
        <v>637</v>
      </c>
      <c r="D271" s="245" t="s">
        <v>154</v>
      </c>
      <c r="E271" s="244" t="s">
        <v>2002</v>
      </c>
      <c r="F271" s="240" t="s">
        <v>2001</v>
      </c>
      <c r="G271" s="243" t="s">
        <v>157</v>
      </c>
      <c r="H271" s="242">
        <v>1</v>
      </c>
      <c r="I271" s="137"/>
      <c r="J271" s="241">
        <f>ROUND(I271*H271,2)</f>
        <v>0</v>
      </c>
      <c r="K271" s="240" t="s">
        <v>158</v>
      </c>
      <c r="L271" s="32"/>
      <c r="M271" s="139" t="s">
        <v>1</v>
      </c>
      <c r="N271" s="140" t="s">
        <v>43</v>
      </c>
      <c r="P271" s="141">
        <f>O271*H271</f>
        <v>0</v>
      </c>
      <c r="Q271" s="141">
        <v>7.5000000000000002E-4</v>
      </c>
      <c r="R271" s="141">
        <f>Q271*H271</f>
        <v>7.5000000000000002E-4</v>
      </c>
      <c r="S271" s="141">
        <v>0</v>
      </c>
      <c r="T271" s="142">
        <f>S271*H271</f>
        <v>0</v>
      </c>
      <c r="AR271" s="143" t="s">
        <v>230</v>
      </c>
      <c r="AT271" s="143" t="s">
        <v>154</v>
      </c>
      <c r="AU271" s="143" t="s">
        <v>160</v>
      </c>
      <c r="AY271" s="17" t="s">
        <v>152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160</v>
      </c>
      <c r="BK271" s="144">
        <f>ROUND(I271*H271,2)</f>
        <v>0</v>
      </c>
      <c r="BL271" s="17" t="s">
        <v>230</v>
      </c>
      <c r="BM271" s="143" t="s">
        <v>2000</v>
      </c>
    </row>
    <row r="272" spans="2:65" s="1" customFormat="1" ht="44.25" customHeight="1">
      <c r="B272" s="246"/>
      <c r="C272" s="245" t="s">
        <v>641</v>
      </c>
      <c r="D272" s="245" t="s">
        <v>154</v>
      </c>
      <c r="E272" s="244" t="s">
        <v>1999</v>
      </c>
      <c r="F272" s="240" t="s">
        <v>1998</v>
      </c>
      <c r="G272" s="243" t="s">
        <v>196</v>
      </c>
      <c r="H272" s="242">
        <v>6.0000000000000001E-3</v>
      </c>
      <c r="I272" s="137"/>
      <c r="J272" s="241">
        <f>ROUND(I272*H272,2)</f>
        <v>0</v>
      </c>
      <c r="K272" s="240" t="s">
        <v>158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230</v>
      </c>
      <c r="AT272" s="143" t="s">
        <v>154</v>
      </c>
      <c r="AU272" s="143" t="s">
        <v>160</v>
      </c>
      <c r="AY272" s="17" t="s">
        <v>152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160</v>
      </c>
      <c r="BK272" s="144">
        <f>ROUND(I272*H272,2)</f>
        <v>0</v>
      </c>
      <c r="BL272" s="17" t="s">
        <v>230</v>
      </c>
      <c r="BM272" s="143" t="s">
        <v>1997</v>
      </c>
    </row>
    <row r="273" spans="2:65" s="11" customFormat="1" ht="25.9" customHeight="1">
      <c r="B273" s="120"/>
      <c r="D273" s="121" t="s">
        <v>76</v>
      </c>
      <c r="E273" s="122" t="s">
        <v>1996</v>
      </c>
      <c r="F273" s="122" t="s">
        <v>1995</v>
      </c>
      <c r="I273" s="123"/>
      <c r="J273" s="124">
        <f>BK273</f>
        <v>0</v>
      </c>
      <c r="L273" s="120"/>
      <c r="M273" s="125"/>
      <c r="P273" s="126">
        <f>P274</f>
        <v>0</v>
      </c>
      <c r="R273" s="126">
        <f>R274</f>
        <v>0</v>
      </c>
      <c r="T273" s="127">
        <f>T274</f>
        <v>0</v>
      </c>
      <c r="AR273" s="121" t="s">
        <v>159</v>
      </c>
      <c r="AT273" s="128" t="s">
        <v>76</v>
      </c>
      <c r="AU273" s="128" t="s">
        <v>77</v>
      </c>
      <c r="AY273" s="121" t="s">
        <v>152</v>
      </c>
      <c r="BK273" s="129">
        <f>BK274</f>
        <v>0</v>
      </c>
    </row>
    <row r="274" spans="2:65" s="1" customFormat="1" ht="24.2" customHeight="1">
      <c r="B274" s="246"/>
      <c r="C274" s="245" t="s">
        <v>644</v>
      </c>
      <c r="D274" s="245" t="s">
        <v>154</v>
      </c>
      <c r="E274" s="244" t="s">
        <v>1994</v>
      </c>
      <c r="F274" s="240" t="s">
        <v>1993</v>
      </c>
      <c r="G274" s="243" t="s">
        <v>1992</v>
      </c>
      <c r="H274" s="242">
        <v>50</v>
      </c>
      <c r="I274" s="137"/>
      <c r="J274" s="241">
        <f>ROUND(I274*H274,2)</f>
        <v>0</v>
      </c>
      <c r="K274" s="240" t="s">
        <v>158</v>
      </c>
      <c r="L274" s="32"/>
      <c r="M274" s="193" t="s">
        <v>1</v>
      </c>
      <c r="N274" s="194" t="s">
        <v>43</v>
      </c>
      <c r="O274" s="195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AR274" s="143" t="s">
        <v>1991</v>
      </c>
      <c r="AT274" s="143" t="s">
        <v>154</v>
      </c>
      <c r="AU274" s="143" t="s">
        <v>85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1991</v>
      </c>
      <c r="BM274" s="143" t="s">
        <v>1990</v>
      </c>
    </row>
    <row r="275" spans="2:65" s="1" customFormat="1" ht="6.95" customHeight="1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autoFilter ref="C127:K274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5E5C-9248-41E0-A411-7C0F9E89A96D}">
  <sheetPr>
    <pageSetUpPr fitToPage="1"/>
  </sheetPr>
  <dimension ref="B2:BM221"/>
  <sheetViews>
    <sheetView showGridLines="0" topLeftCell="A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2552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">
        <v>17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2551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2378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ROUND((SUM(BE123:BE220)),  2)</f>
        <v>0</v>
      </c>
      <c r="I33" s="92">
        <v>0.21</v>
      </c>
      <c r="J33" s="91">
        <f>ROUND(((SUM(BE123:BE220))*I33),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ROUND((SUM(BF123:BF220)),  2)</f>
        <v>0</v>
      </c>
      <c r="I34" s="92">
        <v>0.15</v>
      </c>
      <c r="J34" s="91">
        <f>ROUND(((SUM(BF123:BF220))*I34),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ROUND((SUM(BG123:BG220)),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ROUND((SUM(BH123:BH220)),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ROUND((SUM(BI123:BI220)),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a - Vytápění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2550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2371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2549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2370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2548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8" customFormat="1" ht="24.95" customHeight="1">
      <c r="B103" s="104"/>
      <c r="D103" s="105" t="s">
        <v>2369</v>
      </c>
      <c r="E103" s="106"/>
      <c r="F103" s="106"/>
      <c r="G103" s="106"/>
      <c r="H103" s="106"/>
      <c r="I103" s="106"/>
      <c r="J103" s="107">
        <f>J219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Objekt A - a - Vytápění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P124+P219</f>
        <v>0</v>
      </c>
      <c r="Q123" s="53"/>
      <c r="R123" s="117">
        <f>R124+R219</f>
        <v>0</v>
      </c>
      <c r="S123" s="53"/>
      <c r="T123" s="118">
        <f>T124+T219</f>
        <v>0</v>
      </c>
      <c r="AT123" s="17" t="s">
        <v>76</v>
      </c>
      <c r="AU123" s="17" t="s">
        <v>109</v>
      </c>
      <c r="BK123" s="119">
        <f>BK124+BK219</f>
        <v>0</v>
      </c>
    </row>
    <row r="124" spans="2:65" s="11" customFormat="1" ht="25.9" customHeight="1">
      <c r="B124" s="120"/>
      <c r="D124" s="121" t="s">
        <v>76</v>
      </c>
      <c r="E124" s="122" t="s">
        <v>594</v>
      </c>
      <c r="F124" s="122" t="s">
        <v>595</v>
      </c>
      <c r="I124" s="123"/>
      <c r="J124" s="124">
        <f>BK124</f>
        <v>0</v>
      </c>
      <c r="L124" s="120"/>
      <c r="M124" s="125"/>
      <c r="P124" s="126">
        <f>P125+P128+P148+P165+P187</f>
        <v>0</v>
      </c>
      <c r="R124" s="126">
        <f>R125+R128+R148+R165+R187</f>
        <v>0</v>
      </c>
      <c r="T124" s="127">
        <f>T125+T128+T148+T165+T187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BK125+BK128+BK148+BK165+BK187</f>
        <v>0</v>
      </c>
    </row>
    <row r="125" spans="2:65" s="11" customFormat="1" ht="22.9" customHeight="1">
      <c r="B125" s="120"/>
      <c r="D125" s="121" t="s">
        <v>76</v>
      </c>
      <c r="E125" s="130" t="s">
        <v>856</v>
      </c>
      <c r="F125" s="130" t="s">
        <v>2547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2546</v>
      </c>
      <c r="F126" s="134" t="s">
        <v>2545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230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230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2544</v>
      </c>
      <c r="F127" s="134" t="s">
        <v>2543</v>
      </c>
      <c r="G127" s="135" t="s">
        <v>196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230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2030</v>
      </c>
      <c r="F128" s="130" t="s">
        <v>2029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2542</v>
      </c>
      <c r="F129" s="134" t="s">
        <v>2541</v>
      </c>
      <c r="G129" s="135" t="s">
        <v>2528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230</v>
      </c>
      <c r="BM129" s="143" t="s">
        <v>184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2540</v>
      </c>
      <c r="F130" s="134" t="s">
        <v>2539</v>
      </c>
      <c r="G130" s="135" t="s">
        <v>2528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230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230</v>
      </c>
      <c r="BM130" s="143" t="s">
        <v>193</v>
      </c>
    </row>
    <row r="131" spans="2:65" s="1" customFormat="1" ht="24.2" customHeight="1">
      <c r="B131" s="32"/>
      <c r="C131" s="132" t="s">
        <v>177</v>
      </c>
      <c r="D131" s="132" t="s">
        <v>154</v>
      </c>
      <c r="E131" s="133" t="s">
        <v>2538</v>
      </c>
      <c r="F131" s="134" t="s">
        <v>2537</v>
      </c>
      <c r="G131" s="135" t="s">
        <v>2528</v>
      </c>
      <c r="H131" s="136">
        <v>1</v>
      </c>
      <c r="I131" s="137"/>
      <c r="J131" s="138">
        <f>ROUND(I131*H131,2)</f>
        <v>0</v>
      </c>
      <c r="K131" s="134" t="s">
        <v>1</v>
      </c>
      <c r="L131" s="32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230</v>
      </c>
      <c r="BM131" s="143" t="s">
        <v>204</v>
      </c>
    </row>
    <row r="132" spans="2:65" s="1" customFormat="1" ht="16.5" customHeight="1">
      <c r="B132" s="32"/>
      <c r="C132" s="132" t="s">
        <v>184</v>
      </c>
      <c r="D132" s="132" t="s">
        <v>154</v>
      </c>
      <c r="E132" s="133" t="s">
        <v>2536</v>
      </c>
      <c r="F132" s="134" t="s">
        <v>2535</v>
      </c>
      <c r="G132" s="135" t="s">
        <v>2528</v>
      </c>
      <c r="H132" s="136">
        <v>1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230</v>
      </c>
      <c r="AT132" s="143" t="s">
        <v>154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230</v>
      </c>
      <c r="BM132" s="143" t="s">
        <v>214</v>
      </c>
    </row>
    <row r="133" spans="2:65" s="1" customFormat="1" ht="16.5" customHeight="1">
      <c r="B133" s="32"/>
      <c r="C133" s="132" t="s">
        <v>189</v>
      </c>
      <c r="D133" s="132" t="s">
        <v>154</v>
      </c>
      <c r="E133" s="133" t="s">
        <v>2534</v>
      </c>
      <c r="F133" s="134" t="s">
        <v>2533</v>
      </c>
      <c r="G133" s="135" t="s">
        <v>2528</v>
      </c>
      <c r="H133" s="136">
        <v>1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230</v>
      </c>
      <c r="BM133" s="143" t="s">
        <v>223</v>
      </c>
    </row>
    <row r="134" spans="2:65" s="1" customFormat="1" ht="16.5" customHeight="1">
      <c r="B134" s="32"/>
      <c r="C134" s="132" t="s">
        <v>193</v>
      </c>
      <c r="D134" s="132" t="s">
        <v>154</v>
      </c>
      <c r="E134" s="133" t="s">
        <v>2532</v>
      </c>
      <c r="F134" s="134" t="s">
        <v>2531</v>
      </c>
      <c r="G134" s="135" t="s">
        <v>2528</v>
      </c>
      <c r="H134" s="136">
        <v>1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230</v>
      </c>
      <c r="AT134" s="143" t="s">
        <v>154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230</v>
      </c>
      <c r="BM134" s="143" t="s">
        <v>230</v>
      </c>
    </row>
    <row r="135" spans="2:65" s="1" customFormat="1" ht="16.5" customHeight="1">
      <c r="B135" s="32"/>
      <c r="C135" s="132" t="s">
        <v>199</v>
      </c>
      <c r="D135" s="132" t="s">
        <v>154</v>
      </c>
      <c r="E135" s="133" t="s">
        <v>2530</v>
      </c>
      <c r="F135" s="134" t="s">
        <v>2529</v>
      </c>
      <c r="G135" s="135" t="s">
        <v>2528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230</v>
      </c>
      <c r="BM135" s="143" t="s">
        <v>241</v>
      </c>
    </row>
    <row r="136" spans="2:65" s="1" customFormat="1" ht="16.5" customHeight="1">
      <c r="B136" s="32"/>
      <c r="C136" s="132" t="s">
        <v>204</v>
      </c>
      <c r="D136" s="132" t="s">
        <v>154</v>
      </c>
      <c r="E136" s="133" t="s">
        <v>2527</v>
      </c>
      <c r="F136" s="134" t="s">
        <v>2526</v>
      </c>
      <c r="G136" s="135" t="s">
        <v>798</v>
      </c>
      <c r="H136" s="136">
        <v>10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230</v>
      </c>
      <c r="BM136" s="143" t="s">
        <v>252</v>
      </c>
    </row>
    <row r="137" spans="2:65" s="1" customFormat="1" ht="24.2" customHeight="1">
      <c r="B137" s="32"/>
      <c r="C137" s="132" t="s">
        <v>209</v>
      </c>
      <c r="D137" s="132" t="s">
        <v>154</v>
      </c>
      <c r="E137" s="133" t="s">
        <v>2525</v>
      </c>
      <c r="F137" s="134" t="s">
        <v>2524</v>
      </c>
      <c r="G137" s="135" t="s">
        <v>798</v>
      </c>
      <c r="H137" s="136">
        <v>1</v>
      </c>
      <c r="I137" s="137"/>
      <c r="J137" s="138">
        <f>ROUND(I137*H137,2)</f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230</v>
      </c>
      <c r="BM137" s="143" t="s">
        <v>259</v>
      </c>
    </row>
    <row r="138" spans="2:65" s="1" customFormat="1" ht="44.25" customHeight="1">
      <c r="B138" s="32"/>
      <c r="C138" s="132" t="s">
        <v>214</v>
      </c>
      <c r="D138" s="132" t="s">
        <v>154</v>
      </c>
      <c r="E138" s="133" t="s">
        <v>2523</v>
      </c>
      <c r="F138" s="134" t="s">
        <v>2522</v>
      </c>
      <c r="G138" s="135" t="s">
        <v>798</v>
      </c>
      <c r="H138" s="136">
        <v>1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230</v>
      </c>
      <c r="BM138" s="143" t="s">
        <v>267</v>
      </c>
    </row>
    <row r="139" spans="2:65" s="1" customFormat="1" ht="24.2" customHeight="1">
      <c r="B139" s="32"/>
      <c r="C139" s="132" t="s">
        <v>219</v>
      </c>
      <c r="D139" s="132" t="s">
        <v>154</v>
      </c>
      <c r="E139" s="133" t="s">
        <v>2521</v>
      </c>
      <c r="F139" s="134" t="s">
        <v>2520</v>
      </c>
      <c r="G139" s="135" t="s">
        <v>798</v>
      </c>
      <c r="H139" s="136">
        <v>1</v>
      </c>
      <c r="I139" s="137"/>
      <c r="J139" s="138">
        <f>ROUND(I139*H139,2)</f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230</v>
      </c>
      <c r="BM139" s="143" t="s">
        <v>275</v>
      </c>
    </row>
    <row r="140" spans="2:65" s="1" customFormat="1" ht="33" customHeight="1">
      <c r="B140" s="32"/>
      <c r="C140" s="132" t="s">
        <v>223</v>
      </c>
      <c r="D140" s="132" t="s">
        <v>154</v>
      </c>
      <c r="E140" s="133" t="s">
        <v>2519</v>
      </c>
      <c r="F140" s="134" t="s">
        <v>2518</v>
      </c>
      <c r="G140" s="135" t="s">
        <v>157</v>
      </c>
      <c r="H140" s="136">
        <v>1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230</v>
      </c>
      <c r="BM140" s="143" t="s">
        <v>284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2517</v>
      </c>
      <c r="F141" s="134" t="s">
        <v>2516</v>
      </c>
      <c r="G141" s="135" t="s">
        <v>798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230</v>
      </c>
      <c r="BM141" s="143" t="s">
        <v>297</v>
      </c>
    </row>
    <row r="142" spans="2:65" s="1" customFormat="1" ht="55.5" customHeight="1">
      <c r="B142" s="32"/>
      <c r="C142" s="132" t="s">
        <v>230</v>
      </c>
      <c r="D142" s="132" t="s">
        <v>154</v>
      </c>
      <c r="E142" s="133" t="s">
        <v>2515</v>
      </c>
      <c r="F142" s="134" t="s">
        <v>2514</v>
      </c>
      <c r="G142" s="135" t="s">
        <v>798</v>
      </c>
      <c r="H142" s="136">
        <v>2</v>
      </c>
      <c r="I142" s="137"/>
      <c r="J142" s="138">
        <f>ROUND(I142*H142,2)</f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230</v>
      </c>
      <c r="AT142" s="143" t="s">
        <v>154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230</v>
      </c>
      <c r="BM142" s="143" t="s">
        <v>305</v>
      </c>
    </row>
    <row r="143" spans="2:65" s="1" customFormat="1" ht="55.5" customHeight="1">
      <c r="B143" s="32"/>
      <c r="C143" s="132" t="s">
        <v>237</v>
      </c>
      <c r="D143" s="132" t="s">
        <v>154</v>
      </c>
      <c r="E143" s="133" t="s">
        <v>2513</v>
      </c>
      <c r="F143" s="134" t="s">
        <v>2512</v>
      </c>
      <c r="G143" s="135" t="s">
        <v>798</v>
      </c>
      <c r="H143" s="136">
        <v>1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230</v>
      </c>
      <c r="BM143" s="143" t="s">
        <v>313</v>
      </c>
    </row>
    <row r="144" spans="2:65" s="1" customFormat="1" ht="24.2" customHeight="1">
      <c r="B144" s="32"/>
      <c r="C144" s="132" t="s">
        <v>241</v>
      </c>
      <c r="D144" s="132" t="s">
        <v>154</v>
      </c>
      <c r="E144" s="133" t="s">
        <v>2511</v>
      </c>
      <c r="F144" s="134" t="s">
        <v>2510</v>
      </c>
      <c r="G144" s="135" t="s">
        <v>798</v>
      </c>
      <c r="H144" s="136">
        <v>2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230</v>
      </c>
      <c r="BM144" s="143" t="s">
        <v>321</v>
      </c>
    </row>
    <row r="145" spans="2:65" s="1" customFormat="1" ht="33" customHeight="1">
      <c r="B145" s="32"/>
      <c r="C145" s="132" t="s">
        <v>243</v>
      </c>
      <c r="D145" s="132" t="s">
        <v>154</v>
      </c>
      <c r="E145" s="133" t="s">
        <v>2509</v>
      </c>
      <c r="F145" s="134" t="s">
        <v>2508</v>
      </c>
      <c r="G145" s="135" t="s">
        <v>798</v>
      </c>
      <c r="H145" s="136">
        <v>1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230</v>
      </c>
      <c r="BM145" s="143" t="s">
        <v>329</v>
      </c>
    </row>
    <row r="146" spans="2:65" s="1" customFormat="1" ht="24.2" customHeight="1">
      <c r="B146" s="32"/>
      <c r="C146" s="132" t="s">
        <v>252</v>
      </c>
      <c r="D146" s="132" t="s">
        <v>154</v>
      </c>
      <c r="E146" s="133" t="s">
        <v>2507</v>
      </c>
      <c r="F146" s="134" t="s">
        <v>2506</v>
      </c>
      <c r="G146" s="135" t="s">
        <v>798</v>
      </c>
      <c r="H146" s="136">
        <v>1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230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230</v>
      </c>
      <c r="BM146" s="143" t="s">
        <v>337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2019</v>
      </c>
      <c r="F147" s="134" t="s">
        <v>2018</v>
      </c>
      <c r="G147" s="135" t="s">
        <v>196</v>
      </c>
      <c r="H147" s="136">
        <v>0.86799999999999999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230</v>
      </c>
      <c r="BM147" s="143" t="s">
        <v>348</v>
      </c>
    </row>
    <row r="148" spans="2:65" s="11" customFormat="1" ht="22.9" customHeight="1">
      <c r="B148" s="120"/>
      <c r="D148" s="121" t="s">
        <v>76</v>
      </c>
      <c r="E148" s="130" t="s">
        <v>2505</v>
      </c>
      <c r="F148" s="130" t="s">
        <v>2504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259</v>
      </c>
      <c r="D149" s="132" t="s">
        <v>154</v>
      </c>
      <c r="E149" s="133" t="s">
        <v>2503</v>
      </c>
      <c r="F149" s="134" t="s">
        <v>2502</v>
      </c>
      <c r="G149" s="135" t="s">
        <v>217</v>
      </c>
      <c r="H149" s="136">
        <v>80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230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230</v>
      </c>
      <c r="BM149" s="143" t="s">
        <v>357</v>
      </c>
    </row>
    <row r="150" spans="2:65" s="1" customFormat="1" ht="24.2" customHeight="1">
      <c r="B150" s="32"/>
      <c r="C150" s="132" t="s">
        <v>263</v>
      </c>
      <c r="D150" s="132" t="s">
        <v>154</v>
      </c>
      <c r="E150" s="133" t="s">
        <v>2501</v>
      </c>
      <c r="F150" s="134" t="s">
        <v>2500</v>
      </c>
      <c r="G150" s="135" t="s">
        <v>217</v>
      </c>
      <c r="H150" s="136">
        <v>30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230</v>
      </c>
      <c r="BM150" s="143" t="s">
        <v>365</v>
      </c>
    </row>
    <row r="151" spans="2:65" s="1" customFormat="1" ht="24.2" customHeight="1">
      <c r="B151" s="32"/>
      <c r="C151" s="132" t="s">
        <v>267</v>
      </c>
      <c r="D151" s="132" t="s">
        <v>154</v>
      </c>
      <c r="E151" s="133" t="s">
        <v>2499</v>
      </c>
      <c r="F151" s="134" t="s">
        <v>2498</v>
      </c>
      <c r="G151" s="135" t="s">
        <v>217</v>
      </c>
      <c r="H151" s="136">
        <v>20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230</v>
      </c>
      <c r="BM151" s="143" t="s">
        <v>373</v>
      </c>
    </row>
    <row r="152" spans="2:65" s="1" customFormat="1" ht="24.2" customHeight="1">
      <c r="B152" s="32"/>
      <c r="C152" s="132" t="s">
        <v>271</v>
      </c>
      <c r="D152" s="132" t="s">
        <v>154</v>
      </c>
      <c r="E152" s="133" t="s">
        <v>2497</v>
      </c>
      <c r="F152" s="134" t="s">
        <v>2496</v>
      </c>
      <c r="G152" s="135" t="s">
        <v>217</v>
      </c>
      <c r="H152" s="136">
        <v>150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230</v>
      </c>
      <c r="BM152" s="143" t="s">
        <v>381</v>
      </c>
    </row>
    <row r="153" spans="2:65" s="1" customFormat="1" ht="33" customHeight="1">
      <c r="B153" s="32"/>
      <c r="C153" s="132" t="s">
        <v>275</v>
      </c>
      <c r="D153" s="132" t="s">
        <v>154</v>
      </c>
      <c r="E153" s="133" t="s">
        <v>2495</v>
      </c>
      <c r="F153" s="134" t="s">
        <v>2494</v>
      </c>
      <c r="G153" s="135" t="s">
        <v>217</v>
      </c>
      <c r="H153" s="136">
        <v>20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230</v>
      </c>
      <c r="BM153" s="143" t="s">
        <v>389</v>
      </c>
    </row>
    <row r="154" spans="2:65" s="1" customFormat="1" ht="24.2" customHeight="1">
      <c r="B154" s="32"/>
      <c r="C154" s="132" t="s">
        <v>279</v>
      </c>
      <c r="D154" s="132" t="s">
        <v>154</v>
      </c>
      <c r="E154" s="133" t="s">
        <v>2493</v>
      </c>
      <c r="F154" s="134" t="s">
        <v>2492</v>
      </c>
      <c r="G154" s="135" t="s">
        <v>157</v>
      </c>
      <c r="H154" s="136">
        <v>14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230</v>
      </c>
      <c r="BM154" s="143" t="s">
        <v>397</v>
      </c>
    </row>
    <row r="155" spans="2:65" s="1" customFormat="1" ht="24.2" customHeight="1">
      <c r="B155" s="32"/>
      <c r="C155" s="132" t="s">
        <v>284</v>
      </c>
      <c r="D155" s="132" t="s">
        <v>154</v>
      </c>
      <c r="E155" s="133" t="s">
        <v>2491</v>
      </c>
      <c r="F155" s="134" t="s">
        <v>2490</v>
      </c>
      <c r="G155" s="135" t="s">
        <v>157</v>
      </c>
      <c r="H155" s="136">
        <v>18</v>
      </c>
      <c r="I155" s="137"/>
      <c r="J155" s="138">
        <f>ROUND(I155*H155,2)</f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230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230</v>
      </c>
      <c r="BM155" s="143" t="s">
        <v>405</v>
      </c>
    </row>
    <row r="156" spans="2:65" s="1" customFormat="1" ht="24.2" customHeight="1">
      <c r="B156" s="32"/>
      <c r="C156" s="132" t="s">
        <v>291</v>
      </c>
      <c r="D156" s="132" t="s">
        <v>154</v>
      </c>
      <c r="E156" s="133" t="s">
        <v>2489</v>
      </c>
      <c r="F156" s="134" t="s">
        <v>2488</v>
      </c>
      <c r="G156" s="135" t="s">
        <v>157</v>
      </c>
      <c r="H156" s="136">
        <v>4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230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230</v>
      </c>
      <c r="BM156" s="143" t="s">
        <v>1378</v>
      </c>
    </row>
    <row r="157" spans="2:65" s="1" customFormat="1" ht="24.2" customHeight="1">
      <c r="B157" s="32"/>
      <c r="C157" s="132" t="s">
        <v>297</v>
      </c>
      <c r="D157" s="132" t="s">
        <v>154</v>
      </c>
      <c r="E157" s="133" t="s">
        <v>2487</v>
      </c>
      <c r="F157" s="134" t="s">
        <v>2486</v>
      </c>
      <c r="G157" s="135" t="s">
        <v>157</v>
      </c>
      <c r="H157" s="136">
        <v>4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230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230</v>
      </c>
      <c r="BM157" s="143" t="s">
        <v>414</v>
      </c>
    </row>
    <row r="158" spans="2:65" s="1" customFormat="1" ht="24.2" customHeight="1">
      <c r="B158" s="32"/>
      <c r="C158" s="132" t="s">
        <v>301</v>
      </c>
      <c r="D158" s="132" t="s">
        <v>154</v>
      </c>
      <c r="E158" s="133" t="s">
        <v>2485</v>
      </c>
      <c r="F158" s="134" t="s">
        <v>2484</v>
      </c>
      <c r="G158" s="135" t="s">
        <v>217</v>
      </c>
      <c r="H158" s="136">
        <v>170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230</v>
      </c>
      <c r="BM158" s="143" t="s">
        <v>422</v>
      </c>
    </row>
    <row r="159" spans="2:65" s="1" customFormat="1" ht="24.2" customHeight="1">
      <c r="B159" s="32"/>
      <c r="C159" s="132" t="s">
        <v>305</v>
      </c>
      <c r="D159" s="132" t="s">
        <v>154</v>
      </c>
      <c r="E159" s="133" t="s">
        <v>2483</v>
      </c>
      <c r="F159" s="134" t="s">
        <v>2482</v>
      </c>
      <c r="G159" s="135" t="s">
        <v>217</v>
      </c>
      <c r="H159" s="136">
        <v>150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230</v>
      </c>
      <c r="BM159" s="143" t="s">
        <v>431</v>
      </c>
    </row>
    <row r="160" spans="2:65" s="1" customFormat="1" ht="55.5" customHeight="1">
      <c r="B160" s="32"/>
      <c r="C160" s="132" t="s">
        <v>309</v>
      </c>
      <c r="D160" s="132" t="s">
        <v>154</v>
      </c>
      <c r="E160" s="133" t="s">
        <v>2481</v>
      </c>
      <c r="F160" s="134" t="s">
        <v>2480</v>
      </c>
      <c r="G160" s="135" t="s">
        <v>217</v>
      </c>
      <c r="H160" s="136">
        <v>110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230</v>
      </c>
      <c r="BM160" s="143" t="s">
        <v>439</v>
      </c>
    </row>
    <row r="161" spans="2:65" s="1" customFormat="1" ht="55.5" customHeight="1">
      <c r="B161" s="32"/>
      <c r="C161" s="132" t="s">
        <v>313</v>
      </c>
      <c r="D161" s="132" t="s">
        <v>154</v>
      </c>
      <c r="E161" s="133" t="s">
        <v>2479</v>
      </c>
      <c r="F161" s="134" t="s">
        <v>2478</v>
      </c>
      <c r="G161" s="135" t="s">
        <v>217</v>
      </c>
      <c r="H161" s="136">
        <v>80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230</v>
      </c>
      <c r="BM161" s="143" t="s">
        <v>447</v>
      </c>
    </row>
    <row r="162" spans="2:65" s="1" customFormat="1" ht="24.2" customHeight="1">
      <c r="B162" s="32"/>
      <c r="C162" s="166" t="s">
        <v>317</v>
      </c>
      <c r="D162" s="166" t="s">
        <v>231</v>
      </c>
      <c r="E162" s="167" t="s">
        <v>2477</v>
      </c>
      <c r="F162" s="168" t="s">
        <v>2476</v>
      </c>
      <c r="G162" s="169" t="s">
        <v>217</v>
      </c>
      <c r="H162" s="170">
        <v>150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230</v>
      </c>
      <c r="BM162" s="143" t="s">
        <v>455</v>
      </c>
    </row>
    <row r="163" spans="2:65" s="1" customFormat="1" ht="55.5" customHeight="1">
      <c r="B163" s="32"/>
      <c r="C163" s="132" t="s">
        <v>321</v>
      </c>
      <c r="D163" s="132" t="s">
        <v>154</v>
      </c>
      <c r="E163" s="133" t="s">
        <v>2475</v>
      </c>
      <c r="F163" s="134" t="s">
        <v>2474</v>
      </c>
      <c r="G163" s="135" t="s">
        <v>217</v>
      </c>
      <c r="H163" s="136">
        <v>20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230</v>
      </c>
      <c r="BM163" s="143" t="s">
        <v>463</v>
      </c>
    </row>
    <row r="164" spans="2:65" s="1" customFormat="1" ht="44.25" customHeight="1">
      <c r="B164" s="32"/>
      <c r="C164" s="132" t="s">
        <v>325</v>
      </c>
      <c r="D164" s="132" t="s">
        <v>154</v>
      </c>
      <c r="E164" s="133" t="s">
        <v>2473</v>
      </c>
      <c r="F164" s="134" t="s">
        <v>2472</v>
      </c>
      <c r="G164" s="135" t="s">
        <v>196</v>
      </c>
      <c r="H164" s="136">
        <v>0.57399999999999995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230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230</v>
      </c>
      <c r="BM164" s="143" t="s">
        <v>473</v>
      </c>
    </row>
    <row r="165" spans="2:65" s="11" customFormat="1" ht="22.9" customHeight="1">
      <c r="B165" s="120"/>
      <c r="D165" s="121" t="s">
        <v>76</v>
      </c>
      <c r="E165" s="130" t="s">
        <v>2016</v>
      </c>
      <c r="F165" s="130" t="s">
        <v>2015</v>
      </c>
      <c r="I165" s="123"/>
      <c r="J165" s="131">
        <f>BK165</f>
        <v>0</v>
      </c>
      <c r="L165" s="120"/>
      <c r="M165" s="125"/>
      <c r="P165" s="126">
        <f>SUM(P166:P186)</f>
        <v>0</v>
      </c>
      <c r="R165" s="126">
        <f>SUM(R166:R186)</f>
        <v>0</v>
      </c>
      <c r="T165" s="127">
        <f>SUM(T166:T186)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SUM(BK166:BK186)</f>
        <v>0</v>
      </c>
    </row>
    <row r="166" spans="2:65" s="1" customFormat="1" ht="24.2" customHeight="1">
      <c r="B166" s="32"/>
      <c r="C166" s="132" t="s">
        <v>329</v>
      </c>
      <c r="D166" s="132" t="s">
        <v>154</v>
      </c>
      <c r="E166" s="133" t="s">
        <v>2471</v>
      </c>
      <c r="F166" s="134" t="s">
        <v>2470</v>
      </c>
      <c r="G166" s="135" t="s">
        <v>157</v>
      </c>
      <c r="H166" s="136">
        <v>4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230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230</v>
      </c>
      <c r="BM166" s="143" t="s">
        <v>482</v>
      </c>
    </row>
    <row r="167" spans="2:65" s="1" customFormat="1" ht="44.25" customHeight="1">
      <c r="B167" s="32"/>
      <c r="C167" s="132" t="s">
        <v>333</v>
      </c>
      <c r="D167" s="132" t="s">
        <v>154</v>
      </c>
      <c r="E167" s="133" t="s">
        <v>2469</v>
      </c>
      <c r="F167" s="134" t="s">
        <v>2468</v>
      </c>
      <c r="G167" s="135" t="s">
        <v>157</v>
      </c>
      <c r="H167" s="136">
        <v>7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230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230</v>
      </c>
      <c r="BM167" s="143" t="s">
        <v>491</v>
      </c>
    </row>
    <row r="168" spans="2:65" s="1" customFormat="1" ht="37.9" customHeight="1">
      <c r="B168" s="32"/>
      <c r="C168" s="132" t="s">
        <v>337</v>
      </c>
      <c r="D168" s="132" t="s">
        <v>154</v>
      </c>
      <c r="E168" s="133" t="s">
        <v>2467</v>
      </c>
      <c r="F168" s="134" t="s">
        <v>2466</v>
      </c>
      <c r="G168" s="135" t="s">
        <v>157</v>
      </c>
      <c r="H168" s="136">
        <v>7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230</v>
      </c>
      <c r="BM168" s="143" t="s">
        <v>500</v>
      </c>
    </row>
    <row r="169" spans="2:65" s="1" customFormat="1" ht="21.75" customHeight="1">
      <c r="B169" s="32"/>
      <c r="C169" s="132" t="s">
        <v>342</v>
      </c>
      <c r="D169" s="132" t="s">
        <v>154</v>
      </c>
      <c r="E169" s="133" t="s">
        <v>2465</v>
      </c>
      <c r="F169" s="134" t="s">
        <v>2464</v>
      </c>
      <c r="G169" s="135" t="s">
        <v>157</v>
      </c>
      <c r="H169" s="136">
        <v>1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230</v>
      </c>
      <c r="BM169" s="143" t="s">
        <v>508</v>
      </c>
    </row>
    <row r="170" spans="2:65" s="1" customFormat="1" ht="21.75" customHeight="1">
      <c r="B170" s="32"/>
      <c r="C170" s="132" t="s">
        <v>348</v>
      </c>
      <c r="D170" s="132" t="s">
        <v>154</v>
      </c>
      <c r="E170" s="133" t="s">
        <v>2463</v>
      </c>
      <c r="F170" s="134" t="s">
        <v>2462</v>
      </c>
      <c r="G170" s="135" t="s">
        <v>157</v>
      </c>
      <c r="H170" s="136">
        <v>2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230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230</v>
      </c>
      <c r="BM170" s="143" t="s">
        <v>516</v>
      </c>
    </row>
    <row r="171" spans="2:65" s="1" customFormat="1" ht="21.75" customHeight="1">
      <c r="B171" s="32"/>
      <c r="C171" s="132" t="s">
        <v>353</v>
      </c>
      <c r="D171" s="132" t="s">
        <v>154</v>
      </c>
      <c r="E171" s="133" t="s">
        <v>2461</v>
      </c>
      <c r="F171" s="134" t="s">
        <v>2460</v>
      </c>
      <c r="G171" s="135" t="s">
        <v>157</v>
      </c>
      <c r="H171" s="136">
        <v>1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230</v>
      </c>
      <c r="BM171" s="143" t="s">
        <v>524</v>
      </c>
    </row>
    <row r="172" spans="2:65" s="1" customFormat="1" ht="21.75" customHeight="1">
      <c r="B172" s="32"/>
      <c r="C172" s="132" t="s">
        <v>357</v>
      </c>
      <c r="D172" s="132" t="s">
        <v>154</v>
      </c>
      <c r="E172" s="133" t="s">
        <v>2008</v>
      </c>
      <c r="F172" s="134" t="s">
        <v>2007</v>
      </c>
      <c r="G172" s="135" t="s">
        <v>157</v>
      </c>
      <c r="H172" s="136">
        <v>1</v>
      </c>
      <c r="I172" s="137"/>
      <c r="J172" s="138">
        <f>ROUND(I172*H172,2)</f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230</v>
      </c>
      <c r="BM172" s="143" t="s">
        <v>533</v>
      </c>
    </row>
    <row r="173" spans="2:65" s="1" customFormat="1" ht="21.75" customHeight="1">
      <c r="B173" s="32"/>
      <c r="C173" s="132" t="s">
        <v>361</v>
      </c>
      <c r="D173" s="132" t="s">
        <v>154</v>
      </c>
      <c r="E173" s="133" t="s">
        <v>2459</v>
      </c>
      <c r="F173" s="134" t="s">
        <v>2458</v>
      </c>
      <c r="G173" s="135" t="s">
        <v>157</v>
      </c>
      <c r="H173" s="136">
        <v>12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230</v>
      </c>
      <c r="BM173" s="143" t="s">
        <v>542</v>
      </c>
    </row>
    <row r="174" spans="2:65" s="1" customFormat="1" ht="37.9" customHeight="1">
      <c r="B174" s="32"/>
      <c r="C174" s="132" t="s">
        <v>365</v>
      </c>
      <c r="D174" s="132" t="s">
        <v>154</v>
      </c>
      <c r="E174" s="133" t="s">
        <v>2457</v>
      </c>
      <c r="F174" s="134" t="s">
        <v>2456</v>
      </c>
      <c r="G174" s="135" t="s">
        <v>157</v>
      </c>
      <c r="H174" s="136">
        <v>7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230</v>
      </c>
      <c r="BM174" s="143" t="s">
        <v>551</v>
      </c>
    </row>
    <row r="175" spans="2:65" s="1" customFormat="1" ht="24.2" customHeight="1">
      <c r="B175" s="32"/>
      <c r="C175" s="132" t="s">
        <v>369</v>
      </c>
      <c r="D175" s="132" t="s">
        <v>154</v>
      </c>
      <c r="E175" s="133" t="s">
        <v>2455</v>
      </c>
      <c r="F175" s="134" t="s">
        <v>2454</v>
      </c>
      <c r="G175" s="135" t="s">
        <v>157</v>
      </c>
      <c r="H175" s="136">
        <v>7</v>
      </c>
      <c r="I175" s="137"/>
      <c r="J175" s="138">
        <f>ROUND(I175*H175,2)</f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230</v>
      </c>
      <c r="BM175" s="143" t="s">
        <v>559</v>
      </c>
    </row>
    <row r="176" spans="2:65" s="1" customFormat="1" ht="24.2" customHeight="1">
      <c r="B176" s="32"/>
      <c r="C176" s="132" t="s">
        <v>373</v>
      </c>
      <c r="D176" s="132" t="s">
        <v>154</v>
      </c>
      <c r="E176" s="133" t="s">
        <v>2453</v>
      </c>
      <c r="F176" s="134" t="s">
        <v>2452</v>
      </c>
      <c r="G176" s="135" t="s">
        <v>157</v>
      </c>
      <c r="H176" s="136">
        <v>2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230</v>
      </c>
      <c r="BM176" s="143" t="s">
        <v>567</v>
      </c>
    </row>
    <row r="177" spans="2:65" s="1" customFormat="1" ht="24.2" customHeight="1">
      <c r="B177" s="32"/>
      <c r="C177" s="132" t="s">
        <v>377</v>
      </c>
      <c r="D177" s="132" t="s">
        <v>154</v>
      </c>
      <c r="E177" s="133" t="s">
        <v>2451</v>
      </c>
      <c r="F177" s="134" t="s">
        <v>2450</v>
      </c>
      <c r="G177" s="135" t="s">
        <v>157</v>
      </c>
      <c r="H177" s="136">
        <v>2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85</v>
      </c>
      <c r="BK177" s="144">
        <f>ROUND(I177*H177,2)</f>
        <v>0</v>
      </c>
      <c r="BL177" s="17" t="s">
        <v>230</v>
      </c>
      <c r="BM177" s="143" t="s">
        <v>575</v>
      </c>
    </row>
    <row r="178" spans="2:65" s="1" customFormat="1" ht="24.2" customHeight="1">
      <c r="B178" s="32"/>
      <c r="C178" s="132" t="s">
        <v>381</v>
      </c>
      <c r="D178" s="132" t="s">
        <v>154</v>
      </c>
      <c r="E178" s="133" t="s">
        <v>2449</v>
      </c>
      <c r="F178" s="134" t="s">
        <v>2448</v>
      </c>
      <c r="G178" s="135" t="s">
        <v>157</v>
      </c>
      <c r="H178" s="136">
        <v>1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230</v>
      </c>
      <c r="BM178" s="143" t="s">
        <v>583</v>
      </c>
    </row>
    <row r="179" spans="2:65" s="1" customFormat="1" ht="24.2" customHeight="1">
      <c r="B179" s="32"/>
      <c r="C179" s="132" t="s">
        <v>385</v>
      </c>
      <c r="D179" s="132" t="s">
        <v>154</v>
      </c>
      <c r="E179" s="133" t="s">
        <v>2447</v>
      </c>
      <c r="F179" s="134" t="s">
        <v>2446</v>
      </c>
      <c r="G179" s="135" t="s">
        <v>157</v>
      </c>
      <c r="H179" s="136">
        <v>2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230</v>
      </c>
      <c r="BM179" s="143" t="s">
        <v>598</v>
      </c>
    </row>
    <row r="180" spans="2:65" s="1" customFormat="1" ht="24.2" customHeight="1">
      <c r="B180" s="32"/>
      <c r="C180" s="132" t="s">
        <v>389</v>
      </c>
      <c r="D180" s="132" t="s">
        <v>154</v>
      </c>
      <c r="E180" s="133" t="s">
        <v>2445</v>
      </c>
      <c r="F180" s="134" t="s">
        <v>2444</v>
      </c>
      <c r="G180" s="135" t="s">
        <v>157</v>
      </c>
      <c r="H180" s="136">
        <v>10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230</v>
      </c>
      <c r="BM180" s="143" t="s">
        <v>607</v>
      </c>
    </row>
    <row r="181" spans="2:65" s="1" customFormat="1" ht="24.2" customHeight="1">
      <c r="B181" s="32"/>
      <c r="C181" s="132" t="s">
        <v>393</v>
      </c>
      <c r="D181" s="132" t="s">
        <v>154</v>
      </c>
      <c r="E181" s="133" t="s">
        <v>2443</v>
      </c>
      <c r="F181" s="134" t="s">
        <v>2442</v>
      </c>
      <c r="G181" s="135" t="s">
        <v>157</v>
      </c>
      <c r="H181" s="136">
        <v>8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230</v>
      </c>
      <c r="BM181" s="143" t="s">
        <v>614</v>
      </c>
    </row>
    <row r="182" spans="2:65" s="1" customFormat="1" ht="37.9" customHeight="1">
      <c r="B182" s="32"/>
      <c r="C182" s="132" t="s">
        <v>397</v>
      </c>
      <c r="D182" s="132" t="s">
        <v>154</v>
      </c>
      <c r="E182" s="133" t="s">
        <v>2441</v>
      </c>
      <c r="F182" s="134" t="s">
        <v>2440</v>
      </c>
      <c r="G182" s="135" t="s">
        <v>157</v>
      </c>
      <c r="H182" s="136">
        <v>1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230</v>
      </c>
      <c r="BM182" s="143" t="s">
        <v>623</v>
      </c>
    </row>
    <row r="183" spans="2:65" s="1" customFormat="1" ht="37.9" customHeight="1">
      <c r="B183" s="32"/>
      <c r="C183" s="132" t="s">
        <v>401</v>
      </c>
      <c r="D183" s="132" t="s">
        <v>154</v>
      </c>
      <c r="E183" s="133" t="s">
        <v>2439</v>
      </c>
      <c r="F183" s="134" t="s">
        <v>2438</v>
      </c>
      <c r="G183" s="135" t="s">
        <v>157</v>
      </c>
      <c r="H183" s="136">
        <v>2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230</v>
      </c>
      <c r="BM183" s="143" t="s">
        <v>630</v>
      </c>
    </row>
    <row r="184" spans="2:65" s="1" customFormat="1" ht="37.9" customHeight="1">
      <c r="B184" s="32"/>
      <c r="C184" s="132" t="s">
        <v>405</v>
      </c>
      <c r="D184" s="132" t="s">
        <v>154</v>
      </c>
      <c r="E184" s="133" t="s">
        <v>2437</v>
      </c>
      <c r="F184" s="134" t="s">
        <v>2436</v>
      </c>
      <c r="G184" s="135" t="s">
        <v>157</v>
      </c>
      <c r="H184" s="136">
        <v>1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230</v>
      </c>
      <c r="BM184" s="143" t="s">
        <v>641</v>
      </c>
    </row>
    <row r="185" spans="2:65" s="1" customFormat="1" ht="24.2" customHeight="1">
      <c r="B185" s="32"/>
      <c r="C185" s="132" t="s">
        <v>409</v>
      </c>
      <c r="D185" s="132" t="s">
        <v>154</v>
      </c>
      <c r="E185" s="133" t="s">
        <v>2002</v>
      </c>
      <c r="F185" s="134" t="s">
        <v>2001</v>
      </c>
      <c r="G185" s="135" t="s">
        <v>157</v>
      </c>
      <c r="H185" s="136">
        <v>1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230</v>
      </c>
      <c r="BM185" s="143" t="s">
        <v>648</v>
      </c>
    </row>
    <row r="186" spans="2:65" s="1" customFormat="1" ht="44.25" customHeight="1">
      <c r="B186" s="32"/>
      <c r="C186" s="132" t="s">
        <v>1378</v>
      </c>
      <c r="D186" s="132" t="s">
        <v>154</v>
      </c>
      <c r="E186" s="133" t="s">
        <v>1999</v>
      </c>
      <c r="F186" s="134" t="s">
        <v>1998</v>
      </c>
      <c r="G186" s="135" t="s">
        <v>196</v>
      </c>
      <c r="H186" s="136">
        <v>5.5E-2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230</v>
      </c>
      <c r="BM186" s="143" t="s">
        <v>657</v>
      </c>
    </row>
    <row r="187" spans="2:65" s="11" customFormat="1" ht="22.9" customHeight="1">
      <c r="B187" s="120"/>
      <c r="D187" s="121" t="s">
        <v>76</v>
      </c>
      <c r="E187" s="130" t="s">
        <v>2435</v>
      </c>
      <c r="F187" s="130" t="s">
        <v>2434</v>
      </c>
      <c r="I187" s="123"/>
      <c r="J187" s="131">
        <f>BK187</f>
        <v>0</v>
      </c>
      <c r="L187" s="120"/>
      <c r="M187" s="125"/>
      <c r="P187" s="126">
        <f>SUM(P188:P218)</f>
        <v>0</v>
      </c>
      <c r="R187" s="126">
        <f>SUM(R188:R218)</f>
        <v>0</v>
      </c>
      <c r="T187" s="127">
        <f>SUM(T188:T218)</f>
        <v>0</v>
      </c>
      <c r="AR187" s="121" t="s">
        <v>160</v>
      </c>
      <c r="AT187" s="128" t="s">
        <v>76</v>
      </c>
      <c r="AU187" s="128" t="s">
        <v>85</v>
      </c>
      <c r="AY187" s="121" t="s">
        <v>152</v>
      </c>
      <c r="BK187" s="129">
        <f>SUM(BK188:BK218)</f>
        <v>0</v>
      </c>
    </row>
    <row r="188" spans="2:65" s="1" customFormat="1" ht="37.9" customHeight="1">
      <c r="B188" s="32"/>
      <c r="C188" s="132" t="s">
        <v>1380</v>
      </c>
      <c r="D188" s="132" t="s">
        <v>154</v>
      </c>
      <c r="E188" s="133" t="s">
        <v>2433</v>
      </c>
      <c r="F188" s="134" t="s">
        <v>2432</v>
      </c>
      <c r="G188" s="135" t="s">
        <v>157</v>
      </c>
      <c r="H188" s="136">
        <v>144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230</v>
      </c>
      <c r="BM188" s="143" t="s">
        <v>666</v>
      </c>
    </row>
    <row r="189" spans="2:65" s="1" customFormat="1" ht="37.9" customHeight="1">
      <c r="B189" s="32"/>
      <c r="C189" s="132" t="s">
        <v>414</v>
      </c>
      <c r="D189" s="132" t="s">
        <v>154</v>
      </c>
      <c r="E189" s="133" t="s">
        <v>2431</v>
      </c>
      <c r="F189" s="134" t="s">
        <v>2430</v>
      </c>
      <c r="G189" s="135" t="s">
        <v>157</v>
      </c>
      <c r="H189" s="136">
        <v>14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230</v>
      </c>
      <c r="BM189" s="143" t="s">
        <v>675</v>
      </c>
    </row>
    <row r="190" spans="2:65" s="1" customFormat="1" ht="24.2" customHeight="1">
      <c r="B190" s="32"/>
      <c r="C190" s="132" t="s">
        <v>418</v>
      </c>
      <c r="D190" s="132" t="s">
        <v>154</v>
      </c>
      <c r="E190" s="133" t="s">
        <v>2429</v>
      </c>
      <c r="F190" s="134" t="s">
        <v>2428</v>
      </c>
      <c r="G190" s="135" t="s">
        <v>157</v>
      </c>
      <c r="H190" s="136">
        <v>7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230</v>
      </c>
      <c r="BM190" s="143" t="s">
        <v>684</v>
      </c>
    </row>
    <row r="191" spans="2:65" s="1" customFormat="1" ht="16.5" customHeight="1">
      <c r="B191" s="32"/>
      <c r="C191" s="166" t="s">
        <v>422</v>
      </c>
      <c r="D191" s="166" t="s">
        <v>231</v>
      </c>
      <c r="E191" s="167" t="s">
        <v>2427</v>
      </c>
      <c r="F191" s="168" t="s">
        <v>2426</v>
      </c>
      <c r="G191" s="169" t="s">
        <v>157</v>
      </c>
      <c r="H191" s="170">
        <v>7</v>
      </c>
      <c r="I191" s="171"/>
      <c r="J191" s="172">
        <f>ROUND(I191*H191,2)</f>
        <v>0</v>
      </c>
      <c r="K191" s="168" t="s">
        <v>158</v>
      </c>
      <c r="L191" s="173"/>
      <c r="M191" s="174" t="s">
        <v>1</v>
      </c>
      <c r="N191" s="175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305</v>
      </c>
      <c r="AT191" s="143" t="s">
        <v>231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230</v>
      </c>
      <c r="BM191" s="143" t="s">
        <v>702</v>
      </c>
    </row>
    <row r="192" spans="2:65" s="1" customFormat="1" ht="21.75" customHeight="1">
      <c r="B192" s="32"/>
      <c r="C192" s="132" t="s">
        <v>426</v>
      </c>
      <c r="D192" s="132" t="s">
        <v>154</v>
      </c>
      <c r="E192" s="133" t="s">
        <v>2425</v>
      </c>
      <c r="F192" s="134" t="s">
        <v>2424</v>
      </c>
      <c r="G192" s="135" t="s">
        <v>157</v>
      </c>
      <c r="H192" s="136">
        <v>16</v>
      </c>
      <c r="I192" s="137"/>
      <c r="J192" s="138">
        <f>ROUND(I192*H192,2)</f>
        <v>0</v>
      </c>
      <c r="K192" s="134" t="s">
        <v>158</v>
      </c>
      <c r="L192" s="32"/>
      <c r="M192" s="139" t="s">
        <v>1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230</v>
      </c>
      <c r="AT192" s="143" t="s">
        <v>154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230</v>
      </c>
      <c r="BM192" s="143" t="s">
        <v>711</v>
      </c>
    </row>
    <row r="193" spans="2:65" s="1" customFormat="1" ht="37.9" customHeight="1">
      <c r="B193" s="32"/>
      <c r="C193" s="132" t="s">
        <v>431</v>
      </c>
      <c r="D193" s="132" t="s">
        <v>154</v>
      </c>
      <c r="E193" s="133" t="s">
        <v>2423</v>
      </c>
      <c r="F193" s="134" t="s">
        <v>2422</v>
      </c>
      <c r="G193" s="135" t="s">
        <v>217</v>
      </c>
      <c r="H193" s="136">
        <v>1100</v>
      </c>
      <c r="I193" s="137"/>
      <c r="J193" s="138">
        <f>ROUND(I193*H193,2)</f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230</v>
      </c>
      <c r="BM193" s="143" t="s">
        <v>717</v>
      </c>
    </row>
    <row r="194" spans="2:65" s="12" customFormat="1">
      <c r="B194" s="145"/>
      <c r="D194" s="146" t="s">
        <v>174</v>
      </c>
      <c r="E194" s="147" t="s">
        <v>1</v>
      </c>
      <c r="F194" s="148" t="s">
        <v>2421</v>
      </c>
      <c r="H194" s="149">
        <v>800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2" customFormat="1">
      <c r="B195" s="145"/>
      <c r="D195" s="146" t="s">
        <v>174</v>
      </c>
      <c r="E195" s="147" t="s">
        <v>1</v>
      </c>
      <c r="F195" s="148" t="s">
        <v>2420</v>
      </c>
      <c r="H195" s="149">
        <v>300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3" customFormat="1">
      <c r="B196" s="153"/>
      <c r="D196" s="146" t="s">
        <v>174</v>
      </c>
      <c r="E196" s="154" t="s">
        <v>1</v>
      </c>
      <c r="F196" s="155" t="s">
        <v>176</v>
      </c>
      <c r="H196" s="156">
        <v>1100</v>
      </c>
      <c r="I196" s="157"/>
      <c r="L196" s="153"/>
      <c r="M196" s="158"/>
      <c r="T196" s="159"/>
      <c r="AT196" s="154" t="s">
        <v>174</v>
      </c>
      <c r="AU196" s="154" t="s">
        <v>160</v>
      </c>
      <c r="AV196" s="13" t="s">
        <v>159</v>
      </c>
      <c r="AW196" s="13" t="s">
        <v>32</v>
      </c>
      <c r="AX196" s="13" t="s">
        <v>85</v>
      </c>
      <c r="AY196" s="154" t="s">
        <v>152</v>
      </c>
    </row>
    <row r="197" spans="2:65" s="1" customFormat="1" ht="37.9" customHeight="1">
      <c r="B197" s="32"/>
      <c r="C197" s="132" t="s">
        <v>435</v>
      </c>
      <c r="D197" s="132" t="s">
        <v>154</v>
      </c>
      <c r="E197" s="133" t="s">
        <v>2419</v>
      </c>
      <c r="F197" s="134" t="s">
        <v>2418</v>
      </c>
      <c r="G197" s="135" t="s">
        <v>217</v>
      </c>
      <c r="H197" s="136">
        <v>7600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230</v>
      </c>
      <c r="BM197" s="143" t="s">
        <v>726</v>
      </c>
    </row>
    <row r="198" spans="2:65" s="12" customFormat="1">
      <c r="B198" s="145"/>
      <c r="D198" s="146" t="s">
        <v>174</v>
      </c>
      <c r="E198" s="147" t="s">
        <v>1</v>
      </c>
      <c r="F198" s="148" t="s">
        <v>2417</v>
      </c>
      <c r="H198" s="149">
        <v>4600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>
      <c r="B199" s="145"/>
      <c r="D199" s="146" t="s">
        <v>174</v>
      </c>
      <c r="E199" s="147" t="s">
        <v>1</v>
      </c>
      <c r="F199" s="148" t="s">
        <v>2416</v>
      </c>
      <c r="H199" s="149">
        <v>3000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>
      <c r="B200" s="153"/>
      <c r="D200" s="146" t="s">
        <v>174</v>
      </c>
      <c r="E200" s="154" t="s">
        <v>1</v>
      </c>
      <c r="F200" s="155" t="s">
        <v>176</v>
      </c>
      <c r="H200" s="156">
        <v>7600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37.9" customHeight="1">
      <c r="B201" s="32"/>
      <c r="C201" s="132" t="s">
        <v>439</v>
      </c>
      <c r="D201" s="132" t="s">
        <v>154</v>
      </c>
      <c r="E201" s="133" t="s">
        <v>2415</v>
      </c>
      <c r="F201" s="134" t="s">
        <v>2414</v>
      </c>
      <c r="G201" s="135" t="s">
        <v>217</v>
      </c>
      <c r="H201" s="136">
        <v>170</v>
      </c>
      <c r="I201" s="137"/>
      <c r="J201" s="138">
        <f>ROUND(I201*H201,2)</f>
        <v>0</v>
      </c>
      <c r="K201" s="134" t="s">
        <v>158</v>
      </c>
      <c r="L201" s="32"/>
      <c r="M201" s="139" t="s">
        <v>1</v>
      </c>
      <c r="N201" s="140" t="s">
        <v>42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85</v>
      </c>
      <c r="BK201" s="144">
        <f>ROUND(I201*H201,2)</f>
        <v>0</v>
      </c>
      <c r="BL201" s="17" t="s">
        <v>230</v>
      </c>
      <c r="BM201" s="143" t="s">
        <v>735</v>
      </c>
    </row>
    <row r="202" spans="2:65" s="12" customFormat="1">
      <c r="B202" s="145"/>
      <c r="D202" s="146" t="s">
        <v>174</v>
      </c>
      <c r="E202" s="147" t="s">
        <v>1</v>
      </c>
      <c r="F202" s="148" t="s">
        <v>2413</v>
      </c>
      <c r="H202" s="149">
        <v>170</v>
      </c>
      <c r="I202" s="150"/>
      <c r="L202" s="145"/>
      <c r="M202" s="151"/>
      <c r="T202" s="152"/>
      <c r="AT202" s="147" t="s">
        <v>174</v>
      </c>
      <c r="AU202" s="147" t="s">
        <v>160</v>
      </c>
      <c r="AV202" s="12" t="s">
        <v>160</v>
      </c>
      <c r="AW202" s="12" t="s">
        <v>32</v>
      </c>
      <c r="AX202" s="12" t="s">
        <v>77</v>
      </c>
      <c r="AY202" s="147" t="s">
        <v>152</v>
      </c>
    </row>
    <row r="203" spans="2:65" s="13" customFormat="1">
      <c r="B203" s="153"/>
      <c r="D203" s="146" t="s">
        <v>174</v>
      </c>
      <c r="E203" s="154" t="s">
        <v>1</v>
      </c>
      <c r="F203" s="155" t="s">
        <v>176</v>
      </c>
      <c r="H203" s="156">
        <v>170</v>
      </c>
      <c r="I203" s="157"/>
      <c r="L203" s="153"/>
      <c r="M203" s="158"/>
      <c r="T203" s="159"/>
      <c r="AT203" s="154" t="s">
        <v>174</v>
      </c>
      <c r="AU203" s="154" t="s">
        <v>160</v>
      </c>
      <c r="AV203" s="13" t="s">
        <v>159</v>
      </c>
      <c r="AW203" s="13" t="s">
        <v>32</v>
      </c>
      <c r="AX203" s="13" t="s">
        <v>85</v>
      </c>
      <c r="AY203" s="154" t="s">
        <v>152</v>
      </c>
    </row>
    <row r="204" spans="2:65" s="1" customFormat="1" ht="37.9" customHeight="1">
      <c r="B204" s="32"/>
      <c r="C204" s="132" t="s">
        <v>443</v>
      </c>
      <c r="D204" s="132" t="s">
        <v>154</v>
      </c>
      <c r="E204" s="133" t="s">
        <v>2412</v>
      </c>
      <c r="F204" s="134" t="s">
        <v>2411</v>
      </c>
      <c r="G204" s="135" t="s">
        <v>168</v>
      </c>
      <c r="H204" s="136">
        <v>1300</v>
      </c>
      <c r="I204" s="137"/>
      <c r="J204" s="138">
        <f>ROUND(I204*H204,2)</f>
        <v>0</v>
      </c>
      <c r="K204" s="134" t="s">
        <v>158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230</v>
      </c>
      <c r="BM204" s="143" t="s">
        <v>745</v>
      </c>
    </row>
    <row r="205" spans="2:65" s="1" customFormat="1" ht="24.2" customHeight="1">
      <c r="B205" s="32"/>
      <c r="C205" s="132" t="s">
        <v>447</v>
      </c>
      <c r="D205" s="132" t="s">
        <v>154</v>
      </c>
      <c r="E205" s="133" t="s">
        <v>2410</v>
      </c>
      <c r="F205" s="134" t="s">
        <v>2409</v>
      </c>
      <c r="G205" s="135" t="s">
        <v>217</v>
      </c>
      <c r="H205" s="136">
        <v>1300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230</v>
      </c>
      <c r="BM205" s="143" t="s">
        <v>752</v>
      </c>
    </row>
    <row r="206" spans="2:65" s="1" customFormat="1" ht="24.2" customHeight="1">
      <c r="B206" s="32"/>
      <c r="C206" s="132" t="s">
        <v>451</v>
      </c>
      <c r="D206" s="132" t="s">
        <v>154</v>
      </c>
      <c r="E206" s="133" t="s">
        <v>2408</v>
      </c>
      <c r="F206" s="134" t="s">
        <v>2407</v>
      </c>
      <c r="G206" s="135" t="s">
        <v>217</v>
      </c>
      <c r="H206" s="136">
        <v>500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230</v>
      </c>
      <c r="BM206" s="143" t="s">
        <v>761</v>
      </c>
    </row>
    <row r="207" spans="2:65" s="1" customFormat="1" ht="24.2" customHeight="1">
      <c r="B207" s="32"/>
      <c r="C207" s="132" t="s">
        <v>455</v>
      </c>
      <c r="D207" s="132" t="s">
        <v>154</v>
      </c>
      <c r="E207" s="133" t="s">
        <v>2406</v>
      </c>
      <c r="F207" s="134" t="s">
        <v>2405</v>
      </c>
      <c r="G207" s="135" t="s">
        <v>217</v>
      </c>
      <c r="H207" s="136">
        <v>130</v>
      </c>
      <c r="I207" s="137"/>
      <c r="J207" s="138">
        <f>ROUND(I207*H207,2)</f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230</v>
      </c>
      <c r="BM207" s="143" t="s">
        <v>769</v>
      </c>
    </row>
    <row r="208" spans="2:65" s="1" customFormat="1" ht="37.9" customHeight="1">
      <c r="B208" s="32"/>
      <c r="C208" s="132" t="s">
        <v>459</v>
      </c>
      <c r="D208" s="132" t="s">
        <v>154</v>
      </c>
      <c r="E208" s="133" t="s">
        <v>2404</v>
      </c>
      <c r="F208" s="134" t="s">
        <v>2403</v>
      </c>
      <c r="G208" s="135" t="s">
        <v>217</v>
      </c>
      <c r="H208" s="136">
        <v>850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230</v>
      </c>
      <c r="BM208" s="143" t="s">
        <v>778</v>
      </c>
    </row>
    <row r="209" spans="2:65" s="12" customFormat="1">
      <c r="B209" s="145"/>
      <c r="D209" s="146" t="s">
        <v>174</v>
      </c>
      <c r="E209" s="147" t="s">
        <v>1</v>
      </c>
      <c r="F209" s="148" t="s">
        <v>2402</v>
      </c>
      <c r="H209" s="149">
        <v>850</v>
      </c>
      <c r="I209" s="150"/>
      <c r="L209" s="145"/>
      <c r="M209" s="151"/>
      <c r="T209" s="152"/>
      <c r="AT209" s="147" t="s">
        <v>174</v>
      </c>
      <c r="AU209" s="147" t="s">
        <v>160</v>
      </c>
      <c r="AV209" s="12" t="s">
        <v>160</v>
      </c>
      <c r="AW209" s="12" t="s">
        <v>32</v>
      </c>
      <c r="AX209" s="12" t="s">
        <v>77</v>
      </c>
      <c r="AY209" s="147" t="s">
        <v>152</v>
      </c>
    </row>
    <row r="210" spans="2:65" s="13" customFormat="1">
      <c r="B210" s="153"/>
      <c r="D210" s="146" t="s">
        <v>174</v>
      </c>
      <c r="E210" s="154" t="s">
        <v>1</v>
      </c>
      <c r="F210" s="155" t="s">
        <v>176</v>
      </c>
      <c r="H210" s="156">
        <v>850</v>
      </c>
      <c r="I210" s="157"/>
      <c r="L210" s="153"/>
      <c r="M210" s="158"/>
      <c r="T210" s="159"/>
      <c r="AT210" s="154" t="s">
        <v>174</v>
      </c>
      <c r="AU210" s="154" t="s">
        <v>160</v>
      </c>
      <c r="AV210" s="13" t="s">
        <v>159</v>
      </c>
      <c r="AW210" s="13" t="s">
        <v>32</v>
      </c>
      <c r="AX210" s="13" t="s">
        <v>85</v>
      </c>
      <c r="AY210" s="154" t="s">
        <v>152</v>
      </c>
    </row>
    <row r="211" spans="2:65" s="1" customFormat="1" ht="33" customHeight="1">
      <c r="B211" s="32"/>
      <c r="C211" s="132" t="s">
        <v>463</v>
      </c>
      <c r="D211" s="132" t="s">
        <v>154</v>
      </c>
      <c r="E211" s="133" t="s">
        <v>2401</v>
      </c>
      <c r="F211" s="134" t="s">
        <v>2400</v>
      </c>
      <c r="G211" s="135" t="s">
        <v>157</v>
      </c>
      <c r="H211" s="136">
        <v>1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230</v>
      </c>
      <c r="BM211" s="143" t="s">
        <v>788</v>
      </c>
    </row>
    <row r="212" spans="2:65" s="1" customFormat="1" ht="33" customHeight="1">
      <c r="B212" s="32"/>
      <c r="C212" s="132" t="s">
        <v>468</v>
      </c>
      <c r="D212" s="132" t="s">
        <v>154</v>
      </c>
      <c r="E212" s="133" t="s">
        <v>2399</v>
      </c>
      <c r="F212" s="134" t="s">
        <v>2398</v>
      </c>
      <c r="G212" s="135" t="s">
        <v>157</v>
      </c>
      <c r="H212" s="136">
        <v>2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230</v>
      </c>
      <c r="BM212" s="143" t="s">
        <v>864</v>
      </c>
    </row>
    <row r="213" spans="2:65" s="1" customFormat="1" ht="33" customHeight="1">
      <c r="B213" s="32"/>
      <c r="C213" s="132" t="s">
        <v>473</v>
      </c>
      <c r="D213" s="132" t="s">
        <v>154</v>
      </c>
      <c r="E213" s="133" t="s">
        <v>2397</v>
      </c>
      <c r="F213" s="134" t="s">
        <v>2396</v>
      </c>
      <c r="G213" s="135" t="s">
        <v>157</v>
      </c>
      <c r="H213" s="136">
        <v>2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230</v>
      </c>
      <c r="BM213" s="143" t="s">
        <v>876</v>
      </c>
    </row>
    <row r="214" spans="2:65" s="1" customFormat="1" ht="33" customHeight="1">
      <c r="B214" s="32"/>
      <c r="C214" s="132" t="s">
        <v>477</v>
      </c>
      <c r="D214" s="132" t="s">
        <v>154</v>
      </c>
      <c r="E214" s="133" t="s">
        <v>2395</v>
      </c>
      <c r="F214" s="134" t="s">
        <v>2394</v>
      </c>
      <c r="G214" s="135" t="s">
        <v>157</v>
      </c>
      <c r="H214" s="136">
        <v>4</v>
      </c>
      <c r="I214" s="137"/>
      <c r="J214" s="138">
        <f>ROUND(I214*H214,2)</f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230</v>
      </c>
      <c r="BM214" s="143" t="s">
        <v>884</v>
      </c>
    </row>
    <row r="215" spans="2:65" s="1" customFormat="1" ht="37.9" customHeight="1">
      <c r="B215" s="32"/>
      <c r="C215" s="132" t="s">
        <v>482</v>
      </c>
      <c r="D215" s="132" t="s">
        <v>154</v>
      </c>
      <c r="E215" s="133" t="s">
        <v>2393</v>
      </c>
      <c r="F215" s="134" t="s">
        <v>2392</v>
      </c>
      <c r="G215" s="135" t="s">
        <v>157</v>
      </c>
      <c r="H215" s="136">
        <v>9</v>
      </c>
      <c r="I215" s="137"/>
      <c r="J215" s="138">
        <f>ROUND(I215*H215,2)</f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230</v>
      </c>
      <c r="BM215" s="143" t="s">
        <v>890</v>
      </c>
    </row>
    <row r="216" spans="2:65" s="1" customFormat="1" ht="33" customHeight="1">
      <c r="B216" s="32"/>
      <c r="C216" s="132" t="s">
        <v>486</v>
      </c>
      <c r="D216" s="132" t="s">
        <v>154</v>
      </c>
      <c r="E216" s="133" t="s">
        <v>2391</v>
      </c>
      <c r="F216" s="134" t="s">
        <v>2390</v>
      </c>
      <c r="G216" s="135" t="s">
        <v>157</v>
      </c>
      <c r="H216" s="136">
        <v>130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230</v>
      </c>
      <c r="BM216" s="143" t="s">
        <v>894</v>
      </c>
    </row>
    <row r="217" spans="2:65" s="1" customFormat="1" ht="33" customHeight="1">
      <c r="B217" s="32"/>
      <c r="C217" s="132" t="s">
        <v>491</v>
      </c>
      <c r="D217" s="132" t="s">
        <v>154</v>
      </c>
      <c r="E217" s="133" t="s">
        <v>2389</v>
      </c>
      <c r="F217" s="134" t="s">
        <v>2388</v>
      </c>
      <c r="G217" s="135" t="s">
        <v>157</v>
      </c>
      <c r="H217" s="136">
        <v>14</v>
      </c>
      <c r="I217" s="137"/>
      <c r="J217" s="138">
        <f>ROUND(I217*H217,2)</f>
        <v>0</v>
      </c>
      <c r="K217" s="134" t="s">
        <v>158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230</v>
      </c>
      <c r="BM217" s="143" t="s">
        <v>900</v>
      </c>
    </row>
    <row r="218" spans="2:65" s="1" customFormat="1" ht="44.25" customHeight="1">
      <c r="B218" s="32"/>
      <c r="C218" s="132" t="s">
        <v>495</v>
      </c>
      <c r="D218" s="132" t="s">
        <v>154</v>
      </c>
      <c r="E218" s="133" t="s">
        <v>2387</v>
      </c>
      <c r="F218" s="134" t="s">
        <v>2386</v>
      </c>
      <c r="G218" s="135" t="s">
        <v>196</v>
      </c>
      <c r="H218" s="136">
        <v>3.2970000000000002</v>
      </c>
      <c r="I218" s="137"/>
      <c r="J218" s="138">
        <f>ROUND(I218*H218,2)</f>
        <v>0</v>
      </c>
      <c r="K218" s="134" t="s">
        <v>158</v>
      </c>
      <c r="L218" s="32"/>
      <c r="M218" s="139" t="s">
        <v>1</v>
      </c>
      <c r="N218" s="140" t="s">
        <v>42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230</v>
      </c>
      <c r="BM218" s="143" t="s">
        <v>908</v>
      </c>
    </row>
    <row r="219" spans="2:65" s="11" customFormat="1" ht="25.9" customHeight="1">
      <c r="B219" s="120"/>
      <c r="D219" s="121" t="s">
        <v>76</v>
      </c>
      <c r="E219" s="122" t="s">
        <v>1996</v>
      </c>
      <c r="F219" s="122" t="s">
        <v>1995</v>
      </c>
      <c r="I219" s="123"/>
      <c r="J219" s="124">
        <f>BK219</f>
        <v>0</v>
      </c>
      <c r="L219" s="120"/>
      <c r="M219" s="125"/>
      <c r="P219" s="126">
        <f>P220</f>
        <v>0</v>
      </c>
      <c r="R219" s="126">
        <f>R220</f>
        <v>0</v>
      </c>
      <c r="T219" s="127">
        <f>T220</f>
        <v>0</v>
      </c>
      <c r="AR219" s="121" t="s">
        <v>159</v>
      </c>
      <c r="AT219" s="128" t="s">
        <v>76</v>
      </c>
      <c r="AU219" s="128" t="s">
        <v>77</v>
      </c>
      <c r="AY219" s="121" t="s">
        <v>152</v>
      </c>
      <c r="BK219" s="129">
        <f>BK220</f>
        <v>0</v>
      </c>
    </row>
    <row r="220" spans="2:65" s="1" customFormat="1" ht="24.2" customHeight="1">
      <c r="B220" s="32"/>
      <c r="C220" s="132" t="s">
        <v>500</v>
      </c>
      <c r="D220" s="132" t="s">
        <v>154</v>
      </c>
      <c r="E220" s="133" t="s">
        <v>1994</v>
      </c>
      <c r="F220" s="134" t="s">
        <v>1993</v>
      </c>
      <c r="G220" s="135" t="s">
        <v>1992</v>
      </c>
      <c r="H220" s="136">
        <v>30</v>
      </c>
      <c r="I220" s="137"/>
      <c r="J220" s="138">
        <f>ROUND(I220*H220,2)</f>
        <v>0</v>
      </c>
      <c r="K220" s="134" t="s">
        <v>158</v>
      </c>
      <c r="L220" s="32"/>
      <c r="M220" s="193" t="s">
        <v>1</v>
      </c>
      <c r="N220" s="194" t="s">
        <v>42</v>
      </c>
      <c r="O220" s="195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AR220" s="143" t="s">
        <v>2385</v>
      </c>
      <c r="AT220" s="143" t="s">
        <v>154</v>
      </c>
      <c r="AU220" s="143" t="s">
        <v>85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2385</v>
      </c>
      <c r="BM220" s="143" t="s">
        <v>916</v>
      </c>
    </row>
    <row r="221" spans="2:65" s="1" customFormat="1" ht="6.95" customHeight="1">
      <c r="B221" s="44"/>
      <c r="C221" s="45"/>
      <c r="D221" s="45"/>
      <c r="E221" s="45"/>
      <c r="F221" s="45"/>
      <c r="G221" s="45"/>
      <c r="H221" s="45"/>
      <c r="I221" s="45"/>
      <c r="J221" s="45"/>
      <c r="K221" s="45"/>
      <c r="L221" s="32"/>
    </row>
  </sheetData>
  <sheetProtection algorithmName="SHA-512" hashValue="dPl1sfD/eC8DrOJ2FGFpfxQ8FvjskDT3RcEKd4lVK32r4pQ58OrllcYgE4bUVDBY7+hz6Vna8KFHoVS++HgNrQ==" saltValue="ZecxikFNlV/VZfhJ1ejqwPuQFIlVl4ijVlKnNKZNPtPCPNblw+8Jk+dMizQuB2n9jma1TkLhZ18grFDro4GUXQ==" spinCount="100000" sheet="1" objects="1" scenarios="1" formatColumns="0" formatRows="0" autoFilter="0"/>
  <autoFilter ref="C122:K220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0B24-BFAF-4CAA-B524-8AAD3D14076B}">
  <sheetPr>
    <pageSetUpPr fitToPage="1"/>
  </sheetPr>
  <dimension ref="B2:BM181"/>
  <sheetViews>
    <sheetView showGridLines="0" topLeftCell="A17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2724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2723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 - c - Vzduchotechnika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2369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A - c - Vzduchotechnika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1.0733600000000001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594</v>
      </c>
      <c r="F120" s="122" t="s">
        <v>595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1.0733600000000001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868</v>
      </c>
      <c r="F121" s="130" t="s">
        <v>869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1.0733600000000001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2722</v>
      </c>
      <c r="F122" s="134" t="s">
        <v>2721</v>
      </c>
      <c r="G122" s="135" t="s">
        <v>157</v>
      </c>
      <c r="H122" s="136">
        <v>3</v>
      </c>
      <c r="I122" s="137"/>
      <c r="J122" s="138">
        <f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230</v>
      </c>
      <c r="AT122" s="143" t="s">
        <v>154</v>
      </c>
      <c r="AU122" s="143" t="s">
        <v>160</v>
      </c>
      <c r="AY122" s="17" t="s">
        <v>152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160</v>
      </c>
      <c r="BK122" s="144">
        <f>ROUND(I122*H122,2)</f>
        <v>0</v>
      </c>
      <c r="BL122" s="17" t="s">
        <v>230</v>
      </c>
      <c r="BM122" s="143" t="s">
        <v>2720</v>
      </c>
    </row>
    <row r="123" spans="2:65" s="1" customFormat="1" ht="24.2" customHeight="1">
      <c r="B123" s="32"/>
      <c r="C123" s="166" t="s">
        <v>160</v>
      </c>
      <c r="D123" s="166" t="s">
        <v>231</v>
      </c>
      <c r="E123" s="167" t="s">
        <v>2719</v>
      </c>
      <c r="F123" s="168" t="s">
        <v>2718</v>
      </c>
      <c r="G123" s="169" t="s">
        <v>157</v>
      </c>
      <c r="H123" s="170">
        <v>3</v>
      </c>
      <c r="I123" s="171"/>
      <c r="J123" s="172">
        <f>ROUND(I123*H123,2)</f>
        <v>0</v>
      </c>
      <c r="K123" s="168" t="s">
        <v>158</v>
      </c>
      <c r="L123" s="173"/>
      <c r="M123" s="174" t="s">
        <v>1</v>
      </c>
      <c r="N123" s="175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305</v>
      </c>
      <c r="AT123" s="143" t="s">
        <v>231</v>
      </c>
      <c r="AU123" s="143" t="s">
        <v>160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160</v>
      </c>
      <c r="BK123" s="144">
        <f>ROUND(I123*H123,2)</f>
        <v>0</v>
      </c>
      <c r="BL123" s="17" t="s">
        <v>230</v>
      </c>
      <c r="BM123" s="143" t="s">
        <v>2717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2716</v>
      </c>
      <c r="F124" s="134" t="s">
        <v>2715</v>
      </c>
      <c r="G124" s="135" t="s">
        <v>157</v>
      </c>
      <c r="H124" s="136">
        <v>3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230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230</v>
      </c>
      <c r="BM124" s="143" t="s">
        <v>2714</v>
      </c>
    </row>
    <row r="125" spans="2:65" s="1" customFormat="1" ht="24.2" customHeight="1">
      <c r="B125" s="32"/>
      <c r="C125" s="166" t="s">
        <v>159</v>
      </c>
      <c r="D125" s="166" t="s">
        <v>231</v>
      </c>
      <c r="E125" s="167" t="s">
        <v>2713</v>
      </c>
      <c r="F125" s="168" t="s">
        <v>2712</v>
      </c>
      <c r="G125" s="169" t="s">
        <v>157</v>
      </c>
      <c r="H125" s="170">
        <v>1</v>
      </c>
      <c r="I125" s="171"/>
      <c r="J125" s="172">
        <f>ROUND(I125*H125,2)</f>
        <v>0</v>
      </c>
      <c r="K125" s="168" t="s">
        <v>158</v>
      </c>
      <c r="L125" s="173"/>
      <c r="M125" s="174" t="s">
        <v>1</v>
      </c>
      <c r="N125" s="175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305</v>
      </c>
      <c r="AT125" s="143" t="s">
        <v>231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230</v>
      </c>
      <c r="BM125" s="143" t="s">
        <v>2711</v>
      </c>
    </row>
    <row r="126" spans="2:65" s="1" customFormat="1" ht="24.2" customHeight="1">
      <c r="B126" s="32"/>
      <c r="C126" s="166" t="s">
        <v>177</v>
      </c>
      <c r="D126" s="166" t="s">
        <v>231</v>
      </c>
      <c r="E126" s="167" t="s">
        <v>2710</v>
      </c>
      <c r="F126" s="168" t="s">
        <v>2709</v>
      </c>
      <c r="G126" s="169" t="s">
        <v>157</v>
      </c>
      <c r="H126" s="170">
        <v>2</v>
      </c>
      <c r="I126" s="171"/>
      <c r="J126" s="172">
        <f>ROUND(I126*H126,2)</f>
        <v>0</v>
      </c>
      <c r="K126" s="168" t="s">
        <v>158</v>
      </c>
      <c r="L126" s="173"/>
      <c r="M126" s="174" t="s">
        <v>1</v>
      </c>
      <c r="N126" s="175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305</v>
      </c>
      <c r="AT126" s="143" t="s">
        <v>231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230</v>
      </c>
      <c r="BM126" s="143" t="s">
        <v>2708</v>
      </c>
    </row>
    <row r="127" spans="2:65" s="1" customFormat="1" ht="24.2" customHeight="1">
      <c r="B127" s="32"/>
      <c r="C127" s="132" t="s">
        <v>184</v>
      </c>
      <c r="D127" s="132" t="s">
        <v>154</v>
      </c>
      <c r="E127" s="133" t="s">
        <v>2707</v>
      </c>
      <c r="F127" s="134" t="s">
        <v>2706</v>
      </c>
      <c r="G127" s="135" t="s">
        <v>157</v>
      </c>
      <c r="H127" s="136">
        <v>20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230</v>
      </c>
      <c r="BM127" s="143" t="s">
        <v>2705</v>
      </c>
    </row>
    <row r="128" spans="2:65" s="1" customFormat="1" ht="24.2" customHeight="1">
      <c r="B128" s="32"/>
      <c r="C128" s="166" t="s">
        <v>189</v>
      </c>
      <c r="D128" s="166" t="s">
        <v>231</v>
      </c>
      <c r="E128" s="167" t="s">
        <v>2704</v>
      </c>
      <c r="F128" s="168" t="s">
        <v>2703</v>
      </c>
      <c r="G128" s="169" t="s">
        <v>157</v>
      </c>
      <c r="H128" s="170">
        <v>20</v>
      </c>
      <c r="I128" s="171"/>
      <c r="J128" s="172">
        <f>ROUND(I128*H128,2)</f>
        <v>0</v>
      </c>
      <c r="K128" s="168" t="s">
        <v>158</v>
      </c>
      <c r="L128" s="173"/>
      <c r="M128" s="174" t="s">
        <v>1</v>
      </c>
      <c r="N128" s="175" t="s">
        <v>43</v>
      </c>
      <c r="P128" s="141">
        <f>O128*H128</f>
        <v>0</v>
      </c>
      <c r="Q128" s="141">
        <v>2.0000000000000001E-4</v>
      </c>
      <c r="R128" s="141">
        <f>Q128*H128</f>
        <v>4.0000000000000001E-3</v>
      </c>
      <c r="S128" s="141">
        <v>0</v>
      </c>
      <c r="T128" s="142">
        <f>S128*H128</f>
        <v>0</v>
      </c>
      <c r="AR128" s="143" t="s">
        <v>305</v>
      </c>
      <c r="AT128" s="143" t="s">
        <v>231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230</v>
      </c>
      <c r="BM128" s="143" t="s">
        <v>2702</v>
      </c>
    </row>
    <row r="129" spans="2:65" s="1" customFormat="1" ht="33" customHeight="1">
      <c r="B129" s="32"/>
      <c r="C129" s="132" t="s">
        <v>193</v>
      </c>
      <c r="D129" s="132" t="s">
        <v>154</v>
      </c>
      <c r="E129" s="133" t="s">
        <v>2701</v>
      </c>
      <c r="F129" s="134" t="s">
        <v>2700</v>
      </c>
      <c r="G129" s="135" t="s">
        <v>157</v>
      </c>
      <c r="H129" s="136">
        <v>12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230</v>
      </c>
      <c r="BM129" s="143" t="s">
        <v>2699</v>
      </c>
    </row>
    <row r="130" spans="2:65" s="1" customFormat="1" ht="24.2" customHeight="1">
      <c r="B130" s="32"/>
      <c r="C130" s="166" t="s">
        <v>199</v>
      </c>
      <c r="D130" s="166" t="s">
        <v>231</v>
      </c>
      <c r="E130" s="167" t="s">
        <v>2698</v>
      </c>
      <c r="F130" s="168" t="s">
        <v>2697</v>
      </c>
      <c r="G130" s="169" t="s">
        <v>157</v>
      </c>
      <c r="H130" s="170">
        <v>12</v>
      </c>
      <c r="I130" s="171"/>
      <c r="J130" s="172">
        <f>ROUND(I130*H130,2)</f>
        <v>0</v>
      </c>
      <c r="K130" s="168" t="s">
        <v>158</v>
      </c>
      <c r="L130" s="173"/>
      <c r="M130" s="174" t="s">
        <v>1</v>
      </c>
      <c r="N130" s="175" t="s">
        <v>43</v>
      </c>
      <c r="P130" s="141">
        <f>O130*H130</f>
        <v>0</v>
      </c>
      <c r="Q130" s="141">
        <v>2.0000000000000001E-4</v>
      </c>
      <c r="R130" s="141">
        <f>Q130*H130</f>
        <v>2.4000000000000002E-3</v>
      </c>
      <c r="S130" s="141">
        <v>0</v>
      </c>
      <c r="T130" s="142">
        <f>S130*H130</f>
        <v>0</v>
      </c>
      <c r="AR130" s="143" t="s">
        <v>305</v>
      </c>
      <c r="AT130" s="143" t="s">
        <v>231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230</v>
      </c>
      <c r="BM130" s="143" t="s">
        <v>2696</v>
      </c>
    </row>
    <row r="131" spans="2:65" s="1" customFormat="1" ht="24.2" customHeight="1">
      <c r="B131" s="32"/>
      <c r="C131" s="132" t="s">
        <v>204</v>
      </c>
      <c r="D131" s="132" t="s">
        <v>154</v>
      </c>
      <c r="E131" s="133" t="s">
        <v>2695</v>
      </c>
      <c r="F131" s="134" t="s">
        <v>2694</v>
      </c>
      <c r="G131" s="135" t="s">
        <v>157</v>
      </c>
      <c r="H131" s="136">
        <v>4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230</v>
      </c>
      <c r="BM131" s="143" t="s">
        <v>2693</v>
      </c>
    </row>
    <row r="132" spans="2:65" s="1" customFormat="1" ht="16.5" customHeight="1">
      <c r="B132" s="32"/>
      <c r="C132" s="166" t="s">
        <v>209</v>
      </c>
      <c r="D132" s="166" t="s">
        <v>231</v>
      </c>
      <c r="E132" s="167" t="s">
        <v>2692</v>
      </c>
      <c r="F132" s="168" t="s">
        <v>2691</v>
      </c>
      <c r="G132" s="169" t="s">
        <v>157</v>
      </c>
      <c r="H132" s="170">
        <v>4</v>
      </c>
      <c r="I132" s="171"/>
      <c r="J132" s="172">
        <f>ROUND(I132*H132,2)</f>
        <v>0</v>
      </c>
      <c r="K132" s="168" t="s">
        <v>158</v>
      </c>
      <c r="L132" s="173"/>
      <c r="M132" s="174" t="s">
        <v>1</v>
      </c>
      <c r="N132" s="175" t="s">
        <v>43</v>
      </c>
      <c r="P132" s="141">
        <f>O132*H132</f>
        <v>0</v>
      </c>
      <c r="Q132" s="141">
        <v>3.8999999999999998E-3</v>
      </c>
      <c r="R132" s="141">
        <f>Q132*H132</f>
        <v>1.5599999999999999E-2</v>
      </c>
      <c r="S132" s="141">
        <v>0</v>
      </c>
      <c r="T132" s="142">
        <f>S132*H132</f>
        <v>0</v>
      </c>
      <c r="AR132" s="143" t="s">
        <v>305</v>
      </c>
      <c r="AT132" s="143" t="s">
        <v>231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160</v>
      </c>
      <c r="BK132" s="144">
        <f>ROUND(I132*H132,2)</f>
        <v>0</v>
      </c>
      <c r="BL132" s="17" t="s">
        <v>230</v>
      </c>
      <c r="BM132" s="143" t="s">
        <v>2690</v>
      </c>
    </row>
    <row r="133" spans="2:65" s="1" customFormat="1" ht="33" customHeight="1">
      <c r="B133" s="32"/>
      <c r="C133" s="132" t="s">
        <v>214</v>
      </c>
      <c r="D133" s="132" t="s">
        <v>154</v>
      </c>
      <c r="E133" s="133" t="s">
        <v>2689</v>
      </c>
      <c r="F133" s="134" t="s">
        <v>2688</v>
      </c>
      <c r="G133" s="135" t="s">
        <v>157</v>
      </c>
      <c r="H133" s="136">
        <v>7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230</v>
      </c>
      <c r="BM133" s="143" t="s">
        <v>2687</v>
      </c>
    </row>
    <row r="134" spans="2:65" s="1" customFormat="1" ht="24.2" customHeight="1">
      <c r="B134" s="32"/>
      <c r="C134" s="166" t="s">
        <v>219</v>
      </c>
      <c r="D134" s="166" t="s">
        <v>231</v>
      </c>
      <c r="E134" s="167" t="s">
        <v>2686</v>
      </c>
      <c r="F134" s="168" t="s">
        <v>2685</v>
      </c>
      <c r="G134" s="169" t="s">
        <v>157</v>
      </c>
      <c r="H134" s="170">
        <v>7</v>
      </c>
      <c r="I134" s="171"/>
      <c r="J134" s="172">
        <f>ROUND(I134*H134,2)</f>
        <v>0</v>
      </c>
      <c r="K134" s="168" t="s">
        <v>158</v>
      </c>
      <c r="L134" s="173"/>
      <c r="M134" s="174" t="s">
        <v>1</v>
      </c>
      <c r="N134" s="175" t="s">
        <v>43</v>
      </c>
      <c r="P134" s="141">
        <f>O134*H134</f>
        <v>0</v>
      </c>
      <c r="Q134" s="141">
        <v>3.0000000000000001E-3</v>
      </c>
      <c r="R134" s="141">
        <f>Q134*H134</f>
        <v>2.1000000000000001E-2</v>
      </c>
      <c r="S134" s="141">
        <v>0</v>
      </c>
      <c r="T134" s="142">
        <f>S134*H134</f>
        <v>0</v>
      </c>
      <c r="AR134" s="143" t="s">
        <v>305</v>
      </c>
      <c r="AT134" s="143" t="s">
        <v>231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230</v>
      </c>
      <c r="BM134" s="143" t="s">
        <v>2684</v>
      </c>
    </row>
    <row r="135" spans="2:65" s="1" customFormat="1" ht="24.2" customHeight="1">
      <c r="B135" s="32"/>
      <c r="C135" s="132" t="s">
        <v>223</v>
      </c>
      <c r="D135" s="132" t="s">
        <v>154</v>
      </c>
      <c r="E135" s="133" t="s">
        <v>2683</v>
      </c>
      <c r="F135" s="134" t="s">
        <v>2682</v>
      </c>
      <c r="G135" s="135" t="s">
        <v>157</v>
      </c>
      <c r="H135" s="136">
        <v>2</v>
      </c>
      <c r="I135" s="137"/>
      <c r="J135" s="138">
        <f>ROUND(I135*H135,2)</f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230</v>
      </c>
      <c r="BM135" s="143" t="s">
        <v>2681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2680</v>
      </c>
      <c r="F136" s="134" t="s">
        <v>2679</v>
      </c>
      <c r="G136" s="135" t="s">
        <v>157</v>
      </c>
      <c r="H136" s="136">
        <v>1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160</v>
      </c>
      <c r="BK136" s="144">
        <f>ROUND(I136*H136,2)</f>
        <v>0</v>
      </c>
      <c r="BL136" s="17" t="s">
        <v>230</v>
      </c>
      <c r="BM136" s="143" t="s">
        <v>2678</v>
      </c>
    </row>
    <row r="137" spans="2:65" s="1" customFormat="1" ht="21.75" customHeight="1">
      <c r="B137" s="32"/>
      <c r="C137" s="166" t="s">
        <v>230</v>
      </c>
      <c r="D137" s="166" t="s">
        <v>231</v>
      </c>
      <c r="E137" s="167" t="s">
        <v>2677</v>
      </c>
      <c r="F137" s="168" t="s">
        <v>2676</v>
      </c>
      <c r="G137" s="169" t="s">
        <v>157</v>
      </c>
      <c r="H137" s="170">
        <v>1</v>
      </c>
      <c r="I137" s="171"/>
      <c r="J137" s="172">
        <f>ROUND(I137*H137,2)</f>
        <v>0</v>
      </c>
      <c r="K137" s="168" t="s">
        <v>158</v>
      </c>
      <c r="L137" s="173"/>
      <c r="M137" s="174" t="s">
        <v>1</v>
      </c>
      <c r="N137" s="175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305</v>
      </c>
      <c r="AT137" s="143" t="s">
        <v>231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230</v>
      </c>
      <c r="BM137" s="143" t="s">
        <v>2675</v>
      </c>
    </row>
    <row r="138" spans="2:65" s="1" customFormat="1" ht="24.2" customHeight="1">
      <c r="B138" s="32"/>
      <c r="C138" s="132" t="s">
        <v>237</v>
      </c>
      <c r="D138" s="132" t="s">
        <v>154</v>
      </c>
      <c r="E138" s="133" t="s">
        <v>2674</v>
      </c>
      <c r="F138" s="134" t="s">
        <v>2673</v>
      </c>
      <c r="G138" s="135" t="s">
        <v>157</v>
      </c>
      <c r="H138" s="136">
        <v>4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160</v>
      </c>
      <c r="BK138" s="144">
        <f>ROUND(I138*H138,2)</f>
        <v>0</v>
      </c>
      <c r="BL138" s="17" t="s">
        <v>230</v>
      </c>
      <c r="BM138" s="143" t="s">
        <v>2672</v>
      </c>
    </row>
    <row r="139" spans="2:65" s="1" customFormat="1" ht="24.2" customHeight="1">
      <c r="B139" s="32"/>
      <c r="C139" s="166" t="s">
        <v>241</v>
      </c>
      <c r="D139" s="166" t="s">
        <v>231</v>
      </c>
      <c r="E139" s="167" t="s">
        <v>2671</v>
      </c>
      <c r="F139" s="168" t="s">
        <v>2670</v>
      </c>
      <c r="G139" s="169" t="s">
        <v>157</v>
      </c>
      <c r="H139" s="170">
        <v>4</v>
      </c>
      <c r="I139" s="171"/>
      <c r="J139" s="172">
        <f>ROUND(I139*H139,2)</f>
        <v>0</v>
      </c>
      <c r="K139" s="168" t="s">
        <v>158</v>
      </c>
      <c r="L139" s="173"/>
      <c r="M139" s="174" t="s">
        <v>1</v>
      </c>
      <c r="N139" s="175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305</v>
      </c>
      <c r="AT139" s="143" t="s">
        <v>231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230</v>
      </c>
      <c r="BM139" s="143" t="s">
        <v>2669</v>
      </c>
    </row>
    <row r="140" spans="2:65" s="1" customFormat="1" ht="33" customHeight="1">
      <c r="B140" s="32"/>
      <c r="C140" s="132" t="s">
        <v>243</v>
      </c>
      <c r="D140" s="132" t="s">
        <v>154</v>
      </c>
      <c r="E140" s="133" t="s">
        <v>2668</v>
      </c>
      <c r="F140" s="134" t="s">
        <v>2667</v>
      </c>
      <c r="G140" s="135" t="s">
        <v>157</v>
      </c>
      <c r="H140" s="136">
        <v>20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160</v>
      </c>
      <c r="BK140" s="144">
        <f>ROUND(I140*H140,2)</f>
        <v>0</v>
      </c>
      <c r="BL140" s="17" t="s">
        <v>230</v>
      </c>
      <c r="BM140" s="143" t="s">
        <v>2666</v>
      </c>
    </row>
    <row r="141" spans="2:65" s="1" customFormat="1" ht="33" customHeight="1">
      <c r="B141" s="32"/>
      <c r="C141" s="132" t="s">
        <v>252</v>
      </c>
      <c r="D141" s="132" t="s">
        <v>154</v>
      </c>
      <c r="E141" s="133" t="s">
        <v>2665</v>
      </c>
      <c r="F141" s="134" t="s">
        <v>2664</v>
      </c>
      <c r="G141" s="135" t="s">
        <v>157</v>
      </c>
      <c r="H141" s="136">
        <v>3</v>
      </c>
      <c r="I141" s="137"/>
      <c r="J141" s="138">
        <f>ROUND(I141*H141,2)</f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230</v>
      </c>
      <c r="BM141" s="143" t="s">
        <v>2663</v>
      </c>
    </row>
    <row r="142" spans="2:65" s="1" customFormat="1" ht="16.5" customHeight="1">
      <c r="B142" s="32"/>
      <c r="C142" s="166" t="s">
        <v>7</v>
      </c>
      <c r="D142" s="166" t="s">
        <v>231</v>
      </c>
      <c r="E142" s="167" t="s">
        <v>2662</v>
      </c>
      <c r="F142" s="168" t="s">
        <v>2661</v>
      </c>
      <c r="G142" s="169" t="s">
        <v>157</v>
      </c>
      <c r="H142" s="170">
        <v>3</v>
      </c>
      <c r="I142" s="171"/>
      <c r="J142" s="172">
        <f>ROUND(I142*H142,2)</f>
        <v>0</v>
      </c>
      <c r="K142" s="168" t="s">
        <v>158</v>
      </c>
      <c r="L142" s="173"/>
      <c r="M142" s="174" t="s">
        <v>1</v>
      </c>
      <c r="N142" s="175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305</v>
      </c>
      <c r="AT142" s="143" t="s">
        <v>231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160</v>
      </c>
      <c r="BK142" s="144">
        <f>ROUND(I142*H142,2)</f>
        <v>0</v>
      </c>
      <c r="BL142" s="17" t="s">
        <v>230</v>
      </c>
      <c r="BM142" s="143" t="s">
        <v>2660</v>
      </c>
    </row>
    <row r="143" spans="2:65" s="1" customFormat="1" ht="37.9" customHeight="1">
      <c r="B143" s="32"/>
      <c r="C143" s="132" t="s">
        <v>259</v>
      </c>
      <c r="D143" s="132" t="s">
        <v>154</v>
      </c>
      <c r="E143" s="133" t="s">
        <v>2659</v>
      </c>
      <c r="F143" s="134" t="s">
        <v>2658</v>
      </c>
      <c r="G143" s="135" t="s">
        <v>217</v>
      </c>
      <c r="H143" s="136">
        <v>10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230</v>
      </c>
      <c r="BM143" s="143" t="s">
        <v>2657</v>
      </c>
    </row>
    <row r="144" spans="2:65" s="1" customFormat="1" ht="37.9" customHeight="1">
      <c r="B144" s="32"/>
      <c r="C144" s="132" t="s">
        <v>263</v>
      </c>
      <c r="D144" s="132" t="s">
        <v>154</v>
      </c>
      <c r="E144" s="133" t="s">
        <v>2656</v>
      </c>
      <c r="F144" s="134" t="s">
        <v>2655</v>
      </c>
      <c r="G144" s="135" t="s">
        <v>217</v>
      </c>
      <c r="H144" s="136">
        <v>130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0.44719999999999999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230</v>
      </c>
      <c r="BM144" s="143" t="s">
        <v>2654</v>
      </c>
    </row>
    <row r="145" spans="2:65" s="1" customFormat="1" ht="37.9" customHeight="1">
      <c r="B145" s="32"/>
      <c r="C145" s="132" t="s">
        <v>267</v>
      </c>
      <c r="D145" s="132" t="s">
        <v>154</v>
      </c>
      <c r="E145" s="133" t="s">
        <v>2653</v>
      </c>
      <c r="F145" s="134" t="s">
        <v>2652</v>
      </c>
      <c r="G145" s="135" t="s">
        <v>157</v>
      </c>
      <c r="H145" s="136">
        <v>5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230</v>
      </c>
      <c r="BM145" s="143" t="s">
        <v>2651</v>
      </c>
    </row>
    <row r="146" spans="2:65" s="1" customFormat="1" ht="16.5" customHeight="1">
      <c r="B146" s="32"/>
      <c r="C146" s="166" t="s">
        <v>271</v>
      </c>
      <c r="D146" s="166" t="s">
        <v>231</v>
      </c>
      <c r="E146" s="167" t="s">
        <v>2650</v>
      </c>
      <c r="F146" s="168" t="s">
        <v>2649</v>
      </c>
      <c r="G146" s="169" t="s">
        <v>157</v>
      </c>
      <c r="H146" s="170">
        <v>3</v>
      </c>
      <c r="I146" s="171"/>
      <c r="J146" s="172">
        <f>ROUND(I146*H146,2)</f>
        <v>0</v>
      </c>
      <c r="K146" s="168" t="s">
        <v>158</v>
      </c>
      <c r="L146" s="173"/>
      <c r="M146" s="174" t="s">
        <v>1</v>
      </c>
      <c r="N146" s="175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305</v>
      </c>
      <c r="AT146" s="143" t="s">
        <v>231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230</v>
      </c>
      <c r="BM146" s="143" t="s">
        <v>2648</v>
      </c>
    </row>
    <row r="147" spans="2:65" s="1" customFormat="1" ht="37.9" customHeight="1">
      <c r="B147" s="32"/>
      <c r="C147" s="132" t="s">
        <v>275</v>
      </c>
      <c r="D147" s="132" t="s">
        <v>154</v>
      </c>
      <c r="E147" s="133" t="s">
        <v>2647</v>
      </c>
      <c r="F147" s="134" t="s">
        <v>2646</v>
      </c>
      <c r="G147" s="135" t="s">
        <v>217</v>
      </c>
      <c r="H147" s="136">
        <v>30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230</v>
      </c>
      <c r="BM147" s="143" t="s">
        <v>2645</v>
      </c>
    </row>
    <row r="148" spans="2:65" s="1" customFormat="1" ht="24.2" customHeight="1">
      <c r="B148" s="32"/>
      <c r="C148" s="166" t="s">
        <v>279</v>
      </c>
      <c r="D148" s="166" t="s">
        <v>231</v>
      </c>
      <c r="E148" s="167" t="s">
        <v>2644</v>
      </c>
      <c r="F148" s="168" t="s">
        <v>2643</v>
      </c>
      <c r="G148" s="169" t="s">
        <v>157</v>
      </c>
      <c r="H148" s="170">
        <v>3</v>
      </c>
      <c r="I148" s="171"/>
      <c r="J148" s="172">
        <f>ROUND(I148*H148,2)</f>
        <v>0</v>
      </c>
      <c r="K148" s="168" t="s">
        <v>158</v>
      </c>
      <c r="L148" s="173"/>
      <c r="M148" s="174" t="s">
        <v>1</v>
      </c>
      <c r="N148" s="175" t="s">
        <v>43</v>
      </c>
      <c r="P148" s="141">
        <f>O148*H148</f>
        <v>0</v>
      </c>
      <c r="Q148" s="141">
        <v>5.3E-3</v>
      </c>
      <c r="R148" s="141">
        <f>Q148*H148</f>
        <v>1.5900000000000001E-2</v>
      </c>
      <c r="S148" s="141">
        <v>0</v>
      </c>
      <c r="T148" s="142">
        <f>S148*H148</f>
        <v>0</v>
      </c>
      <c r="AR148" s="143" t="s">
        <v>305</v>
      </c>
      <c r="AT148" s="143" t="s">
        <v>231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230</v>
      </c>
      <c r="BM148" s="143" t="s">
        <v>2642</v>
      </c>
    </row>
    <row r="149" spans="2:65" s="12" customFormat="1">
      <c r="B149" s="145"/>
      <c r="D149" s="146" t="s">
        <v>174</v>
      </c>
      <c r="F149" s="148" t="s">
        <v>2641</v>
      </c>
      <c r="H149" s="149">
        <v>3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284</v>
      </c>
      <c r="D150" s="132" t="s">
        <v>154</v>
      </c>
      <c r="E150" s="133" t="s">
        <v>2640</v>
      </c>
      <c r="F150" s="134" t="s">
        <v>2639</v>
      </c>
      <c r="G150" s="135" t="s">
        <v>217</v>
      </c>
      <c r="H150" s="136">
        <v>10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160</v>
      </c>
      <c r="BK150" s="144">
        <f>ROUND(I150*H150,2)</f>
        <v>0</v>
      </c>
      <c r="BL150" s="17" t="s">
        <v>230</v>
      </c>
      <c r="BM150" s="143" t="s">
        <v>2638</v>
      </c>
    </row>
    <row r="151" spans="2:65" s="1" customFormat="1" ht="37.9" customHeight="1">
      <c r="B151" s="32"/>
      <c r="C151" s="132" t="s">
        <v>291</v>
      </c>
      <c r="D151" s="132" t="s">
        <v>154</v>
      </c>
      <c r="E151" s="133" t="s">
        <v>2637</v>
      </c>
      <c r="F151" s="134" t="s">
        <v>2636</v>
      </c>
      <c r="G151" s="135" t="s">
        <v>217</v>
      </c>
      <c r="H151" s="136">
        <v>130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9.0999999999999998E-2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230</v>
      </c>
      <c r="BM151" s="143" t="s">
        <v>2635</v>
      </c>
    </row>
    <row r="152" spans="2:65" s="1" customFormat="1" ht="33" customHeight="1">
      <c r="B152" s="32"/>
      <c r="C152" s="132" t="s">
        <v>297</v>
      </c>
      <c r="D152" s="132" t="s">
        <v>154</v>
      </c>
      <c r="E152" s="133" t="s">
        <v>2634</v>
      </c>
      <c r="F152" s="134" t="s">
        <v>2633</v>
      </c>
      <c r="G152" s="135" t="s">
        <v>217</v>
      </c>
      <c r="H152" s="136">
        <v>30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6.6E-3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230</v>
      </c>
      <c r="BM152" s="143" t="s">
        <v>2632</v>
      </c>
    </row>
    <row r="153" spans="2:65" s="1" customFormat="1" ht="37.9" customHeight="1">
      <c r="B153" s="32"/>
      <c r="C153" s="132" t="s">
        <v>301</v>
      </c>
      <c r="D153" s="132" t="s">
        <v>154</v>
      </c>
      <c r="E153" s="133" t="s">
        <v>2631</v>
      </c>
      <c r="F153" s="134" t="s">
        <v>2630</v>
      </c>
      <c r="G153" s="135" t="s">
        <v>157</v>
      </c>
      <c r="H153" s="136">
        <v>1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230</v>
      </c>
      <c r="BM153" s="143" t="s">
        <v>2629</v>
      </c>
    </row>
    <row r="154" spans="2:65" s="1" customFormat="1" ht="24.2" customHeight="1">
      <c r="B154" s="32"/>
      <c r="C154" s="132" t="s">
        <v>305</v>
      </c>
      <c r="D154" s="132" t="s">
        <v>154</v>
      </c>
      <c r="E154" s="133" t="s">
        <v>2628</v>
      </c>
      <c r="F154" s="134" t="s">
        <v>2627</v>
      </c>
      <c r="G154" s="135" t="s">
        <v>217</v>
      </c>
      <c r="H154" s="136">
        <v>125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230</v>
      </c>
      <c r="BM154" s="143" t="s">
        <v>2626</v>
      </c>
    </row>
    <row r="155" spans="2:65" s="1" customFormat="1" ht="33" customHeight="1">
      <c r="B155" s="32"/>
      <c r="C155" s="166" t="s">
        <v>309</v>
      </c>
      <c r="D155" s="166" t="s">
        <v>231</v>
      </c>
      <c r="E155" s="167" t="s">
        <v>2625</v>
      </c>
      <c r="F155" s="168" t="s">
        <v>2624</v>
      </c>
      <c r="G155" s="169" t="s">
        <v>157</v>
      </c>
      <c r="H155" s="170">
        <v>3</v>
      </c>
      <c r="I155" s="171"/>
      <c r="J155" s="172">
        <f>ROUND(I155*H155,2)</f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>O155*H155</f>
        <v>0</v>
      </c>
      <c r="Q155" s="141">
        <v>6.7000000000000002E-3</v>
      </c>
      <c r="R155" s="141">
        <f>Q155*H155</f>
        <v>2.01E-2</v>
      </c>
      <c r="S155" s="141">
        <v>0</v>
      </c>
      <c r="T155" s="142">
        <f>S155*H155</f>
        <v>0</v>
      </c>
      <c r="AR155" s="143" t="s">
        <v>305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230</v>
      </c>
      <c r="BM155" s="143" t="s">
        <v>2623</v>
      </c>
    </row>
    <row r="156" spans="2:65" s="1" customFormat="1" ht="33" customHeight="1">
      <c r="B156" s="32"/>
      <c r="C156" s="166" t="s">
        <v>313</v>
      </c>
      <c r="D156" s="166" t="s">
        <v>231</v>
      </c>
      <c r="E156" s="167" t="s">
        <v>2622</v>
      </c>
      <c r="F156" s="168" t="s">
        <v>2621</v>
      </c>
      <c r="G156" s="169" t="s">
        <v>157</v>
      </c>
      <c r="H156" s="170">
        <v>8</v>
      </c>
      <c r="I156" s="171"/>
      <c r="J156" s="172">
        <f>ROUND(I156*H156,2)</f>
        <v>0</v>
      </c>
      <c r="K156" s="168" t="s">
        <v>158</v>
      </c>
      <c r="L156" s="173"/>
      <c r="M156" s="174" t="s">
        <v>1</v>
      </c>
      <c r="N156" s="175" t="s">
        <v>43</v>
      </c>
      <c r="P156" s="141">
        <f>O156*H156</f>
        <v>0</v>
      </c>
      <c r="Q156" s="141">
        <v>9.2999999999999992E-3</v>
      </c>
      <c r="R156" s="141">
        <f>Q156*H156</f>
        <v>7.4399999999999994E-2</v>
      </c>
      <c r="S156" s="141">
        <v>0</v>
      </c>
      <c r="T156" s="142">
        <f>S156*H156</f>
        <v>0</v>
      </c>
      <c r="AR156" s="143" t="s">
        <v>305</v>
      </c>
      <c r="AT156" s="143" t="s">
        <v>231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230</v>
      </c>
      <c r="BM156" s="143" t="s">
        <v>2620</v>
      </c>
    </row>
    <row r="157" spans="2:65" s="1" customFormat="1" ht="33" customHeight="1">
      <c r="B157" s="32"/>
      <c r="C157" s="166" t="s">
        <v>317</v>
      </c>
      <c r="D157" s="166" t="s">
        <v>231</v>
      </c>
      <c r="E157" s="167" t="s">
        <v>2619</v>
      </c>
      <c r="F157" s="168" t="s">
        <v>2618</v>
      </c>
      <c r="G157" s="169" t="s">
        <v>157</v>
      </c>
      <c r="H157" s="170">
        <v>2</v>
      </c>
      <c r="I157" s="171"/>
      <c r="J157" s="172">
        <f>ROUND(I157*H157,2)</f>
        <v>0</v>
      </c>
      <c r="K157" s="168" t="s">
        <v>158</v>
      </c>
      <c r="L157" s="173"/>
      <c r="M157" s="174" t="s">
        <v>1</v>
      </c>
      <c r="N157" s="175" t="s">
        <v>43</v>
      </c>
      <c r="P157" s="141">
        <f>O157*H157</f>
        <v>0</v>
      </c>
      <c r="Q157" s="141">
        <v>1.0500000000000001E-2</v>
      </c>
      <c r="R157" s="141">
        <f>Q157*H157</f>
        <v>2.1000000000000001E-2</v>
      </c>
      <c r="S157" s="141">
        <v>0</v>
      </c>
      <c r="T157" s="142">
        <f>S157*H157</f>
        <v>0</v>
      </c>
      <c r="AR157" s="143" t="s">
        <v>305</v>
      </c>
      <c r="AT157" s="143" t="s">
        <v>231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230</v>
      </c>
      <c r="BM157" s="143" t="s">
        <v>2617</v>
      </c>
    </row>
    <row r="158" spans="2:65" s="1" customFormat="1" ht="24.2" customHeight="1">
      <c r="B158" s="32"/>
      <c r="C158" s="132" t="s">
        <v>321</v>
      </c>
      <c r="D158" s="132" t="s">
        <v>154</v>
      </c>
      <c r="E158" s="133" t="s">
        <v>2616</v>
      </c>
      <c r="F158" s="134" t="s">
        <v>2615</v>
      </c>
      <c r="G158" s="135" t="s">
        <v>157</v>
      </c>
      <c r="H158" s="136">
        <v>7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230</v>
      </c>
      <c r="BM158" s="143" t="s">
        <v>2614</v>
      </c>
    </row>
    <row r="159" spans="2:65" s="1" customFormat="1" ht="37.9" customHeight="1">
      <c r="B159" s="32"/>
      <c r="C159" s="132" t="s">
        <v>325</v>
      </c>
      <c r="D159" s="132" t="s">
        <v>154</v>
      </c>
      <c r="E159" s="133" t="s">
        <v>2613</v>
      </c>
      <c r="F159" s="134" t="s">
        <v>2612</v>
      </c>
      <c r="G159" s="135" t="s">
        <v>157</v>
      </c>
      <c r="H159" s="136">
        <v>7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230</v>
      </c>
      <c r="BM159" s="143" t="s">
        <v>2611</v>
      </c>
    </row>
    <row r="160" spans="2:65" s="1" customFormat="1" ht="24.2" customHeight="1">
      <c r="B160" s="32"/>
      <c r="C160" s="132" t="s">
        <v>329</v>
      </c>
      <c r="D160" s="132" t="s">
        <v>154</v>
      </c>
      <c r="E160" s="133" t="s">
        <v>2610</v>
      </c>
      <c r="F160" s="134" t="s">
        <v>2609</v>
      </c>
      <c r="G160" s="135" t="s">
        <v>157</v>
      </c>
      <c r="H160" s="136">
        <v>32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230</v>
      </c>
      <c r="BM160" s="143" t="s">
        <v>2608</v>
      </c>
    </row>
    <row r="161" spans="2:65" s="1" customFormat="1" ht="33" customHeight="1">
      <c r="B161" s="32"/>
      <c r="C161" s="132" t="s">
        <v>333</v>
      </c>
      <c r="D161" s="132" t="s">
        <v>154</v>
      </c>
      <c r="E161" s="133" t="s">
        <v>2607</v>
      </c>
      <c r="F161" s="134" t="s">
        <v>2606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230</v>
      </c>
      <c r="BM161" s="143" t="s">
        <v>2605</v>
      </c>
    </row>
    <row r="162" spans="2:65" s="1" customFormat="1" ht="21.75" customHeight="1">
      <c r="B162" s="32"/>
      <c r="C162" s="166" t="s">
        <v>337</v>
      </c>
      <c r="D162" s="166" t="s">
        <v>231</v>
      </c>
      <c r="E162" s="167" t="s">
        <v>2604</v>
      </c>
      <c r="F162" s="168" t="s">
        <v>2603</v>
      </c>
      <c r="G162" s="169" t="s">
        <v>157</v>
      </c>
      <c r="H162" s="170">
        <v>1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43</v>
      </c>
      <c r="P162" s="141">
        <f>O162*H162</f>
        <v>0</v>
      </c>
      <c r="Q162" s="141">
        <v>2.9000000000000001E-2</v>
      </c>
      <c r="R162" s="141">
        <f>Q162*H162</f>
        <v>2.9000000000000001E-2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230</v>
      </c>
      <c r="BM162" s="143" t="s">
        <v>2602</v>
      </c>
    </row>
    <row r="163" spans="2:65" s="1" customFormat="1" ht="24.2" customHeight="1">
      <c r="B163" s="32"/>
      <c r="C163" s="132" t="s">
        <v>342</v>
      </c>
      <c r="D163" s="132" t="s">
        <v>154</v>
      </c>
      <c r="E163" s="133" t="s">
        <v>2601</v>
      </c>
      <c r="F163" s="134" t="s">
        <v>2600</v>
      </c>
      <c r="G163" s="135" t="s">
        <v>157</v>
      </c>
      <c r="H163" s="136">
        <v>2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230</v>
      </c>
      <c r="BM163" s="143" t="s">
        <v>2599</v>
      </c>
    </row>
    <row r="164" spans="2:65" s="1" customFormat="1" ht="33" customHeight="1">
      <c r="B164" s="32"/>
      <c r="C164" s="166" t="s">
        <v>348</v>
      </c>
      <c r="D164" s="166" t="s">
        <v>231</v>
      </c>
      <c r="E164" s="167" t="s">
        <v>2598</v>
      </c>
      <c r="F164" s="168" t="s">
        <v>2597</v>
      </c>
      <c r="G164" s="169" t="s">
        <v>157</v>
      </c>
      <c r="H164" s="170">
        <v>2</v>
      </c>
      <c r="I164" s="171"/>
      <c r="J164" s="172">
        <f>ROUND(I164*H164,2)</f>
        <v>0</v>
      </c>
      <c r="K164" s="168" t="s">
        <v>158</v>
      </c>
      <c r="L164" s="173"/>
      <c r="M164" s="174" t="s">
        <v>1</v>
      </c>
      <c r="N164" s="175" t="s">
        <v>43</v>
      </c>
      <c r="P164" s="141">
        <f>O164*H164</f>
        <v>0</v>
      </c>
      <c r="Q164" s="141">
        <v>0.05</v>
      </c>
      <c r="R164" s="141">
        <f>Q164*H164</f>
        <v>0.1</v>
      </c>
      <c r="S164" s="141">
        <v>0</v>
      </c>
      <c r="T164" s="142">
        <f>S164*H164</f>
        <v>0</v>
      </c>
      <c r="AR164" s="143" t="s">
        <v>305</v>
      </c>
      <c r="AT164" s="143" t="s">
        <v>231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230</v>
      </c>
      <c r="BM164" s="143" t="s">
        <v>2596</v>
      </c>
    </row>
    <row r="165" spans="2:65" s="1" customFormat="1" ht="24.2" customHeight="1">
      <c r="B165" s="32"/>
      <c r="C165" s="132" t="s">
        <v>353</v>
      </c>
      <c r="D165" s="132" t="s">
        <v>154</v>
      </c>
      <c r="E165" s="133" t="s">
        <v>2595</v>
      </c>
      <c r="F165" s="134" t="s">
        <v>2594</v>
      </c>
      <c r="G165" s="135" t="s">
        <v>217</v>
      </c>
      <c r="H165" s="136">
        <v>30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230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230</v>
      </c>
      <c r="BM165" s="143" t="s">
        <v>2593</v>
      </c>
    </row>
    <row r="166" spans="2:65" s="1" customFormat="1" ht="24.2" customHeight="1">
      <c r="B166" s="32"/>
      <c r="C166" s="166" t="s">
        <v>357</v>
      </c>
      <c r="D166" s="166" t="s">
        <v>231</v>
      </c>
      <c r="E166" s="167" t="s">
        <v>2592</v>
      </c>
      <c r="F166" s="168" t="s">
        <v>2591</v>
      </c>
      <c r="G166" s="169" t="s">
        <v>217</v>
      </c>
      <c r="H166" s="170">
        <v>30</v>
      </c>
      <c r="I166" s="171"/>
      <c r="J166" s="172">
        <f>ROUND(I166*H166,2)</f>
        <v>0</v>
      </c>
      <c r="K166" s="168" t="s">
        <v>158</v>
      </c>
      <c r="L166" s="173"/>
      <c r="M166" s="174" t="s">
        <v>1</v>
      </c>
      <c r="N166" s="175" t="s">
        <v>43</v>
      </c>
      <c r="P166" s="141">
        <f>O166*H166</f>
        <v>0</v>
      </c>
      <c r="Q166" s="141">
        <v>1E-3</v>
      </c>
      <c r="R166" s="141">
        <f>Q166*H166</f>
        <v>0.03</v>
      </c>
      <c r="S166" s="141">
        <v>0</v>
      </c>
      <c r="T166" s="142">
        <f>S166*H166</f>
        <v>0</v>
      </c>
      <c r="AR166" s="143" t="s">
        <v>305</v>
      </c>
      <c r="AT166" s="143" t="s">
        <v>231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230</v>
      </c>
      <c r="BM166" s="143" t="s">
        <v>2590</v>
      </c>
    </row>
    <row r="167" spans="2:65" s="12" customFormat="1">
      <c r="B167" s="145"/>
      <c r="D167" s="146" t="s">
        <v>174</v>
      </c>
      <c r="F167" s="148" t="s">
        <v>2589</v>
      </c>
      <c r="H167" s="149">
        <v>30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361</v>
      </c>
      <c r="D168" s="132" t="s">
        <v>154</v>
      </c>
      <c r="E168" s="133" t="s">
        <v>2588</v>
      </c>
      <c r="F168" s="134" t="s">
        <v>2587</v>
      </c>
      <c r="G168" s="135" t="s">
        <v>1992</v>
      </c>
      <c r="H168" s="136">
        <v>2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230</v>
      </c>
      <c r="BM168" s="143" t="s">
        <v>2586</v>
      </c>
    </row>
    <row r="169" spans="2:65" s="1" customFormat="1" ht="16.5" customHeight="1">
      <c r="B169" s="32"/>
      <c r="C169" s="132" t="s">
        <v>365</v>
      </c>
      <c r="D169" s="132" t="s">
        <v>154</v>
      </c>
      <c r="E169" s="133" t="s">
        <v>2585</v>
      </c>
      <c r="F169" s="134" t="s">
        <v>2584</v>
      </c>
      <c r="G169" s="135" t="s">
        <v>1174</v>
      </c>
      <c r="H169" s="136">
        <v>10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230</v>
      </c>
      <c r="BM169" s="143" t="s">
        <v>2583</v>
      </c>
    </row>
    <row r="170" spans="2:65" s="1" customFormat="1" ht="16.5" customHeight="1">
      <c r="B170" s="32"/>
      <c r="C170" s="166" t="s">
        <v>369</v>
      </c>
      <c r="D170" s="166" t="s">
        <v>231</v>
      </c>
      <c r="E170" s="167" t="s">
        <v>2582</v>
      </c>
      <c r="F170" s="168" t="s">
        <v>2581</v>
      </c>
      <c r="G170" s="169" t="s">
        <v>1174</v>
      </c>
      <c r="H170" s="170">
        <v>10</v>
      </c>
      <c r="I170" s="171"/>
      <c r="J170" s="172">
        <f>ROUND(I170*H170,2)</f>
        <v>0</v>
      </c>
      <c r="K170" s="168" t="s">
        <v>158</v>
      </c>
      <c r="L170" s="173"/>
      <c r="M170" s="174" t="s">
        <v>1</v>
      </c>
      <c r="N170" s="175" t="s">
        <v>43</v>
      </c>
      <c r="P170" s="141">
        <f>O170*H170</f>
        <v>0</v>
      </c>
      <c r="Q170" s="141">
        <v>1E-3</v>
      </c>
      <c r="R170" s="141">
        <f>Q170*H170</f>
        <v>0.01</v>
      </c>
      <c r="S170" s="141">
        <v>0</v>
      </c>
      <c r="T170" s="142">
        <f>S170*H170</f>
        <v>0</v>
      </c>
      <c r="AR170" s="143" t="s">
        <v>305</v>
      </c>
      <c r="AT170" s="143" t="s">
        <v>231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230</v>
      </c>
      <c r="BM170" s="143" t="s">
        <v>2580</v>
      </c>
    </row>
    <row r="171" spans="2:65" s="1" customFormat="1" ht="21.75" customHeight="1">
      <c r="B171" s="32"/>
      <c r="C171" s="132" t="s">
        <v>373</v>
      </c>
      <c r="D171" s="132" t="s">
        <v>154</v>
      </c>
      <c r="E171" s="133" t="s">
        <v>2579</v>
      </c>
      <c r="F171" s="134" t="s">
        <v>2578</v>
      </c>
      <c r="G171" s="135" t="s">
        <v>157</v>
      </c>
      <c r="H171" s="136">
        <v>2</v>
      </c>
      <c r="I171" s="137"/>
      <c r="J171" s="138">
        <f>ROUND(I171*H171,2)</f>
        <v>0</v>
      </c>
      <c r="K171" s="134" t="s">
        <v>1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230</v>
      </c>
      <c r="BM171" s="143" t="s">
        <v>2577</v>
      </c>
    </row>
    <row r="172" spans="2:65" s="1" customFormat="1" ht="16.5" customHeight="1">
      <c r="B172" s="32"/>
      <c r="C172" s="132" t="s">
        <v>377</v>
      </c>
      <c r="D172" s="132" t="s">
        <v>154</v>
      </c>
      <c r="E172" s="133" t="s">
        <v>2576</v>
      </c>
      <c r="F172" s="134" t="s">
        <v>2575</v>
      </c>
      <c r="G172" s="135" t="s">
        <v>157</v>
      </c>
      <c r="H172" s="136">
        <v>4</v>
      </c>
      <c r="I172" s="137"/>
      <c r="J172" s="138">
        <f>ROUND(I172*H172,2)</f>
        <v>0</v>
      </c>
      <c r="K172" s="134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2574</v>
      </c>
    </row>
    <row r="173" spans="2:65" s="1" customFormat="1" ht="16.5" customHeight="1">
      <c r="B173" s="32"/>
      <c r="C173" s="132" t="s">
        <v>381</v>
      </c>
      <c r="D173" s="132" t="s">
        <v>154</v>
      </c>
      <c r="E173" s="133" t="s">
        <v>2573</v>
      </c>
      <c r="F173" s="134" t="s">
        <v>2572</v>
      </c>
      <c r="G173" s="135" t="s">
        <v>157</v>
      </c>
      <c r="H173" s="136">
        <v>4</v>
      </c>
      <c r="I173" s="137"/>
      <c r="J173" s="138">
        <f>ROUND(I173*H173,2)</f>
        <v>0</v>
      </c>
      <c r="K173" s="134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2571</v>
      </c>
    </row>
    <row r="174" spans="2:65" s="1" customFormat="1" ht="16.5" customHeight="1">
      <c r="B174" s="32"/>
      <c r="C174" s="132" t="s">
        <v>385</v>
      </c>
      <c r="D174" s="132" t="s">
        <v>154</v>
      </c>
      <c r="E174" s="133" t="s">
        <v>2570</v>
      </c>
      <c r="F174" s="134" t="s">
        <v>2569</v>
      </c>
      <c r="G174" s="135" t="s">
        <v>157</v>
      </c>
      <c r="H174" s="136">
        <v>12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2568</v>
      </c>
    </row>
    <row r="175" spans="2:65" s="1" customFormat="1" ht="409.5">
      <c r="B175" s="32"/>
      <c r="C175" s="132" t="s">
        <v>389</v>
      </c>
      <c r="D175" s="132" t="s">
        <v>154</v>
      </c>
      <c r="E175" s="133" t="s">
        <v>2567</v>
      </c>
      <c r="F175" s="254" t="s">
        <v>2566</v>
      </c>
      <c r="G175" s="135" t="s">
        <v>798</v>
      </c>
      <c r="H175" s="136">
        <v>1</v>
      </c>
      <c r="I175" s="137"/>
      <c r="J175" s="138">
        <f>ROUND(I175*H175,2)</f>
        <v>0</v>
      </c>
      <c r="K175" s="134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0.15</v>
      </c>
      <c r="R175" s="141">
        <f>Q175*H175</f>
        <v>0.15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2565</v>
      </c>
    </row>
    <row r="176" spans="2:65" s="1" customFormat="1" ht="16.5" customHeight="1">
      <c r="B176" s="32"/>
      <c r="C176" s="132" t="s">
        <v>393</v>
      </c>
      <c r="D176" s="132" t="s">
        <v>154</v>
      </c>
      <c r="E176" s="133" t="s">
        <v>2564</v>
      </c>
      <c r="F176" s="134" t="s">
        <v>2563</v>
      </c>
      <c r="G176" s="135" t="s">
        <v>157</v>
      </c>
      <c r="H176" s="136">
        <v>7</v>
      </c>
      <c r="I176" s="137"/>
      <c r="J176" s="138">
        <f>ROUND(I176*H176,2)</f>
        <v>0</v>
      </c>
      <c r="K176" s="134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2562</v>
      </c>
    </row>
    <row r="177" spans="2:65" s="1" customFormat="1" ht="16.5" customHeight="1">
      <c r="B177" s="32"/>
      <c r="C177" s="132" t="s">
        <v>397</v>
      </c>
      <c r="D177" s="132" t="s">
        <v>154</v>
      </c>
      <c r="E177" s="133" t="s">
        <v>2561</v>
      </c>
      <c r="F177" s="134" t="s">
        <v>2560</v>
      </c>
      <c r="G177" s="135" t="s">
        <v>157</v>
      </c>
      <c r="H177" s="136">
        <v>1</v>
      </c>
      <c r="I177" s="137"/>
      <c r="J177" s="138">
        <f>ROUND(I177*H177,2)</f>
        <v>0</v>
      </c>
      <c r="K177" s="134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2559</v>
      </c>
    </row>
    <row r="178" spans="2:65" s="1" customFormat="1" ht="49.15" customHeight="1">
      <c r="B178" s="32"/>
      <c r="C178" s="132" t="s">
        <v>401</v>
      </c>
      <c r="D178" s="132" t="s">
        <v>154</v>
      </c>
      <c r="E178" s="133" t="s">
        <v>2558</v>
      </c>
      <c r="F178" s="134" t="s">
        <v>2557</v>
      </c>
      <c r="G178" s="135" t="s">
        <v>196</v>
      </c>
      <c r="H178" s="136">
        <v>1.073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2556</v>
      </c>
    </row>
    <row r="179" spans="2:65" s="11" customFormat="1" ht="25.9" customHeight="1">
      <c r="B179" s="120"/>
      <c r="D179" s="121" t="s">
        <v>76</v>
      </c>
      <c r="E179" s="122" t="s">
        <v>1996</v>
      </c>
      <c r="F179" s="122" t="s">
        <v>1995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405</v>
      </c>
      <c r="D180" s="132" t="s">
        <v>154</v>
      </c>
      <c r="E180" s="133" t="s">
        <v>2555</v>
      </c>
      <c r="F180" s="134" t="s">
        <v>2554</v>
      </c>
      <c r="G180" s="135" t="s">
        <v>1992</v>
      </c>
      <c r="H180" s="136">
        <v>50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1991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1991</v>
      </c>
      <c r="BM180" s="143" t="s">
        <v>2553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LJHBo/n66qWZ3dtTITNDxE7ch8L2UB9+x+q0AelUB44yt19J6BkBW9iPM8QgTqeCWsGPZOsnLyXwQpQmBjgjkg==" saltValue="VYnxyu+Xd1slMXhYZpYY3ocnbPijD6DCL8piuaw5cZP02NGW7w03g9UN55R6S+7jqN4FB1VD9jE4MmU7i+EvMg==" spinCount="100000" sheet="1" objects="1" scenarios="1" formatColumns="0" formatRows="0" autoFilter="0"/>
  <autoFilter ref="C118:K18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D6EE-4E69-4247-9F8A-7119647840CE}">
  <dimension ref="A5:I50"/>
  <sheetViews>
    <sheetView showGridLines="0" view="pageBreakPreview" topLeftCell="A30" zoomScale="150" zoomScaleNormal="150" zoomScaleSheetLayoutView="150" workbookViewId="0"/>
  </sheetViews>
  <sheetFormatPr defaultRowHeight="12.75"/>
  <cols>
    <col min="1" max="1" width="11.83203125" style="255" bestFit="1" customWidth="1"/>
    <col min="2" max="16384" width="9.33203125" style="255"/>
  </cols>
  <sheetData>
    <row r="5" spans="1:9" ht="26.25">
      <c r="A5" s="265" t="s">
        <v>2746</v>
      </c>
      <c r="B5" s="261"/>
      <c r="C5" s="261"/>
      <c r="D5" s="261"/>
      <c r="E5" s="261"/>
      <c r="F5" s="261"/>
      <c r="G5" s="261"/>
      <c r="H5" s="261"/>
      <c r="I5" s="261"/>
    </row>
    <row r="7" spans="1:9" ht="18">
      <c r="A7" s="264" t="s">
        <v>2745</v>
      </c>
      <c r="B7" s="261"/>
      <c r="C7" s="261"/>
      <c r="D7" s="261"/>
      <c r="E7" s="261"/>
      <c r="F7" s="261"/>
      <c r="G7" s="261"/>
      <c r="H7" s="261"/>
      <c r="I7" s="261"/>
    </row>
    <row r="9" spans="1:9">
      <c r="A9" s="263" t="s">
        <v>2744</v>
      </c>
      <c r="B9" s="261"/>
      <c r="C9" s="261"/>
      <c r="D9" s="261"/>
      <c r="E9" s="263"/>
      <c r="F9" s="261"/>
      <c r="G9" s="261"/>
      <c r="H9" s="261"/>
      <c r="I9" s="261"/>
    </row>
    <row r="10" spans="1:9">
      <c r="A10" s="261" t="s">
        <v>2743</v>
      </c>
      <c r="B10" s="261"/>
      <c r="C10" s="261"/>
      <c r="D10" s="261"/>
      <c r="E10" s="261"/>
      <c r="F10" s="261"/>
      <c r="G10" s="261"/>
      <c r="H10" s="261"/>
      <c r="I10" s="261"/>
    </row>
    <row r="11" spans="1:9">
      <c r="A11" s="261">
        <v>0</v>
      </c>
      <c r="B11" s="261"/>
      <c r="C11" s="261"/>
      <c r="D11" s="261"/>
      <c r="E11" s="261"/>
      <c r="F11" s="261"/>
      <c r="G11" s="261"/>
      <c r="H11" s="261"/>
      <c r="I11" s="261"/>
    </row>
    <row r="12" spans="1:9">
      <c r="A12" s="261"/>
      <c r="B12" s="261"/>
      <c r="C12" s="261"/>
      <c r="D12" s="261"/>
      <c r="E12" s="261"/>
      <c r="F12" s="261"/>
      <c r="G12" s="261"/>
      <c r="H12" s="261"/>
      <c r="I12" s="261"/>
    </row>
    <row r="13" spans="1:9">
      <c r="A13" s="263" t="s">
        <v>2742</v>
      </c>
      <c r="B13" s="261"/>
      <c r="C13" s="261"/>
      <c r="D13" s="261"/>
      <c r="E13" s="261"/>
      <c r="F13" s="261"/>
      <c r="G13" s="261"/>
      <c r="H13" s="261"/>
      <c r="I13" s="261"/>
    </row>
    <row r="14" spans="1:9">
      <c r="A14" s="261" t="s">
        <v>2741</v>
      </c>
      <c r="B14" s="261"/>
      <c r="C14" s="261"/>
      <c r="D14" s="261"/>
      <c r="E14" s="261"/>
      <c r="F14" s="261"/>
      <c r="G14" s="261"/>
      <c r="H14" s="261"/>
      <c r="I14" s="261"/>
    </row>
    <row r="15" spans="1:9">
      <c r="A15" s="261"/>
      <c r="B15" s="261"/>
      <c r="C15" s="261"/>
      <c r="D15" s="261"/>
      <c r="E15" s="261"/>
      <c r="F15" s="261"/>
      <c r="G15" s="261"/>
      <c r="H15" s="261"/>
      <c r="I15" s="261"/>
    </row>
    <row r="17" spans="1:9" ht="15.75">
      <c r="A17" s="262" t="s">
        <v>2740</v>
      </c>
      <c r="B17" s="261"/>
      <c r="C17" s="261"/>
      <c r="D17" s="261"/>
      <c r="E17" s="261"/>
      <c r="F17" s="261"/>
      <c r="G17" s="261"/>
      <c r="H17" s="261"/>
      <c r="I17" s="261"/>
    </row>
    <row r="26" spans="1:9" s="256" customFormat="1" ht="12">
      <c r="A26" s="260" t="s">
        <v>2739</v>
      </c>
    </row>
    <row r="27" spans="1:9" s="256" customFormat="1" ht="9.75">
      <c r="A27" s="259" t="s">
        <v>2738</v>
      </c>
    </row>
    <row r="28" spans="1:9" s="256" customFormat="1" ht="9.75">
      <c r="A28" s="259" t="s">
        <v>2737</v>
      </c>
    </row>
    <row r="29" spans="1:9" s="256" customFormat="1" ht="9.75">
      <c r="A29" s="259" t="s">
        <v>2736</v>
      </c>
    </row>
    <row r="30" spans="1:9" s="256" customFormat="1" ht="9.75">
      <c r="A30" s="259" t="s">
        <v>2735</v>
      </c>
    </row>
    <row r="31" spans="1:9" s="256" customFormat="1" ht="9.75">
      <c r="A31" s="259" t="s">
        <v>2734</v>
      </c>
    </row>
    <row r="32" spans="1:9" s="256" customFormat="1" ht="9.75">
      <c r="A32" s="259" t="s">
        <v>2733</v>
      </c>
    </row>
    <row r="33" spans="1:9" s="256" customFormat="1" ht="9.75">
      <c r="A33" s="259" t="s">
        <v>2732</v>
      </c>
    </row>
    <row r="34" spans="1:9" s="256" customFormat="1" ht="9.75">
      <c r="A34" s="259" t="s">
        <v>2731</v>
      </c>
    </row>
    <row r="35" spans="1:9" s="256" customFormat="1" ht="9.75">
      <c r="A35" s="259" t="s">
        <v>2730</v>
      </c>
    </row>
    <row r="36" spans="1:9" s="256" customFormat="1" ht="9.75">
      <c r="A36" s="259"/>
    </row>
    <row r="37" spans="1:9" s="256" customFormat="1" ht="9.75"/>
    <row r="38" spans="1:9" s="256" customFormat="1" ht="9.75"/>
    <row r="39" spans="1:9" s="256" customFormat="1" ht="9.75" customHeight="1">
      <c r="A39" s="260" t="s">
        <v>2729</v>
      </c>
    </row>
    <row r="40" spans="1:9" s="256" customFormat="1" ht="50.25" customHeight="1">
      <c r="A40" s="258" t="s">
        <v>2728</v>
      </c>
      <c r="B40" s="258"/>
      <c r="C40" s="258"/>
      <c r="D40" s="258"/>
      <c r="E40" s="258"/>
      <c r="F40" s="258"/>
      <c r="G40" s="258"/>
      <c r="H40" s="258"/>
      <c r="I40" s="258"/>
    </row>
    <row r="41" spans="1:9" s="256" customFormat="1" ht="9.75">
      <c r="A41" s="259" t="s">
        <v>2727</v>
      </c>
    </row>
    <row r="42" spans="1:9" s="256" customFormat="1" ht="73.5" customHeight="1">
      <c r="A42" s="258" t="s">
        <v>2726</v>
      </c>
      <c r="B42" s="258"/>
      <c r="C42" s="258"/>
      <c r="D42" s="258"/>
      <c r="E42" s="258"/>
      <c r="F42" s="258"/>
      <c r="G42" s="258"/>
      <c r="H42" s="258"/>
      <c r="I42" s="258"/>
    </row>
    <row r="43" spans="1:9" s="256" customFormat="1" ht="9.75"/>
    <row r="44" spans="1:9" s="256" customFormat="1" ht="9.75"/>
    <row r="45" spans="1:9" s="256" customFormat="1" ht="9.75"/>
    <row r="49" spans="1:1" s="256" customFormat="1" ht="9.75">
      <c r="A49" s="256" t="s">
        <v>2725</v>
      </c>
    </row>
    <row r="50" spans="1:1" s="256" customFormat="1" ht="9.75">
      <c r="A50" s="257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163C-9B10-42CE-A19F-02E8029318BF}">
  <dimension ref="A1:H519"/>
  <sheetViews>
    <sheetView showGridLines="0" view="pageBreakPreview" topLeftCell="A220" zoomScale="150" zoomScaleNormal="150" zoomScaleSheetLayoutView="150" zoomScalePageLayoutView="130" workbookViewId="0"/>
  </sheetViews>
  <sheetFormatPr defaultRowHeight="12.75"/>
  <cols>
    <col min="1" max="1" width="2.83203125" style="255" customWidth="1"/>
    <col min="2" max="2" width="52.1640625" style="255" customWidth="1"/>
    <col min="3" max="3" width="3.5" style="255" customWidth="1"/>
    <col min="4" max="4" width="8.6640625" style="255" customWidth="1"/>
    <col min="5" max="5" width="11.33203125" style="255" customWidth="1"/>
    <col min="6" max="6" width="11.5" style="255" customWidth="1"/>
    <col min="7" max="9" width="11.33203125" style="255" customWidth="1"/>
    <col min="10" max="16384" width="9.33203125" style="255"/>
  </cols>
  <sheetData>
    <row r="1" spans="1:8">
      <c r="A1" s="315"/>
      <c r="B1" s="329" t="s">
        <v>3036</v>
      </c>
      <c r="C1" s="314"/>
      <c r="D1" s="314"/>
      <c r="E1" s="313" t="s">
        <v>2756</v>
      </c>
      <c r="F1" s="313"/>
      <c r="G1" s="313" t="s">
        <v>2755</v>
      </c>
      <c r="H1" s="313"/>
    </row>
    <row r="2" spans="1:8">
      <c r="A2" s="312" t="s">
        <v>2754</v>
      </c>
      <c r="B2" s="328" t="s">
        <v>2753</v>
      </c>
      <c r="C2" s="307" t="s">
        <v>2768</v>
      </c>
      <c r="D2" s="306" t="s">
        <v>2767</v>
      </c>
      <c r="E2" s="307" t="s">
        <v>2766</v>
      </c>
      <c r="F2" s="306" t="s">
        <v>2752</v>
      </c>
      <c r="G2" s="307" t="s">
        <v>2766</v>
      </c>
      <c r="H2" s="306" t="s">
        <v>2752</v>
      </c>
    </row>
    <row r="3" spans="1:8">
      <c r="A3" s="305">
        <v>1</v>
      </c>
      <c r="B3" s="333" t="s">
        <v>3035</v>
      </c>
      <c r="C3" s="325" t="s">
        <v>545</v>
      </c>
      <c r="D3" s="324">
        <v>10</v>
      </c>
      <c r="E3" s="320"/>
      <c r="F3" s="319" t="str">
        <f>IF(E3="","",PRODUCT(D3,E3))</f>
        <v/>
      </c>
      <c r="G3" s="320"/>
      <c r="H3" s="319" t="str">
        <f>IF(G3="","",PRODUCT(D3,G3))</f>
        <v/>
      </c>
    </row>
    <row r="4" spans="1:8">
      <c r="A4" s="305">
        <f>(SUM(A3,1))</f>
        <v>2</v>
      </c>
      <c r="B4" s="333" t="s">
        <v>2798</v>
      </c>
      <c r="C4" s="325" t="s">
        <v>545</v>
      </c>
      <c r="D4" s="324">
        <v>600</v>
      </c>
      <c r="E4" s="320"/>
      <c r="F4" s="319" t="str">
        <f>IF(E4="","",PRODUCT(D4,E4))</f>
        <v/>
      </c>
      <c r="G4" s="320"/>
      <c r="H4" s="319" t="str">
        <f>IF(G4="","",PRODUCT(D4,G4))</f>
        <v/>
      </c>
    </row>
    <row r="5" spans="1:8">
      <c r="A5" s="305">
        <f>(SUM(A4,1))</f>
        <v>3</v>
      </c>
      <c r="B5" s="333" t="s">
        <v>3034</v>
      </c>
      <c r="C5" s="325" t="s">
        <v>545</v>
      </c>
      <c r="D5" s="324">
        <v>120</v>
      </c>
      <c r="E5" s="320"/>
      <c r="F5" s="319" t="str">
        <f>IF(E5="","",PRODUCT(D5,E5))</f>
        <v/>
      </c>
      <c r="G5" s="320"/>
      <c r="H5" s="319" t="str">
        <f>IF(G5="","",PRODUCT(D5,G5))</f>
        <v/>
      </c>
    </row>
    <row r="6" spans="1:8">
      <c r="A6" s="305">
        <f>(SUM(A5,1))</f>
        <v>4</v>
      </c>
      <c r="B6" s="333" t="s">
        <v>3033</v>
      </c>
      <c r="C6" s="325" t="s">
        <v>545</v>
      </c>
      <c r="D6" s="324">
        <v>70</v>
      </c>
      <c r="E6" s="320"/>
      <c r="F6" s="319" t="str">
        <f>IF(E6="","",PRODUCT(D6,E6))</f>
        <v/>
      </c>
      <c r="G6" s="320"/>
      <c r="H6" s="319" t="str">
        <f>IF(G6="","",PRODUCT(D6,G6))</f>
        <v/>
      </c>
    </row>
    <row r="7" spans="1:8">
      <c r="A7" s="305">
        <f>(SUM(A6,1))</f>
        <v>5</v>
      </c>
      <c r="B7" s="333" t="s">
        <v>3032</v>
      </c>
      <c r="C7" s="325" t="s">
        <v>545</v>
      </c>
      <c r="D7" s="324">
        <v>80</v>
      </c>
      <c r="E7" s="320"/>
      <c r="F7" s="319" t="str">
        <f>IF(E7="","",PRODUCT(D7,E7))</f>
        <v/>
      </c>
      <c r="G7" s="320"/>
      <c r="H7" s="319" t="str">
        <f>IF(G7="","",PRODUCT(D7,G7))</f>
        <v/>
      </c>
    </row>
    <row r="8" spans="1:8">
      <c r="A8" s="305">
        <f>(SUM(A7,1))</f>
        <v>6</v>
      </c>
      <c r="B8" s="333" t="s">
        <v>2832</v>
      </c>
      <c r="C8" s="325" t="s">
        <v>545</v>
      </c>
      <c r="D8" s="324">
        <v>5</v>
      </c>
      <c r="E8" s="320"/>
      <c r="F8" s="319" t="str">
        <f>IF(E8="","",PRODUCT(D8,E8))</f>
        <v/>
      </c>
      <c r="G8" s="320"/>
      <c r="H8" s="319" t="str">
        <f>IF(G8="","",PRODUCT(D8,G8))</f>
        <v/>
      </c>
    </row>
    <row r="9" spans="1:8">
      <c r="A9" s="305">
        <f>(SUM(A8,1))</f>
        <v>7</v>
      </c>
      <c r="B9" s="333" t="s">
        <v>3031</v>
      </c>
      <c r="C9" s="325" t="s">
        <v>545</v>
      </c>
      <c r="D9" s="324">
        <v>30</v>
      </c>
      <c r="E9" s="320"/>
      <c r="F9" s="319" t="str">
        <f>IF(E9="","",PRODUCT(D9,E9))</f>
        <v/>
      </c>
      <c r="G9" s="320"/>
      <c r="H9" s="319" t="str">
        <f>IF(G9="","",PRODUCT(D9,G9))</f>
        <v/>
      </c>
    </row>
    <row r="10" spans="1:8">
      <c r="A10" s="305">
        <f>(SUM(A9,1))</f>
        <v>8</v>
      </c>
      <c r="B10" s="333" t="s">
        <v>3030</v>
      </c>
      <c r="C10" s="325" t="s">
        <v>545</v>
      </c>
      <c r="D10" s="324">
        <v>1</v>
      </c>
      <c r="E10" s="320"/>
      <c r="F10" s="319" t="str">
        <f>IF(E10="","",PRODUCT(D10,E10))</f>
        <v/>
      </c>
      <c r="G10" s="320"/>
      <c r="H10" s="319" t="str">
        <f>IF(G10="","",PRODUCT(D10,G10))</f>
        <v/>
      </c>
    </row>
    <row r="11" spans="1:8">
      <c r="A11" s="305">
        <f>(SUM(A10,1))</f>
        <v>9</v>
      </c>
      <c r="B11" s="326" t="s">
        <v>2800</v>
      </c>
      <c r="C11" s="325" t="s">
        <v>217</v>
      </c>
      <c r="D11" s="324">
        <v>40</v>
      </c>
      <c r="E11" s="320"/>
      <c r="F11" s="319" t="str">
        <f>IF(E11="","",PRODUCT(D11,E11))</f>
        <v/>
      </c>
      <c r="G11" s="320"/>
      <c r="H11" s="319" t="str">
        <f>IF(G11="","",PRODUCT(D11,G11))</f>
        <v/>
      </c>
    </row>
    <row r="12" spans="1:8">
      <c r="A12" s="305">
        <f>(SUM(A11,1))</f>
        <v>10</v>
      </c>
      <c r="B12" s="326" t="s">
        <v>3029</v>
      </c>
      <c r="C12" s="325" t="s">
        <v>217</v>
      </c>
      <c r="D12" s="324">
        <v>20</v>
      </c>
      <c r="E12" s="320"/>
      <c r="F12" s="319" t="str">
        <f>IF(E12="","",PRODUCT(D12,E12))</f>
        <v/>
      </c>
      <c r="G12" s="320"/>
      <c r="H12" s="319" t="str">
        <f>IF(G12="","",PRODUCT(D12,G12))</f>
        <v/>
      </c>
    </row>
    <row r="13" spans="1:8">
      <c r="A13" s="305">
        <f>(SUM(A12,1))</f>
        <v>11</v>
      </c>
      <c r="B13" s="326" t="s">
        <v>3028</v>
      </c>
      <c r="C13" s="325" t="s">
        <v>217</v>
      </c>
      <c r="D13" s="324">
        <v>10</v>
      </c>
      <c r="E13" s="320"/>
      <c r="F13" s="319" t="str">
        <f>IF(E13="","",PRODUCT(D13,E13))</f>
        <v/>
      </c>
      <c r="G13" s="320"/>
      <c r="H13" s="319" t="str">
        <f>IF(G13="","",PRODUCT(D13,G13))</f>
        <v/>
      </c>
    </row>
    <row r="14" spans="1:8">
      <c r="A14" s="305">
        <f>(SUM(A13,1))</f>
        <v>12</v>
      </c>
      <c r="B14" s="326" t="s">
        <v>3027</v>
      </c>
      <c r="C14" s="325" t="s">
        <v>217</v>
      </c>
      <c r="D14" s="324">
        <v>10</v>
      </c>
      <c r="E14" s="320"/>
      <c r="F14" s="319" t="str">
        <f>IF(E14="","",PRODUCT(D14,E14))</f>
        <v/>
      </c>
      <c r="G14" s="320"/>
      <c r="H14" s="319" t="str">
        <f>IF(G14="","",PRODUCT(D14,G14))</f>
        <v/>
      </c>
    </row>
    <row r="15" spans="1:8">
      <c r="A15" s="305">
        <f>(SUM(A14,1))</f>
        <v>13</v>
      </c>
      <c r="B15" s="326" t="s">
        <v>3026</v>
      </c>
      <c r="C15" s="325" t="s">
        <v>217</v>
      </c>
      <c r="D15" s="324">
        <v>20</v>
      </c>
      <c r="E15" s="320"/>
      <c r="F15" s="319" t="str">
        <f>IF(E15="","",PRODUCT(D15,E15))</f>
        <v/>
      </c>
      <c r="G15" s="320"/>
      <c r="H15" s="319" t="str">
        <f>IF(G15="","",PRODUCT(D15,G15))</f>
        <v/>
      </c>
    </row>
    <row r="16" spans="1:8">
      <c r="A16" s="305">
        <f>(SUM(A15,1))</f>
        <v>14</v>
      </c>
      <c r="B16" s="326" t="s">
        <v>3025</v>
      </c>
      <c r="C16" s="325" t="s">
        <v>217</v>
      </c>
      <c r="D16" s="324">
        <v>10</v>
      </c>
      <c r="E16" s="320"/>
      <c r="F16" s="319" t="str">
        <f>IF(E16="","",PRODUCT(D16,E16))</f>
        <v/>
      </c>
      <c r="G16" s="320"/>
      <c r="H16" s="319" t="str">
        <f>IF(G16="","",PRODUCT(D16,G16))</f>
        <v/>
      </c>
    </row>
    <row r="17" spans="1:8">
      <c r="A17" s="305">
        <f>(SUM(A16,1))</f>
        <v>15</v>
      </c>
      <c r="B17" s="326" t="s">
        <v>3024</v>
      </c>
      <c r="C17" s="325" t="s">
        <v>217</v>
      </c>
      <c r="D17" s="324">
        <v>20</v>
      </c>
      <c r="E17" s="320"/>
      <c r="F17" s="319" t="str">
        <f>IF(E17="","",PRODUCT(D17,E17))</f>
        <v/>
      </c>
      <c r="G17" s="320"/>
      <c r="H17" s="319" t="str">
        <f>IF(G17="","",PRODUCT(D17,G17))</f>
        <v/>
      </c>
    </row>
    <row r="18" spans="1:8">
      <c r="A18" s="305">
        <f>(SUM(A17,1))</f>
        <v>16</v>
      </c>
      <c r="B18" s="326" t="s">
        <v>3023</v>
      </c>
      <c r="C18" s="325" t="s">
        <v>217</v>
      </c>
      <c r="D18" s="324">
        <v>20</v>
      </c>
      <c r="E18" s="320"/>
      <c r="F18" s="319" t="str">
        <f>IF(E18="","",PRODUCT(D18,E18))</f>
        <v/>
      </c>
      <c r="G18" s="320"/>
      <c r="H18" s="319" t="str">
        <f>IF(G18="","",PRODUCT(D18,G18))</f>
        <v/>
      </c>
    </row>
    <row r="19" spans="1:8">
      <c r="A19" s="305">
        <f>(SUM(A18,1))</f>
        <v>17</v>
      </c>
      <c r="B19" s="326" t="s">
        <v>3022</v>
      </c>
      <c r="C19" s="325" t="s">
        <v>217</v>
      </c>
      <c r="D19" s="324">
        <v>30</v>
      </c>
      <c r="E19" s="320"/>
      <c r="F19" s="319" t="str">
        <f>IF(E19="","",PRODUCT(D19,E19))</f>
        <v/>
      </c>
      <c r="G19" s="320"/>
      <c r="H19" s="319" t="str">
        <f>IF(G19="","",PRODUCT(D19,G19))</f>
        <v/>
      </c>
    </row>
    <row r="20" spans="1:8">
      <c r="A20" s="305">
        <f>(SUM(A19,1))</f>
        <v>18</v>
      </c>
      <c r="B20" s="326" t="s">
        <v>3021</v>
      </c>
      <c r="C20" s="325" t="s">
        <v>217</v>
      </c>
      <c r="D20" s="324">
        <v>5</v>
      </c>
      <c r="E20" s="320"/>
      <c r="F20" s="319" t="str">
        <f>IF(E20="","",PRODUCT(D20,E20))</f>
        <v/>
      </c>
      <c r="G20" s="320"/>
      <c r="H20" s="319" t="str">
        <f>IF(G20="","",PRODUCT(D20,G20))</f>
        <v/>
      </c>
    </row>
    <row r="21" spans="1:8">
      <c r="A21" s="305">
        <f>(SUM(A20,1))</f>
        <v>19</v>
      </c>
      <c r="B21" s="326" t="s">
        <v>3020</v>
      </c>
      <c r="C21" s="325" t="s">
        <v>217</v>
      </c>
      <c r="D21" s="324">
        <v>20</v>
      </c>
      <c r="E21" s="320"/>
      <c r="F21" s="319" t="str">
        <f>IF(E21="","",PRODUCT(D21,E21))</f>
        <v/>
      </c>
      <c r="G21" s="320"/>
      <c r="H21" s="319" t="str">
        <f>IF(G21="","",PRODUCT(D21,G21))</f>
        <v/>
      </c>
    </row>
    <row r="22" spans="1:8">
      <c r="A22" s="305">
        <f>(SUM(A21,1))</f>
        <v>20</v>
      </c>
      <c r="B22" s="326" t="s">
        <v>2807</v>
      </c>
      <c r="C22" s="325" t="s">
        <v>217</v>
      </c>
      <c r="D22" s="324">
        <v>15</v>
      </c>
      <c r="E22" s="320"/>
      <c r="F22" s="319" t="str">
        <f>IF(E22="","",PRODUCT(D22,E22))</f>
        <v/>
      </c>
      <c r="G22" s="320"/>
      <c r="H22" s="319" t="str">
        <f>IF(G22="","",PRODUCT(D22,G22))</f>
        <v/>
      </c>
    </row>
    <row r="23" spans="1:8">
      <c r="A23" s="305">
        <f>(SUM(A22,1))</f>
        <v>21</v>
      </c>
      <c r="B23" s="326" t="s">
        <v>2799</v>
      </c>
      <c r="C23" s="325" t="s">
        <v>217</v>
      </c>
      <c r="D23" s="324">
        <v>15</v>
      </c>
      <c r="E23" s="320"/>
      <c r="F23" s="319" t="str">
        <f>IF(E23="","",PRODUCT(D23,E23))</f>
        <v/>
      </c>
      <c r="G23" s="320"/>
      <c r="H23" s="319" t="str">
        <f>IF(G23="","",PRODUCT(D23,G23))</f>
        <v/>
      </c>
    </row>
    <row r="24" spans="1:8">
      <c r="A24" s="305">
        <f>(SUM(A23,1))</f>
        <v>22</v>
      </c>
      <c r="B24" s="326" t="s">
        <v>3019</v>
      </c>
      <c r="C24" s="325" t="s">
        <v>217</v>
      </c>
      <c r="D24" s="324">
        <v>100</v>
      </c>
      <c r="E24" s="320"/>
      <c r="F24" s="319" t="str">
        <f>IF(E24="","",PRODUCT(D24,E24))</f>
        <v/>
      </c>
      <c r="G24" s="320"/>
      <c r="H24" s="319" t="str">
        <f>IF(G24="","",PRODUCT(D24,G24))</f>
        <v/>
      </c>
    </row>
    <row r="25" spans="1:8">
      <c r="A25" s="305">
        <f>(SUM(A24,1))</f>
        <v>23</v>
      </c>
      <c r="B25" s="326" t="s">
        <v>3018</v>
      </c>
      <c r="C25" s="325" t="s">
        <v>217</v>
      </c>
      <c r="D25" s="324">
        <v>150</v>
      </c>
      <c r="E25" s="320"/>
      <c r="F25" s="319" t="str">
        <f>IF(E25="","",PRODUCT(D25,E25))</f>
        <v/>
      </c>
      <c r="G25" s="320"/>
      <c r="H25" s="319" t="str">
        <f>IF(G25="","",PRODUCT(D25,G25))</f>
        <v/>
      </c>
    </row>
    <row r="26" spans="1:8">
      <c r="A26" s="305">
        <f>(SUM(A25,1))</f>
        <v>24</v>
      </c>
      <c r="B26" s="326" t="s">
        <v>3017</v>
      </c>
      <c r="C26" s="325" t="s">
        <v>217</v>
      </c>
      <c r="D26" s="324">
        <v>2000</v>
      </c>
      <c r="E26" s="320"/>
      <c r="F26" s="319" t="str">
        <f>IF(E26="","",PRODUCT(D26,E26))</f>
        <v/>
      </c>
      <c r="G26" s="320"/>
      <c r="H26" s="319" t="str">
        <f>IF(G26="","",PRODUCT(D26,G26))</f>
        <v/>
      </c>
    </row>
    <row r="27" spans="1:8">
      <c r="A27" s="305">
        <f>(SUM(A26,1))</f>
        <v>25</v>
      </c>
      <c r="B27" s="326" t="s">
        <v>3016</v>
      </c>
      <c r="C27" s="325" t="s">
        <v>217</v>
      </c>
      <c r="D27" s="324">
        <v>2400</v>
      </c>
      <c r="E27" s="320"/>
      <c r="F27" s="319" t="str">
        <f>IF(E27="","",PRODUCT(D27,E27))</f>
        <v/>
      </c>
      <c r="G27" s="320"/>
      <c r="H27" s="319" t="str">
        <f>IF(G27="","",PRODUCT(D27,G27))</f>
        <v/>
      </c>
    </row>
    <row r="28" spans="1:8">
      <c r="A28" s="305">
        <f>(SUM(A27,1))</f>
        <v>26</v>
      </c>
      <c r="B28" s="326" t="s">
        <v>2970</v>
      </c>
      <c r="C28" s="325" t="s">
        <v>217</v>
      </c>
      <c r="D28" s="324">
        <v>2510</v>
      </c>
      <c r="E28" s="320"/>
      <c r="F28" s="319" t="str">
        <f>IF(E28="","",PRODUCT(D28,E28))</f>
        <v/>
      </c>
      <c r="G28" s="320"/>
      <c r="H28" s="319" t="str">
        <f>IF(G28="","",PRODUCT(D28,G28))</f>
        <v/>
      </c>
    </row>
    <row r="29" spans="1:8">
      <c r="A29" s="305">
        <f>(SUM(A28,1))</f>
        <v>27</v>
      </c>
      <c r="B29" s="326" t="s">
        <v>2971</v>
      </c>
      <c r="C29" s="325" t="s">
        <v>217</v>
      </c>
      <c r="D29" s="324">
        <v>390</v>
      </c>
      <c r="E29" s="320"/>
      <c r="F29" s="319" t="str">
        <f>IF(E29="","",PRODUCT(D29,E29))</f>
        <v/>
      </c>
      <c r="G29" s="320"/>
      <c r="H29" s="319" t="str">
        <f>IF(G29="","",PRODUCT(D29,G29))</f>
        <v/>
      </c>
    </row>
    <row r="30" spans="1:8">
      <c r="A30" s="305">
        <f>(SUM(A29,1))</f>
        <v>28</v>
      </c>
      <c r="B30" s="326" t="s">
        <v>3015</v>
      </c>
      <c r="C30" s="325" t="s">
        <v>217</v>
      </c>
      <c r="D30" s="324">
        <v>30</v>
      </c>
      <c r="E30" s="320"/>
      <c r="F30" s="319" t="str">
        <f>IF(E30="","",PRODUCT(D30,E30))</f>
        <v/>
      </c>
      <c r="G30" s="320"/>
      <c r="H30" s="319" t="str">
        <f>IF(G30="","",PRODUCT(D30,G30))</f>
        <v/>
      </c>
    </row>
    <row r="31" spans="1:8">
      <c r="A31" s="305">
        <f>(SUM(A30,1))</f>
        <v>29</v>
      </c>
      <c r="B31" s="326" t="s">
        <v>2972</v>
      </c>
      <c r="C31" s="325" t="s">
        <v>217</v>
      </c>
      <c r="D31" s="324">
        <v>20</v>
      </c>
      <c r="E31" s="320"/>
      <c r="F31" s="319" t="str">
        <f>IF(E31="","",PRODUCT(D31,E31))</f>
        <v/>
      </c>
      <c r="G31" s="320"/>
      <c r="H31" s="319" t="str">
        <f>IF(G31="","",PRODUCT(D31,G31))</f>
        <v/>
      </c>
    </row>
    <row r="32" spans="1:8">
      <c r="A32" s="305">
        <f>(SUM(A31,1))</f>
        <v>30</v>
      </c>
      <c r="B32" s="326" t="s">
        <v>3014</v>
      </c>
      <c r="C32" s="325" t="s">
        <v>217</v>
      </c>
      <c r="D32" s="332">
        <v>400</v>
      </c>
      <c r="E32" s="320"/>
      <c r="F32" s="319" t="str">
        <f>IF(E32="","",PRODUCT(D32,E32))</f>
        <v/>
      </c>
      <c r="G32" s="320"/>
      <c r="H32" s="319" t="str">
        <f>IF(G32="","",PRODUCT(D32,G32))</f>
        <v/>
      </c>
    </row>
    <row r="33" spans="1:8">
      <c r="A33" s="305">
        <f>(SUM(A32,1))</f>
        <v>31</v>
      </c>
      <c r="B33" s="326" t="s">
        <v>3013</v>
      </c>
      <c r="C33" s="325" t="s">
        <v>217</v>
      </c>
      <c r="D33" s="324">
        <v>30</v>
      </c>
      <c r="E33" s="320"/>
      <c r="F33" s="319" t="str">
        <f>IF(E33="","",PRODUCT(D33,E33))</f>
        <v/>
      </c>
      <c r="G33" s="320"/>
      <c r="H33" s="319" t="str">
        <f>IF(G33="","",PRODUCT(D33,G33))</f>
        <v/>
      </c>
    </row>
    <row r="34" spans="1:8">
      <c r="A34" s="305">
        <f>(SUM(A33,1))</f>
        <v>32</v>
      </c>
      <c r="B34" s="326" t="s">
        <v>3012</v>
      </c>
      <c r="C34" s="325" t="s">
        <v>545</v>
      </c>
      <c r="D34" s="324">
        <v>142</v>
      </c>
      <c r="E34" s="320"/>
      <c r="F34" s="319" t="str">
        <f>IF(E34="","",PRODUCT(D34,E34))</f>
        <v/>
      </c>
      <c r="G34" s="320"/>
      <c r="H34" s="319" t="str">
        <f>IF(G34="","",PRODUCT(D34,G34))</f>
        <v/>
      </c>
    </row>
    <row r="35" spans="1:8">
      <c r="A35" s="305">
        <f>(SUM(A34,1))</f>
        <v>33</v>
      </c>
      <c r="B35" s="326" t="s">
        <v>3011</v>
      </c>
      <c r="C35" s="325" t="s">
        <v>545</v>
      </c>
      <c r="D35" s="324">
        <v>132</v>
      </c>
      <c r="E35" s="320"/>
      <c r="F35" s="319" t="str">
        <f>IF(E35="","",PRODUCT(D35,E35))</f>
        <v/>
      </c>
      <c r="G35" s="320"/>
      <c r="H35" s="319" t="str">
        <f>IF(G35="","",PRODUCT(D35,G35))</f>
        <v/>
      </c>
    </row>
    <row r="36" spans="1:8">
      <c r="A36" s="305">
        <f>(SUM(A35,1))</f>
        <v>34</v>
      </c>
      <c r="B36" s="326" t="s">
        <v>3010</v>
      </c>
      <c r="C36" s="325" t="s">
        <v>545</v>
      </c>
      <c r="D36" s="324">
        <v>28</v>
      </c>
      <c r="E36" s="320"/>
      <c r="F36" s="319" t="str">
        <f>IF(E36="","",PRODUCT(D36,E36))</f>
        <v/>
      </c>
      <c r="G36" s="320"/>
      <c r="H36" s="319" t="str">
        <f>IF(G36="","",PRODUCT(D36,G36))</f>
        <v/>
      </c>
    </row>
    <row r="37" spans="1:8">
      <c r="A37" s="305">
        <f>(SUM(A36,1))</f>
        <v>35</v>
      </c>
      <c r="B37" s="326" t="s">
        <v>3009</v>
      </c>
      <c r="C37" s="325" t="s">
        <v>545</v>
      </c>
      <c r="D37" s="324">
        <v>35</v>
      </c>
      <c r="E37" s="320"/>
      <c r="F37" s="319" t="str">
        <f>IF(E37="","",PRODUCT(D37,E37))</f>
        <v/>
      </c>
      <c r="G37" s="320"/>
      <c r="H37" s="319" t="str">
        <f>IF(G37="","",PRODUCT(D37,G37))</f>
        <v/>
      </c>
    </row>
    <row r="38" spans="1:8">
      <c r="A38" s="305">
        <f>(SUM(A37,1))</f>
        <v>36</v>
      </c>
      <c r="B38" s="326" t="s">
        <v>3008</v>
      </c>
      <c r="C38" s="325" t="s">
        <v>545</v>
      </c>
      <c r="D38" s="324">
        <v>1</v>
      </c>
      <c r="E38" s="320"/>
      <c r="F38" s="319" t="str">
        <f>IF(E38="","",PRODUCT(D38,E38))</f>
        <v/>
      </c>
      <c r="G38" s="320"/>
      <c r="H38" s="319" t="str">
        <f>IF(G38="","",PRODUCT(D38,G38))</f>
        <v/>
      </c>
    </row>
    <row r="39" spans="1:8">
      <c r="A39" s="305">
        <f>(SUM(A38,1))</f>
        <v>37</v>
      </c>
      <c r="B39" s="326" t="s">
        <v>3007</v>
      </c>
      <c r="C39" s="325" t="s">
        <v>545</v>
      </c>
      <c r="D39" s="324">
        <v>6</v>
      </c>
      <c r="E39" s="320"/>
      <c r="F39" s="319" t="str">
        <f>IF(E39="","",PRODUCT(D39,E39))</f>
        <v/>
      </c>
      <c r="G39" s="320"/>
      <c r="H39" s="319" t="str">
        <f>IF(G39="","",PRODUCT(D39,G39))</f>
        <v/>
      </c>
    </row>
    <row r="40" spans="1:8">
      <c r="A40" s="305">
        <f>(SUM(A39,1))</f>
        <v>38</v>
      </c>
      <c r="B40" s="326" t="s">
        <v>3006</v>
      </c>
      <c r="C40" s="325" t="s">
        <v>545</v>
      </c>
      <c r="D40" s="324">
        <v>22</v>
      </c>
      <c r="E40" s="320"/>
      <c r="F40" s="319" t="str">
        <f>IF(E40="","",PRODUCT(D40,E40))</f>
        <v/>
      </c>
      <c r="G40" s="320"/>
      <c r="H40" s="319" t="str">
        <f>IF(G40="","",PRODUCT(D40,G40))</f>
        <v/>
      </c>
    </row>
    <row r="41" spans="1:8">
      <c r="A41" s="305">
        <f>(SUM(A40,1))</f>
        <v>39</v>
      </c>
      <c r="B41" s="326" t="s">
        <v>3005</v>
      </c>
      <c r="C41" s="325" t="s">
        <v>545</v>
      </c>
      <c r="D41" s="324">
        <v>67</v>
      </c>
      <c r="E41" s="320"/>
      <c r="F41" s="319" t="str">
        <f>IF(E41="","",PRODUCT(D41,E41))</f>
        <v/>
      </c>
      <c r="G41" s="320"/>
      <c r="H41" s="319" t="str">
        <f>IF(G41="","",PRODUCT(D41,G41))</f>
        <v/>
      </c>
    </row>
    <row r="42" spans="1:8">
      <c r="A42" s="305">
        <f>(SUM(A41,1))</f>
        <v>40</v>
      </c>
      <c r="B42" s="326" t="s">
        <v>3004</v>
      </c>
      <c r="C42" s="325" t="s">
        <v>545</v>
      </c>
      <c r="D42" s="324">
        <v>43</v>
      </c>
      <c r="E42" s="320"/>
      <c r="F42" s="319" t="str">
        <f>IF(E42="","",PRODUCT(D42,E42))</f>
        <v/>
      </c>
      <c r="G42" s="320"/>
      <c r="H42" s="319" t="str">
        <f>IF(G42="","",PRODUCT(D42,G42))</f>
        <v/>
      </c>
    </row>
    <row r="43" spans="1:8">
      <c r="A43" s="305">
        <f>(SUM(A42,1))</f>
        <v>41</v>
      </c>
      <c r="B43" s="326" t="s">
        <v>3003</v>
      </c>
      <c r="C43" s="325" t="s">
        <v>545</v>
      </c>
      <c r="D43" s="324">
        <v>3</v>
      </c>
      <c r="E43" s="320"/>
      <c r="F43" s="319" t="str">
        <f>IF(E43="","",PRODUCT(D43,E43))</f>
        <v/>
      </c>
      <c r="G43" s="320"/>
      <c r="H43" s="319" t="str">
        <f>IF(G43="","",PRODUCT(D43,G43))</f>
        <v/>
      </c>
    </row>
    <row r="44" spans="1:8">
      <c r="A44" s="305">
        <f>(SUM(A43,1))</f>
        <v>42</v>
      </c>
      <c r="B44" s="326" t="s">
        <v>3002</v>
      </c>
      <c r="C44" s="325" t="s">
        <v>545</v>
      </c>
      <c r="D44" s="324">
        <v>5</v>
      </c>
      <c r="E44" s="320"/>
      <c r="F44" s="319" t="str">
        <f>IF(E44="","",PRODUCT(D44,E44))</f>
        <v/>
      </c>
      <c r="G44" s="320"/>
      <c r="H44" s="319" t="str">
        <f>IF(G44="","",PRODUCT(D44,G44))</f>
        <v/>
      </c>
    </row>
    <row r="45" spans="1:8">
      <c r="A45" s="305">
        <f>(SUM(A44,1))</f>
        <v>43</v>
      </c>
      <c r="B45" s="326" t="s">
        <v>3001</v>
      </c>
      <c r="C45" s="325" t="s">
        <v>545</v>
      </c>
      <c r="D45" s="324">
        <v>41</v>
      </c>
      <c r="E45" s="320"/>
      <c r="F45" s="319" t="str">
        <f>IF(E45="","",PRODUCT(D45,E45))</f>
        <v/>
      </c>
      <c r="G45" s="320"/>
      <c r="H45" s="319" t="str">
        <f>IF(G45="","",PRODUCT(D45,G45))</f>
        <v/>
      </c>
    </row>
    <row r="46" spans="1:8">
      <c r="A46" s="305">
        <f>(SUM(A45,1))</f>
        <v>44</v>
      </c>
      <c r="B46" s="326" t="s">
        <v>3000</v>
      </c>
      <c r="C46" s="325" t="s">
        <v>545</v>
      </c>
      <c r="D46" s="324">
        <v>5</v>
      </c>
      <c r="E46" s="320"/>
      <c r="F46" s="319" t="str">
        <f>IF(E46="","",PRODUCT(D46,E46))</f>
        <v/>
      </c>
      <c r="G46" s="320"/>
      <c r="H46" s="319" t="str">
        <f>IF(G46="","",PRODUCT(D46,G46))</f>
        <v/>
      </c>
    </row>
    <row r="47" spans="1:8">
      <c r="A47" s="305">
        <f>(SUM(A46,1))</f>
        <v>45</v>
      </c>
      <c r="B47" s="326" t="s">
        <v>2999</v>
      </c>
      <c r="C47" s="325" t="s">
        <v>545</v>
      </c>
      <c r="D47" s="324">
        <v>26</v>
      </c>
      <c r="E47" s="320"/>
      <c r="F47" s="319" t="str">
        <f>IF(E47="","",PRODUCT(D47,E47))</f>
        <v/>
      </c>
      <c r="G47" s="320"/>
      <c r="H47" s="319" t="str">
        <f>IF(G47="","",PRODUCT(D47,G47))</f>
        <v/>
      </c>
    </row>
    <row r="48" spans="1:8">
      <c r="A48" s="305">
        <f>(SUM(A47,1))</f>
        <v>46</v>
      </c>
      <c r="B48" s="326" t="s">
        <v>2998</v>
      </c>
      <c r="C48" s="325" t="s">
        <v>545</v>
      </c>
      <c r="D48" s="324">
        <v>72</v>
      </c>
      <c r="E48" s="320"/>
      <c r="F48" s="319" t="str">
        <f>IF(E48="","",PRODUCT(D48,E48))</f>
        <v/>
      </c>
      <c r="G48" s="320"/>
      <c r="H48" s="319" t="str">
        <f>IF(G48="","",PRODUCT(D48,G48))</f>
        <v/>
      </c>
    </row>
    <row r="49" spans="1:8">
      <c r="A49" s="305">
        <f>(SUM(A48,1))</f>
        <v>47</v>
      </c>
      <c r="B49" s="326" t="s">
        <v>2997</v>
      </c>
      <c r="C49" s="325" t="s">
        <v>545</v>
      </c>
      <c r="D49" s="324">
        <v>9</v>
      </c>
      <c r="E49" s="320"/>
      <c r="F49" s="319" t="str">
        <f>IF(E49="","",PRODUCT(D49,E49))</f>
        <v/>
      </c>
      <c r="G49" s="320"/>
      <c r="H49" s="319" t="str">
        <f>IF(G49="","",PRODUCT(D49,G49))</f>
        <v/>
      </c>
    </row>
    <row r="50" spans="1:8">
      <c r="A50" s="305">
        <f>(SUM(A49,1))</f>
        <v>48</v>
      </c>
      <c r="B50" s="326" t="s">
        <v>2996</v>
      </c>
      <c r="C50" s="325" t="s">
        <v>791</v>
      </c>
      <c r="D50" s="324">
        <v>1</v>
      </c>
      <c r="E50" s="320"/>
      <c r="F50" s="319" t="str">
        <f>IF(E50="","",PRODUCT(D50,E50))</f>
        <v/>
      </c>
      <c r="G50" s="320"/>
      <c r="H50" s="319" t="str">
        <f>IF(G50="","",PRODUCT(D50,G50))</f>
        <v/>
      </c>
    </row>
    <row r="51" spans="1:8">
      <c r="A51" s="305">
        <f>(SUM(A50,1))</f>
        <v>49</v>
      </c>
      <c r="B51" s="335" t="s">
        <v>2995</v>
      </c>
      <c r="C51" s="325" t="s">
        <v>545</v>
      </c>
      <c r="D51" s="324">
        <v>2</v>
      </c>
      <c r="E51" s="320"/>
      <c r="F51" s="319" t="str">
        <f>IF(E51="","",PRODUCT(D51,E51))</f>
        <v/>
      </c>
      <c r="G51" s="320"/>
      <c r="H51" s="319" t="str">
        <f>IF(G51="","",PRODUCT(D51,G51))</f>
        <v/>
      </c>
    </row>
    <row r="52" spans="1:8">
      <c r="A52" s="305">
        <f>(SUM(A51,1))</f>
        <v>50</v>
      </c>
      <c r="B52" s="326" t="s">
        <v>2994</v>
      </c>
      <c r="C52" s="325" t="s">
        <v>217</v>
      </c>
      <c r="D52" s="324">
        <v>170</v>
      </c>
      <c r="E52" s="320"/>
      <c r="F52" s="319" t="str">
        <f>IF(E52="","",PRODUCT(D52,E52))</f>
        <v/>
      </c>
      <c r="G52" s="320"/>
      <c r="H52" s="319" t="str">
        <f>IF(G52="","",PRODUCT(D52,G52))</f>
        <v/>
      </c>
    </row>
    <row r="53" spans="1:8">
      <c r="A53" s="305">
        <f>(SUM(A52,1))</f>
        <v>51</v>
      </c>
      <c r="B53" s="326" t="s">
        <v>2993</v>
      </c>
      <c r="C53" s="325" t="s">
        <v>217</v>
      </c>
      <c r="D53" s="324">
        <v>170</v>
      </c>
      <c r="E53" s="320"/>
      <c r="F53" s="319" t="str">
        <f>IF(E53="","",PRODUCT(D53,E53))</f>
        <v/>
      </c>
      <c r="G53" s="320"/>
      <c r="H53" s="319" t="str">
        <f>IF(G53="","",PRODUCT(D53,G53))</f>
        <v/>
      </c>
    </row>
    <row r="54" spans="1:8">
      <c r="A54" s="305">
        <f>(SUM(A53,1))</f>
        <v>52</v>
      </c>
      <c r="B54" s="326" t="s">
        <v>2992</v>
      </c>
      <c r="C54" s="325" t="s">
        <v>217</v>
      </c>
      <c r="D54" s="324">
        <v>170</v>
      </c>
      <c r="E54" s="320"/>
      <c r="F54" s="319" t="str">
        <f>IF(E54="","",PRODUCT(D54,E54))</f>
        <v/>
      </c>
      <c r="G54" s="320"/>
      <c r="H54" s="319" t="str">
        <f>IF(G54="","",PRODUCT(D54,G54))</f>
        <v/>
      </c>
    </row>
    <row r="55" spans="1:8">
      <c r="A55" s="305">
        <f>(SUM(A54,1))</f>
        <v>53</v>
      </c>
      <c r="B55" s="326" t="s">
        <v>2991</v>
      </c>
      <c r="C55" s="325" t="s">
        <v>217</v>
      </c>
      <c r="D55" s="324">
        <v>120</v>
      </c>
      <c r="E55" s="320"/>
      <c r="F55" s="319" t="str">
        <f>IF(E55="","",PRODUCT(D55,E55))</f>
        <v/>
      </c>
      <c r="G55" s="320"/>
      <c r="H55" s="319" t="str">
        <f>IF(G55="","",PRODUCT(D55,G55))</f>
        <v/>
      </c>
    </row>
    <row r="56" spans="1:8">
      <c r="A56" s="305">
        <f>(SUM(A55,1))</f>
        <v>54</v>
      </c>
      <c r="B56" s="326" t="s">
        <v>2891</v>
      </c>
      <c r="C56" s="325" t="s">
        <v>217</v>
      </c>
      <c r="D56" s="324">
        <v>50</v>
      </c>
      <c r="E56" s="320"/>
      <c r="F56" s="319" t="str">
        <f>IF(E56="","",PRODUCT(D56,E56))</f>
        <v/>
      </c>
      <c r="G56" s="320"/>
      <c r="H56" s="319" t="str">
        <f>IF(G56="","",PRODUCT(D56,G56))</f>
        <v/>
      </c>
    </row>
    <row r="57" spans="1:8">
      <c r="A57" s="305">
        <f>(SUM(A56,1))</f>
        <v>55</v>
      </c>
      <c r="B57" s="326" t="s">
        <v>2782</v>
      </c>
      <c r="C57" s="325" t="s">
        <v>2760</v>
      </c>
      <c r="D57" s="324">
        <v>1</v>
      </c>
      <c r="E57" s="320"/>
      <c r="F57" s="319" t="str">
        <f>IF(E57="","",PRODUCT(D57,E57))</f>
        <v/>
      </c>
      <c r="G57" s="320"/>
      <c r="H57" s="319" t="str">
        <f>IF(G57="","",PRODUCT(D57,G57))</f>
        <v/>
      </c>
    </row>
    <row r="58" spans="1:8">
      <c r="A58" s="305">
        <f>(SUM(A57,1))</f>
        <v>56</v>
      </c>
      <c r="B58" s="326" t="s">
        <v>2990</v>
      </c>
      <c r="C58" s="325" t="s">
        <v>545</v>
      </c>
      <c r="D58" s="324">
        <v>1</v>
      </c>
      <c r="E58" s="320"/>
      <c r="F58" s="319" t="str">
        <f>IF(E58="","",PRODUCT(D58,E58))</f>
        <v/>
      </c>
      <c r="G58" s="320"/>
      <c r="H58" s="319" t="str">
        <f>IF(G58="","",PRODUCT(D58,G58))</f>
        <v/>
      </c>
    </row>
    <row r="59" spans="1:8">
      <c r="A59" s="305">
        <f>(SUM(A58,1))</f>
        <v>57</v>
      </c>
      <c r="B59" s="326" t="s">
        <v>2989</v>
      </c>
      <c r="C59" s="325" t="s">
        <v>545</v>
      </c>
      <c r="D59" s="324">
        <v>70</v>
      </c>
      <c r="E59" s="320"/>
      <c r="F59" s="319" t="str">
        <f>IF(E59="","",PRODUCT(D59,E59))</f>
        <v/>
      </c>
      <c r="G59" s="320"/>
      <c r="H59" s="319" t="str">
        <f>IF(G59="","",PRODUCT(D59,G59))</f>
        <v/>
      </c>
    </row>
    <row r="60" spans="1:8">
      <c r="A60" s="305">
        <f>(SUM(A59,1))</f>
        <v>58</v>
      </c>
      <c r="B60" s="327" t="s">
        <v>2961</v>
      </c>
      <c r="C60" s="322" t="s">
        <v>545</v>
      </c>
      <c r="D60" s="321">
        <v>20</v>
      </c>
      <c r="E60" s="320"/>
      <c r="F60" s="319" t="str">
        <f>IF(E60="","",PRODUCT(D60,E60))</f>
        <v/>
      </c>
      <c r="G60" s="320"/>
      <c r="H60" s="319" t="str">
        <f>IF(G60="","",PRODUCT(D60,G60))</f>
        <v/>
      </c>
    </row>
    <row r="61" spans="1:8">
      <c r="A61" s="305">
        <f>(SUM(A60,1))</f>
        <v>59</v>
      </c>
      <c r="B61" s="340" t="s">
        <v>2988</v>
      </c>
      <c r="C61" s="339" t="s">
        <v>545</v>
      </c>
      <c r="D61" s="350">
        <v>5</v>
      </c>
      <c r="E61" s="320"/>
      <c r="F61" s="319" t="str">
        <f>IF(E61="","",PRODUCT(D61,E61))</f>
        <v/>
      </c>
      <c r="G61" s="320"/>
      <c r="H61" s="319" t="str">
        <f>IF(G61="","",PRODUCT(D61,G61))</f>
        <v/>
      </c>
    </row>
    <row r="62" spans="1:8">
      <c r="A62" s="305">
        <f>(SUM(A61,1))</f>
        <v>60</v>
      </c>
      <c r="B62" s="340" t="s">
        <v>2987</v>
      </c>
      <c r="C62" s="339" t="s">
        <v>545</v>
      </c>
      <c r="D62" s="350">
        <v>2</v>
      </c>
      <c r="E62" s="320"/>
      <c r="F62" s="319" t="str">
        <f>IF(E62="","",PRODUCT(D62,E62))</f>
        <v/>
      </c>
      <c r="G62" s="320"/>
      <c r="H62" s="319" t="str">
        <f>IF(G62="","",PRODUCT(D62,G62))</f>
        <v/>
      </c>
    </row>
    <row r="63" spans="1:8">
      <c r="A63" s="305">
        <f>(SUM(A62,1))</f>
        <v>61</v>
      </c>
      <c r="B63" s="340" t="s">
        <v>2986</v>
      </c>
      <c r="C63" s="339" t="s">
        <v>545</v>
      </c>
      <c r="D63" s="350">
        <v>7</v>
      </c>
      <c r="E63" s="320"/>
      <c r="F63" s="319" t="str">
        <f>IF(E63="","",PRODUCT(D63,E63))</f>
        <v/>
      </c>
      <c r="G63" s="320"/>
      <c r="H63" s="319" t="str">
        <f>IF(G63="","",PRODUCT(D63,G63))</f>
        <v/>
      </c>
    </row>
    <row r="64" spans="1:8">
      <c r="A64" s="305">
        <f>(SUM(A63,1))</f>
        <v>62</v>
      </c>
      <c r="B64" s="340" t="s">
        <v>2985</v>
      </c>
      <c r="C64" s="339" t="s">
        <v>545</v>
      </c>
      <c r="D64" s="350">
        <v>1</v>
      </c>
      <c r="E64" s="320"/>
      <c r="F64" s="319" t="str">
        <f>IF(E64="","",PRODUCT(D64,E64))</f>
        <v/>
      </c>
      <c r="G64" s="320"/>
      <c r="H64" s="319" t="str">
        <f>IF(G64="","",PRODUCT(D64,G64))</f>
        <v/>
      </c>
    </row>
    <row r="65" spans="1:8">
      <c r="A65" s="305">
        <f>(SUM(A64,1))</f>
        <v>63</v>
      </c>
      <c r="B65" s="340" t="s">
        <v>2984</v>
      </c>
      <c r="C65" s="339" t="s">
        <v>545</v>
      </c>
      <c r="D65" s="350">
        <v>14</v>
      </c>
      <c r="E65" s="320"/>
      <c r="F65" s="319" t="str">
        <f>IF(E65="","",PRODUCT(D65,E65))</f>
        <v/>
      </c>
      <c r="G65" s="320"/>
      <c r="H65" s="319" t="str">
        <f>IF(G65="","",PRODUCT(D65,G65))</f>
        <v/>
      </c>
    </row>
    <row r="66" spans="1:8">
      <c r="A66" s="305">
        <f>(SUM(A65,1))</f>
        <v>64</v>
      </c>
      <c r="B66" s="340" t="s">
        <v>2983</v>
      </c>
      <c r="C66" s="339" t="s">
        <v>545</v>
      </c>
      <c r="D66" s="350">
        <v>9</v>
      </c>
      <c r="E66" s="320"/>
      <c r="F66" s="319" t="str">
        <f>IF(E66="","",PRODUCT(D66,E66))</f>
        <v/>
      </c>
      <c r="G66" s="320"/>
      <c r="H66" s="319" t="str">
        <f>IF(G66="","",PRODUCT(D66,G66))</f>
        <v/>
      </c>
    </row>
    <row r="67" spans="1:8">
      <c r="A67" s="305">
        <f>(SUM(A66,1))</f>
        <v>65</v>
      </c>
      <c r="B67" s="340" t="s">
        <v>2982</v>
      </c>
      <c r="C67" s="339" t="s">
        <v>545</v>
      </c>
      <c r="D67" s="350">
        <v>2</v>
      </c>
      <c r="E67" s="320"/>
      <c r="F67" s="319" t="str">
        <f>IF(E67="","",PRODUCT(D67,E67))</f>
        <v/>
      </c>
      <c r="G67" s="320"/>
      <c r="H67" s="319" t="str">
        <f>IF(G67="","",PRODUCT(D67,G67))</f>
        <v/>
      </c>
    </row>
    <row r="68" spans="1:8">
      <c r="A68" s="305">
        <f>(SUM(A67,1))</f>
        <v>66</v>
      </c>
      <c r="B68" s="340" t="s">
        <v>2981</v>
      </c>
      <c r="C68" s="339" t="s">
        <v>545</v>
      </c>
      <c r="D68" s="350">
        <v>3</v>
      </c>
      <c r="E68" s="320"/>
      <c r="F68" s="319" t="str">
        <f>IF(E68="","",PRODUCT(D68,E68))</f>
        <v/>
      </c>
      <c r="G68" s="320"/>
      <c r="H68" s="319" t="str">
        <f>IF(G68="","",PRODUCT(D68,G68))</f>
        <v/>
      </c>
    </row>
    <row r="69" spans="1:8">
      <c r="A69" s="305">
        <f>(SUM(A68,1))</f>
        <v>67</v>
      </c>
      <c r="B69" s="340" t="s">
        <v>2980</v>
      </c>
      <c r="C69" s="339" t="s">
        <v>545</v>
      </c>
      <c r="D69" s="350">
        <v>22</v>
      </c>
      <c r="E69" s="320"/>
      <c r="F69" s="319" t="str">
        <f>IF(E69="","",PRODUCT(D69,E69))</f>
        <v/>
      </c>
      <c r="G69" s="320"/>
      <c r="H69" s="319" t="str">
        <f>IF(G69="","",PRODUCT(D69,G69))</f>
        <v/>
      </c>
    </row>
    <row r="70" spans="1:8">
      <c r="A70" s="305">
        <f>(SUM(A69,1))</f>
        <v>68</v>
      </c>
      <c r="B70" s="340" t="s">
        <v>2979</v>
      </c>
      <c r="C70" s="339" t="s">
        <v>545</v>
      </c>
      <c r="D70" s="350">
        <v>24</v>
      </c>
      <c r="E70" s="320"/>
      <c r="F70" s="319" t="str">
        <f>IF(E70="","",PRODUCT(D70,E70))</f>
        <v/>
      </c>
      <c r="G70" s="320"/>
      <c r="H70" s="319" t="str">
        <f>IF(G70="","",PRODUCT(D70,G70))</f>
        <v/>
      </c>
    </row>
    <row r="71" spans="1:8">
      <c r="A71" s="305">
        <f>(SUM(A70,1))</f>
        <v>69</v>
      </c>
      <c r="B71" s="340" t="s">
        <v>2978</v>
      </c>
      <c r="C71" s="339" t="s">
        <v>545</v>
      </c>
      <c r="D71" s="350">
        <v>2</v>
      </c>
      <c r="E71" s="320"/>
      <c r="F71" s="319" t="str">
        <f>IF(E71="","",PRODUCT(D71,E71))</f>
        <v/>
      </c>
      <c r="G71" s="320"/>
      <c r="H71" s="319" t="str">
        <f>IF(G71="","",PRODUCT(D71,G71))</f>
        <v/>
      </c>
    </row>
    <row r="72" spans="1:8">
      <c r="A72" s="305">
        <f>(SUM(A71,1))</f>
        <v>70</v>
      </c>
      <c r="B72" s="340" t="s">
        <v>2977</v>
      </c>
      <c r="C72" s="339" t="s">
        <v>545</v>
      </c>
      <c r="D72" s="350">
        <v>1</v>
      </c>
      <c r="E72" s="320"/>
      <c r="F72" s="319" t="str">
        <f>IF(E72="","",PRODUCT(D72,E72))</f>
        <v/>
      </c>
      <c r="G72" s="320"/>
      <c r="H72" s="319" t="str">
        <f>IF(G72="","",PRODUCT(D72,G72))</f>
        <v/>
      </c>
    </row>
    <row r="73" spans="1:8">
      <c r="A73" s="305">
        <f>(SUM(A60,1))</f>
        <v>59</v>
      </c>
      <c r="B73" s="338" t="s">
        <v>2792</v>
      </c>
      <c r="C73" s="337" t="s">
        <v>1174</v>
      </c>
      <c r="D73" s="349">
        <v>160</v>
      </c>
      <c r="E73" s="320"/>
      <c r="F73" s="319" t="str">
        <f>IF(E73="","",PRODUCT(D73,E73))</f>
        <v/>
      </c>
      <c r="G73" s="320"/>
      <c r="H73" s="319" t="str">
        <f>IF(G73="","",PRODUCT(D73,G73))</f>
        <v/>
      </c>
    </row>
    <row r="74" spans="1:8">
      <c r="A74" s="299">
        <f>(SUM(A73,1))</f>
        <v>60</v>
      </c>
      <c r="B74" s="296"/>
      <c r="C74" s="298"/>
      <c r="D74" s="298"/>
      <c r="E74" s="298"/>
      <c r="F74" s="297">
        <f>SUM(F3:F73)</f>
        <v>0</v>
      </c>
      <c r="G74" s="296"/>
      <c r="H74" s="297">
        <f>SUM(H3:H73)</f>
        <v>0</v>
      </c>
    </row>
    <row r="75" spans="1:8">
      <c r="A75" s="294">
        <f>(SUM(A74,1))</f>
        <v>61</v>
      </c>
      <c r="B75" s="293" t="s">
        <v>2759</v>
      </c>
      <c r="C75" s="290"/>
      <c r="D75" s="292">
        <v>3</v>
      </c>
      <c r="E75" s="290" t="s">
        <v>633</v>
      </c>
      <c r="F75" s="318">
        <f>ROUND(F74*D75*0.01,1)</f>
        <v>0</v>
      </c>
      <c r="G75" s="290"/>
      <c r="H75" s="289"/>
    </row>
    <row r="76" spans="1:8">
      <c r="A76" s="294">
        <f>(SUM(A75,1))</f>
        <v>62</v>
      </c>
      <c r="B76" s="293" t="s">
        <v>2758</v>
      </c>
      <c r="C76" s="290"/>
      <c r="D76" s="292">
        <v>15</v>
      </c>
      <c r="E76" s="290" t="s">
        <v>633</v>
      </c>
      <c r="F76" s="291"/>
      <c r="G76" s="290"/>
      <c r="H76" s="318">
        <f>ROUND(H74*D76*0.01,1)</f>
        <v>0</v>
      </c>
    </row>
    <row r="77" spans="1:8">
      <c r="A77" s="288">
        <f>(SUM(A76,1))</f>
        <v>63</v>
      </c>
      <c r="B77" s="287" t="s">
        <v>2751</v>
      </c>
      <c r="C77" s="286"/>
      <c r="D77" s="286"/>
      <c r="E77" s="286"/>
      <c r="F77" s="316">
        <f>SUM(F74:F76)</f>
        <v>0</v>
      </c>
      <c r="G77" s="317"/>
      <c r="H77" s="316">
        <f>SUM(H74:H76)</f>
        <v>0</v>
      </c>
    </row>
    <row r="81" spans="1:8">
      <c r="B81" s="329" t="s">
        <v>2976</v>
      </c>
      <c r="C81" s="314"/>
      <c r="D81" s="314"/>
      <c r="E81" s="313" t="s">
        <v>2756</v>
      </c>
      <c r="F81" s="313"/>
      <c r="G81" s="313" t="s">
        <v>2755</v>
      </c>
      <c r="H81" s="313"/>
    </row>
    <row r="82" spans="1:8">
      <c r="A82" s="312" t="s">
        <v>2754</v>
      </c>
      <c r="B82" s="328" t="s">
        <v>2753</v>
      </c>
      <c r="C82" s="307" t="s">
        <v>2768</v>
      </c>
      <c r="D82" s="306" t="s">
        <v>2767</v>
      </c>
      <c r="E82" s="307" t="s">
        <v>2766</v>
      </c>
      <c r="F82" s="306" t="s">
        <v>2752</v>
      </c>
      <c r="G82" s="307" t="s">
        <v>2766</v>
      </c>
      <c r="H82" s="306" t="s">
        <v>2752</v>
      </c>
    </row>
    <row r="83" spans="1:8">
      <c r="A83" s="305">
        <f>(SUM(A77,1))</f>
        <v>64</v>
      </c>
      <c r="B83" s="326" t="s">
        <v>2975</v>
      </c>
      <c r="C83" s="325" t="s">
        <v>217</v>
      </c>
      <c r="D83" s="324">
        <v>95</v>
      </c>
      <c r="E83" s="320"/>
      <c r="F83" s="319" t="str">
        <f>IF(E83="","",PRODUCT(D83,E83))</f>
        <v/>
      </c>
      <c r="G83" s="320"/>
      <c r="H83" s="319" t="str">
        <f>IF(G83="","",PRODUCT(D83,G83))</f>
        <v/>
      </c>
    </row>
    <row r="84" spans="1:8">
      <c r="A84" s="305">
        <f>(SUM(A83,1))</f>
        <v>65</v>
      </c>
      <c r="B84" s="326" t="s">
        <v>2974</v>
      </c>
      <c r="C84" s="325" t="s">
        <v>217</v>
      </c>
      <c r="D84" s="324">
        <v>30</v>
      </c>
      <c r="E84" s="320"/>
      <c r="F84" s="319" t="str">
        <f>IF(E84="","",PRODUCT(D84,E84))</f>
        <v/>
      </c>
      <c r="G84" s="320"/>
      <c r="H84" s="319" t="str">
        <f>IF(G84="","",PRODUCT(D84,G84))</f>
        <v/>
      </c>
    </row>
    <row r="85" spans="1:8">
      <c r="A85" s="305">
        <f>(SUM(A84,1))</f>
        <v>66</v>
      </c>
      <c r="B85" s="326" t="s">
        <v>2973</v>
      </c>
      <c r="C85" s="325" t="s">
        <v>217</v>
      </c>
      <c r="D85" s="324">
        <v>165</v>
      </c>
      <c r="E85" s="320"/>
      <c r="F85" s="319" t="str">
        <f>IF(E85="","",PRODUCT(D85,E85))</f>
        <v/>
      </c>
      <c r="G85" s="320"/>
      <c r="H85" s="319" t="str">
        <f>IF(G85="","",PRODUCT(D85,G85))</f>
        <v/>
      </c>
    </row>
    <row r="86" spans="1:8">
      <c r="A86" s="305">
        <f>(SUM(A85,1))</f>
        <v>67</v>
      </c>
      <c r="B86" s="326" t="s">
        <v>2972</v>
      </c>
      <c r="C86" s="325" t="s">
        <v>217</v>
      </c>
      <c r="D86" s="324">
        <v>100</v>
      </c>
      <c r="E86" s="320"/>
      <c r="F86" s="319" t="str">
        <f>IF(E86="","",PRODUCT(D86,E86))</f>
        <v/>
      </c>
      <c r="G86" s="320"/>
      <c r="H86" s="319" t="str">
        <f>IF(G86="","",PRODUCT(D86,G86))</f>
        <v/>
      </c>
    </row>
    <row r="87" spans="1:8">
      <c r="A87" s="305">
        <f>(SUM(A86,1))</f>
        <v>68</v>
      </c>
      <c r="B87" s="326" t="s">
        <v>2971</v>
      </c>
      <c r="C87" s="325" t="s">
        <v>217</v>
      </c>
      <c r="D87" s="324">
        <v>240</v>
      </c>
      <c r="E87" s="320"/>
      <c r="F87" s="319" t="str">
        <f>IF(E87="","",PRODUCT(D87,E87))</f>
        <v/>
      </c>
      <c r="G87" s="320"/>
      <c r="H87" s="319" t="str">
        <f>IF(G87="","",PRODUCT(D87,G87))</f>
        <v/>
      </c>
    </row>
    <row r="88" spans="1:8">
      <c r="A88" s="305">
        <f>(SUM(A87,1))</f>
        <v>69</v>
      </c>
      <c r="B88" s="326" t="s">
        <v>2970</v>
      </c>
      <c r="C88" s="325" t="s">
        <v>217</v>
      </c>
      <c r="D88" s="324">
        <v>330</v>
      </c>
      <c r="E88" s="320"/>
      <c r="F88" s="319" t="str">
        <f>IF(E88="","",PRODUCT(D88,E88))</f>
        <v/>
      </c>
      <c r="G88" s="320"/>
      <c r="H88" s="319" t="str">
        <f>IF(G88="","",PRODUCT(D88,G88))</f>
        <v/>
      </c>
    </row>
    <row r="89" spans="1:8">
      <c r="A89" s="305">
        <f>(SUM(A88,1))</f>
        <v>70</v>
      </c>
      <c r="B89" s="326" t="s">
        <v>2831</v>
      </c>
      <c r="C89" s="325" t="s">
        <v>217</v>
      </c>
      <c r="D89" s="324">
        <v>140</v>
      </c>
      <c r="E89" s="320"/>
      <c r="F89" s="319" t="str">
        <f>IF(E89="","",PRODUCT(D89,E89))</f>
        <v/>
      </c>
      <c r="G89" s="320"/>
      <c r="H89" s="319" t="str">
        <f>IF(G89="","",PRODUCT(D89,G89))</f>
        <v/>
      </c>
    </row>
    <row r="90" spans="1:8">
      <c r="A90" s="305">
        <f>(SUM(A89,1))</f>
        <v>71</v>
      </c>
      <c r="B90" s="326" t="s">
        <v>2969</v>
      </c>
      <c r="C90" s="325" t="s">
        <v>217</v>
      </c>
      <c r="D90" s="324">
        <v>180</v>
      </c>
      <c r="E90" s="320"/>
      <c r="F90" s="319" t="str">
        <f>IF(E90="","",PRODUCT(D90,E90))</f>
        <v/>
      </c>
      <c r="G90" s="320"/>
      <c r="H90" s="319" t="str">
        <f>IF(G90="","",PRODUCT(D90,G90))</f>
        <v/>
      </c>
    </row>
    <row r="91" spans="1:8">
      <c r="A91" s="305">
        <f>(SUM(A90,1))</f>
        <v>72</v>
      </c>
      <c r="B91" s="326" t="s">
        <v>2968</v>
      </c>
      <c r="C91" s="325" t="s">
        <v>217</v>
      </c>
      <c r="D91" s="324">
        <v>100</v>
      </c>
      <c r="E91" s="320"/>
      <c r="F91" s="319" t="str">
        <f>IF(E91="","",PRODUCT(D91,E91))</f>
        <v/>
      </c>
      <c r="G91" s="320"/>
      <c r="H91" s="319" t="str">
        <f>IF(G91="","",PRODUCT(D91,G91))</f>
        <v/>
      </c>
    </row>
    <row r="92" spans="1:8">
      <c r="A92" s="305">
        <f>(SUM(A91,1))</f>
        <v>73</v>
      </c>
      <c r="B92" s="323" t="s">
        <v>2967</v>
      </c>
      <c r="C92" s="322" t="s">
        <v>217</v>
      </c>
      <c r="D92" s="321">
        <v>420</v>
      </c>
      <c r="E92" s="320"/>
      <c r="F92" s="319" t="str">
        <f>IF(E92="","",PRODUCT(D92,E92))</f>
        <v/>
      </c>
      <c r="G92" s="320"/>
      <c r="H92" s="319" t="str">
        <f>IF(G92="","",PRODUCT(D92,G92))</f>
        <v/>
      </c>
    </row>
    <row r="93" spans="1:8" ht="24.75">
      <c r="A93" s="305">
        <f>(SUM(A92,1))</f>
        <v>74</v>
      </c>
      <c r="B93" s="348" t="s">
        <v>2966</v>
      </c>
      <c r="C93" s="322" t="s">
        <v>545</v>
      </c>
      <c r="D93" s="324">
        <v>1</v>
      </c>
      <c r="E93" s="320"/>
      <c r="F93" s="319" t="str">
        <f>IF(E93="","",PRODUCT(D93,E93))</f>
        <v/>
      </c>
      <c r="G93" s="320"/>
      <c r="H93" s="319" t="str">
        <f>IF(G93="","",PRODUCT(D93,G93))</f>
        <v/>
      </c>
    </row>
    <row r="94" spans="1:8">
      <c r="A94" s="305">
        <f>(SUM(A93,1))</f>
        <v>75</v>
      </c>
      <c r="B94" s="323" t="s">
        <v>2965</v>
      </c>
      <c r="C94" s="322" t="s">
        <v>545</v>
      </c>
      <c r="D94" s="321">
        <v>3</v>
      </c>
      <c r="E94" s="320"/>
      <c r="F94" s="319" t="str">
        <f>IF(E94="","",PRODUCT(D94,E94))</f>
        <v/>
      </c>
      <c r="G94" s="320"/>
      <c r="H94" s="319" t="str">
        <f>IF(G94="","",PRODUCT(D94,G94))</f>
        <v/>
      </c>
    </row>
    <row r="95" spans="1:8">
      <c r="A95" s="305">
        <f>(SUM(A94,1))</f>
        <v>76</v>
      </c>
      <c r="B95" s="323" t="s">
        <v>2964</v>
      </c>
      <c r="C95" s="322" t="s">
        <v>545</v>
      </c>
      <c r="D95" s="321">
        <v>1</v>
      </c>
      <c r="E95" s="320"/>
      <c r="F95" s="319" t="str">
        <f>IF(E95="","",PRODUCT(D95,E95))</f>
        <v/>
      </c>
      <c r="G95" s="320"/>
      <c r="H95" s="319" t="str">
        <f>IF(G95="","",PRODUCT(D95,G95))</f>
        <v/>
      </c>
    </row>
    <row r="96" spans="1:8">
      <c r="A96" s="305">
        <f>(SUM(A95,1))</f>
        <v>77</v>
      </c>
      <c r="B96" s="323" t="s">
        <v>2963</v>
      </c>
      <c r="C96" s="322" t="s">
        <v>545</v>
      </c>
      <c r="D96" s="324">
        <v>4</v>
      </c>
      <c r="E96" s="320"/>
      <c r="F96" s="319" t="str">
        <f>IF(E96="","",PRODUCT(D96,E96))</f>
        <v/>
      </c>
      <c r="G96" s="320"/>
      <c r="H96" s="319" t="str">
        <f>IF(G96="","",PRODUCT(D96,G96))</f>
        <v/>
      </c>
    </row>
    <row r="97" spans="1:8">
      <c r="A97" s="305">
        <f>(SUM(A96,1))</f>
        <v>78</v>
      </c>
      <c r="B97" s="323" t="s">
        <v>2962</v>
      </c>
      <c r="C97" s="322" t="s">
        <v>545</v>
      </c>
      <c r="D97" s="321">
        <v>2</v>
      </c>
      <c r="E97" s="320"/>
      <c r="F97" s="319" t="str">
        <f>IF(E97="","",PRODUCT(D97,E97))</f>
        <v/>
      </c>
      <c r="G97" s="320"/>
      <c r="H97" s="319" t="str">
        <f>IF(G97="","",PRODUCT(D97,G97))</f>
        <v/>
      </c>
    </row>
    <row r="98" spans="1:8">
      <c r="A98" s="305">
        <f>(SUM(A97,1))</f>
        <v>79</v>
      </c>
      <c r="B98" s="327" t="s">
        <v>2961</v>
      </c>
      <c r="C98" s="322" t="s">
        <v>545</v>
      </c>
      <c r="D98" s="321">
        <v>12</v>
      </c>
      <c r="E98" s="320"/>
      <c r="F98" s="319" t="str">
        <f>IF(E98="","",PRODUCT(D98,E98))</f>
        <v/>
      </c>
      <c r="G98" s="320"/>
      <c r="H98" s="319" t="str">
        <f>IF(G98="","",PRODUCT(D98,G98))</f>
        <v/>
      </c>
    </row>
    <row r="99" spans="1:8">
      <c r="A99" s="299">
        <f>(SUM(A98,1))</f>
        <v>80</v>
      </c>
      <c r="B99" s="296"/>
      <c r="C99" s="298"/>
      <c r="D99" s="298"/>
      <c r="E99" s="298"/>
      <c r="F99" s="297">
        <f>SUM(F83:F98)</f>
        <v>0</v>
      </c>
      <c r="G99" s="296"/>
      <c r="H99" s="297">
        <f>SUM(H83:H98)</f>
        <v>0</v>
      </c>
    </row>
    <row r="100" spans="1:8">
      <c r="A100" s="294">
        <f>(SUM(A99,1))</f>
        <v>81</v>
      </c>
      <c r="B100" s="293" t="s">
        <v>2759</v>
      </c>
      <c r="C100" s="290"/>
      <c r="D100" s="292">
        <v>3</v>
      </c>
      <c r="E100" s="290" t="s">
        <v>633</v>
      </c>
      <c r="F100" s="318">
        <f>ROUND(F99*D100*0.01,1)</f>
        <v>0</v>
      </c>
      <c r="G100" s="290"/>
      <c r="H100" s="289"/>
    </row>
    <row r="101" spans="1:8">
      <c r="A101" s="294">
        <f>(SUM(A100,1))</f>
        <v>82</v>
      </c>
      <c r="B101" s="293" t="s">
        <v>2758</v>
      </c>
      <c r="C101" s="290"/>
      <c r="D101" s="292">
        <v>6</v>
      </c>
      <c r="E101" s="290" t="s">
        <v>633</v>
      </c>
      <c r="F101" s="291"/>
      <c r="G101" s="290"/>
      <c r="H101" s="318">
        <f>ROUND(H99*D101*0.01,1)</f>
        <v>0</v>
      </c>
    </row>
    <row r="102" spans="1:8">
      <c r="A102" s="288">
        <f>(SUM(A101,1))</f>
        <v>83</v>
      </c>
      <c r="B102" s="287" t="s">
        <v>2751</v>
      </c>
      <c r="C102" s="286"/>
      <c r="D102" s="286"/>
      <c r="E102" s="286"/>
      <c r="F102" s="316">
        <f>SUM(F99:F101)</f>
        <v>0</v>
      </c>
      <c r="G102" s="317"/>
      <c r="H102" s="316">
        <f>SUM(H99:H101)</f>
        <v>0</v>
      </c>
    </row>
    <row r="103" spans="1:8">
      <c r="B103" s="331"/>
      <c r="C103" s="290"/>
      <c r="D103" s="290"/>
      <c r="E103" s="290"/>
      <c r="F103" s="330"/>
      <c r="G103" s="290"/>
      <c r="H103" s="330"/>
    </row>
    <row r="104" spans="1:8">
      <c r="B104" s="331"/>
      <c r="C104" s="290"/>
      <c r="D104" s="290"/>
      <c r="E104" s="290"/>
      <c r="F104" s="330"/>
      <c r="G104" s="290"/>
      <c r="H104" s="330"/>
    </row>
    <row r="105" spans="1:8">
      <c r="B105" s="331"/>
      <c r="C105" s="290"/>
      <c r="D105" s="290"/>
      <c r="E105" s="290"/>
      <c r="F105" s="330"/>
      <c r="G105" s="290"/>
      <c r="H105" s="330"/>
    </row>
    <row r="106" spans="1:8">
      <c r="B106" s="329" t="s">
        <v>2960</v>
      </c>
      <c r="C106" s="314"/>
      <c r="D106" s="314"/>
      <c r="E106" s="313" t="s">
        <v>2756</v>
      </c>
      <c r="F106" s="313"/>
      <c r="G106" s="313" t="s">
        <v>2755</v>
      </c>
      <c r="H106" s="313"/>
    </row>
    <row r="107" spans="1:8">
      <c r="A107" s="312" t="s">
        <v>2754</v>
      </c>
      <c r="B107" s="328" t="s">
        <v>2753</v>
      </c>
      <c r="C107" s="307" t="s">
        <v>2768</v>
      </c>
      <c r="D107" s="306" t="s">
        <v>2767</v>
      </c>
      <c r="E107" s="307" t="s">
        <v>2766</v>
      </c>
      <c r="F107" s="306" t="s">
        <v>2752</v>
      </c>
      <c r="G107" s="307" t="s">
        <v>2766</v>
      </c>
      <c r="H107" s="306" t="s">
        <v>2752</v>
      </c>
    </row>
    <row r="108" spans="1:8" ht="16.5">
      <c r="A108" s="305">
        <f>(SUM(A102,1))</f>
        <v>84</v>
      </c>
      <c r="B108" s="327" t="s">
        <v>2959</v>
      </c>
      <c r="C108" s="322" t="s">
        <v>545</v>
      </c>
      <c r="D108" s="321">
        <v>1</v>
      </c>
      <c r="E108" s="320"/>
      <c r="F108" s="319" t="str">
        <f>IF(E108="","",PRODUCT(D108,E108))</f>
        <v/>
      </c>
      <c r="G108" s="320"/>
      <c r="H108" s="319" t="str">
        <f>IF(G108="","",PRODUCT(D108,G108))</f>
        <v/>
      </c>
    </row>
    <row r="109" spans="1:8">
      <c r="A109" s="305">
        <f>(SUM(A108,1))</f>
        <v>85</v>
      </c>
      <c r="B109" s="333" t="s">
        <v>2935</v>
      </c>
      <c r="C109" s="322" t="s">
        <v>545</v>
      </c>
      <c r="D109" s="321">
        <v>1</v>
      </c>
      <c r="E109" s="320"/>
      <c r="F109" s="319" t="str">
        <f>IF(E109="","",PRODUCT(D109,E109))</f>
        <v/>
      </c>
      <c r="G109" s="320"/>
      <c r="H109" s="319" t="str">
        <f>IF(G109="","",PRODUCT(D109,G109))</f>
        <v/>
      </c>
    </row>
    <row r="110" spans="1:8">
      <c r="A110" s="305">
        <f>(SUM(A109,1))</f>
        <v>86</v>
      </c>
      <c r="B110" s="327" t="s">
        <v>2926</v>
      </c>
      <c r="C110" s="322" t="s">
        <v>545</v>
      </c>
      <c r="D110" s="321">
        <v>1</v>
      </c>
      <c r="E110" s="320"/>
      <c r="F110" s="319" t="str">
        <f>IF(E110="","",PRODUCT(D110,E110))</f>
        <v/>
      </c>
      <c r="G110" s="320"/>
      <c r="H110" s="319" t="str">
        <f>IF(G110="","",PRODUCT(D110,G110))</f>
        <v/>
      </c>
    </row>
    <row r="111" spans="1:8">
      <c r="A111" s="305">
        <f>(SUM(A110,1))</f>
        <v>87</v>
      </c>
      <c r="B111" s="327" t="s">
        <v>2958</v>
      </c>
      <c r="C111" s="322" t="s">
        <v>545</v>
      </c>
      <c r="D111" s="321">
        <v>1</v>
      </c>
      <c r="E111" s="320"/>
      <c r="F111" s="319" t="str">
        <f>IF(E111="","",PRODUCT(D111,E111))</f>
        <v/>
      </c>
      <c r="G111" s="320"/>
      <c r="H111" s="319" t="str">
        <f>IF(G111="","",PRODUCT(D111,G111))</f>
        <v/>
      </c>
    </row>
    <row r="112" spans="1:8">
      <c r="A112" s="305">
        <f>(SUM(A111,1))</f>
        <v>88</v>
      </c>
      <c r="B112" s="327" t="s">
        <v>2957</v>
      </c>
      <c r="C112" s="322" t="s">
        <v>545</v>
      </c>
      <c r="D112" s="321">
        <v>2</v>
      </c>
      <c r="E112" s="320"/>
      <c r="F112" s="319" t="str">
        <f>IF(E112="","",PRODUCT(D112,E112))</f>
        <v/>
      </c>
      <c r="G112" s="320"/>
      <c r="H112" s="319" t="str">
        <f>IF(G112="","",PRODUCT(D112,G112))</f>
        <v/>
      </c>
    </row>
    <row r="113" spans="1:8">
      <c r="A113" s="305">
        <f>(SUM(A112,1))</f>
        <v>89</v>
      </c>
      <c r="B113" s="327" t="s">
        <v>2925</v>
      </c>
      <c r="C113" s="322" t="s">
        <v>545</v>
      </c>
      <c r="D113" s="321">
        <v>3</v>
      </c>
      <c r="E113" s="320"/>
      <c r="F113" s="319" t="str">
        <f>IF(E113="","",PRODUCT(D113,E113))</f>
        <v/>
      </c>
      <c r="G113" s="320"/>
      <c r="H113" s="319" t="str">
        <f>IF(G113="","",PRODUCT(D113,G113))</f>
        <v/>
      </c>
    </row>
    <row r="114" spans="1:8">
      <c r="A114" s="305">
        <f>(SUM(A113,1))</f>
        <v>90</v>
      </c>
      <c r="B114" s="327" t="s">
        <v>2956</v>
      </c>
      <c r="C114" s="322" t="s">
        <v>545</v>
      </c>
      <c r="D114" s="321">
        <v>2</v>
      </c>
      <c r="E114" s="320"/>
      <c r="F114" s="319" t="str">
        <f>IF(E114="","",PRODUCT(D114,E114))</f>
        <v/>
      </c>
      <c r="G114" s="320"/>
      <c r="H114" s="319" t="str">
        <f>IF(G114="","",PRODUCT(D114,G114))</f>
        <v/>
      </c>
    </row>
    <row r="115" spans="1:8">
      <c r="A115" s="305">
        <f>(SUM(A114,1))</f>
        <v>91</v>
      </c>
      <c r="B115" s="327" t="s">
        <v>2934</v>
      </c>
      <c r="C115" s="322" t="s">
        <v>545</v>
      </c>
      <c r="D115" s="321">
        <v>5</v>
      </c>
      <c r="E115" s="320"/>
      <c r="F115" s="319" t="str">
        <f>IF(E115="","",PRODUCT(D115,E115))</f>
        <v/>
      </c>
      <c r="G115" s="320"/>
      <c r="H115" s="319" t="str">
        <f>IF(G115="","",PRODUCT(D115,G115))</f>
        <v/>
      </c>
    </row>
    <row r="116" spans="1:8">
      <c r="A116" s="305">
        <f>(SUM(A115,1))</f>
        <v>92</v>
      </c>
      <c r="B116" s="327" t="s">
        <v>2933</v>
      </c>
      <c r="C116" s="322" t="s">
        <v>545</v>
      </c>
      <c r="D116" s="321">
        <v>15</v>
      </c>
      <c r="E116" s="320"/>
      <c r="F116" s="319" t="str">
        <f>IF(E116="","",PRODUCT(D116,E116))</f>
        <v/>
      </c>
      <c r="G116" s="320"/>
      <c r="H116" s="319" t="str">
        <f>IF(G116="","",PRODUCT(D116,G116))</f>
        <v/>
      </c>
    </row>
    <row r="117" spans="1:8">
      <c r="A117" s="305">
        <f>(SUM(A116,1))</f>
        <v>93</v>
      </c>
      <c r="B117" s="327" t="s">
        <v>2922</v>
      </c>
      <c r="C117" s="322" t="s">
        <v>545</v>
      </c>
      <c r="D117" s="321">
        <v>11</v>
      </c>
      <c r="E117" s="320"/>
      <c r="F117" s="319" t="str">
        <f>IF(E117="","",PRODUCT(D117,E117))</f>
        <v/>
      </c>
      <c r="G117" s="320"/>
      <c r="H117" s="319" t="str">
        <f>IF(G117="","",PRODUCT(D117,G117))</f>
        <v/>
      </c>
    </row>
    <row r="118" spans="1:8">
      <c r="A118" s="305">
        <f>(SUM(A117,1))</f>
        <v>94</v>
      </c>
      <c r="B118" s="327" t="s">
        <v>2941</v>
      </c>
      <c r="C118" s="322" t="s">
        <v>545</v>
      </c>
      <c r="D118" s="321">
        <v>4</v>
      </c>
      <c r="E118" s="320"/>
      <c r="F118" s="319" t="str">
        <f>IF(E118="","",PRODUCT(D118,E118))</f>
        <v/>
      </c>
      <c r="G118" s="320"/>
      <c r="H118" s="319" t="str">
        <f>IF(G118="","",PRODUCT(D118,G118))</f>
        <v/>
      </c>
    </row>
    <row r="119" spans="1:8">
      <c r="A119" s="305">
        <f>(SUM(A118,1))</f>
        <v>95</v>
      </c>
      <c r="B119" s="327" t="s">
        <v>2940</v>
      </c>
      <c r="C119" s="322" t="s">
        <v>545</v>
      </c>
      <c r="D119" s="321">
        <v>10</v>
      </c>
      <c r="E119" s="320"/>
      <c r="F119" s="319" t="str">
        <f>IF(E119="","",PRODUCT(D119,E119))</f>
        <v/>
      </c>
      <c r="G119" s="320"/>
      <c r="H119" s="319" t="str">
        <f>IF(G119="","",PRODUCT(D119,G119))</f>
        <v/>
      </c>
    </row>
    <row r="120" spans="1:8">
      <c r="A120" s="305">
        <f>(SUM(A119,1))</f>
        <v>96</v>
      </c>
      <c r="B120" s="327" t="s">
        <v>2939</v>
      </c>
      <c r="C120" s="322" t="s">
        <v>545</v>
      </c>
      <c r="D120" s="321">
        <v>38</v>
      </c>
      <c r="E120" s="320"/>
      <c r="F120" s="319" t="str">
        <f>IF(E120="","",PRODUCT(D120,E120))</f>
        <v/>
      </c>
      <c r="G120" s="320"/>
      <c r="H120" s="319" t="str">
        <f>IF(G120="","",PRODUCT(D120,G120))</f>
        <v/>
      </c>
    </row>
    <row r="121" spans="1:8">
      <c r="A121" s="305">
        <f>(SUM(A120,1))</f>
        <v>97</v>
      </c>
      <c r="B121" s="327" t="s">
        <v>2955</v>
      </c>
      <c r="C121" s="322" t="s">
        <v>545</v>
      </c>
      <c r="D121" s="321">
        <v>1</v>
      </c>
      <c r="E121" s="320"/>
      <c r="F121" s="319" t="str">
        <f>IF(E121="","",PRODUCT(D121,E121))</f>
        <v/>
      </c>
      <c r="G121" s="320"/>
      <c r="H121" s="319" t="str">
        <f>IF(G121="","",PRODUCT(D121,G121))</f>
        <v/>
      </c>
    </row>
    <row r="122" spans="1:8">
      <c r="A122" s="305">
        <f>(SUM(A121,1))</f>
        <v>98</v>
      </c>
      <c r="B122" s="327" t="s">
        <v>2954</v>
      </c>
      <c r="C122" s="322" t="s">
        <v>545</v>
      </c>
      <c r="D122" s="321">
        <v>1</v>
      </c>
      <c r="E122" s="320"/>
      <c r="F122" s="319" t="str">
        <f>IF(E122="","",PRODUCT(D122,E122))</f>
        <v/>
      </c>
      <c r="G122" s="320"/>
      <c r="H122" s="319" t="str">
        <f>IF(G122="","",PRODUCT(D122,G122))</f>
        <v/>
      </c>
    </row>
    <row r="123" spans="1:8">
      <c r="A123" s="305">
        <f>(SUM(A122,1))</f>
        <v>99</v>
      </c>
      <c r="B123" s="327" t="s">
        <v>2953</v>
      </c>
      <c r="C123" s="322" t="s">
        <v>545</v>
      </c>
      <c r="D123" s="321">
        <v>1</v>
      </c>
      <c r="E123" s="320"/>
      <c r="F123" s="319" t="str">
        <f>IF(E123="","",PRODUCT(D123,E123))</f>
        <v/>
      </c>
      <c r="G123" s="320"/>
      <c r="H123" s="319" t="str">
        <f>IF(G123="","",PRODUCT(D123,G123))</f>
        <v/>
      </c>
    </row>
    <row r="124" spans="1:8">
      <c r="A124" s="305">
        <f>(SUM(A123,1))</f>
        <v>100</v>
      </c>
      <c r="B124" s="327" t="s">
        <v>2952</v>
      </c>
      <c r="C124" s="322" t="s">
        <v>545</v>
      </c>
      <c r="D124" s="321">
        <v>1</v>
      </c>
      <c r="E124" s="320"/>
      <c r="F124" s="319" t="str">
        <f>IF(E124="","",PRODUCT(D124,E124))</f>
        <v/>
      </c>
      <c r="G124" s="320"/>
      <c r="H124" s="319" t="str">
        <f>IF(G124="","",PRODUCT(D124,G124))</f>
        <v/>
      </c>
    </row>
    <row r="125" spans="1:8">
      <c r="A125" s="305">
        <f>(SUM(A124,1))</f>
        <v>101</v>
      </c>
      <c r="B125" s="327" t="s">
        <v>2951</v>
      </c>
      <c r="C125" s="322" t="s">
        <v>545</v>
      </c>
      <c r="D125" s="321">
        <v>3</v>
      </c>
      <c r="E125" s="320"/>
      <c r="F125" s="319" t="str">
        <f>IF(E125="","",PRODUCT(D125,E125))</f>
        <v/>
      </c>
      <c r="G125" s="320"/>
      <c r="H125" s="319" t="str">
        <f>IF(G125="","",PRODUCT(D125,G125))</f>
        <v/>
      </c>
    </row>
    <row r="126" spans="1:8">
      <c r="A126" s="305">
        <f>(SUM(A125,1))</f>
        <v>102</v>
      </c>
      <c r="B126" s="327" t="s">
        <v>2938</v>
      </c>
      <c r="C126" s="322" t="s">
        <v>545</v>
      </c>
      <c r="D126" s="321">
        <v>1</v>
      </c>
      <c r="E126" s="320"/>
      <c r="F126" s="319" t="str">
        <f>IF(E126="","",PRODUCT(D126,E126))</f>
        <v/>
      </c>
      <c r="G126" s="320"/>
      <c r="H126" s="319" t="str">
        <f>IF(G126="","",PRODUCT(D126,G126))</f>
        <v/>
      </c>
    </row>
    <row r="127" spans="1:8">
      <c r="A127" s="305">
        <f>(SUM(A126,1))</f>
        <v>103</v>
      </c>
      <c r="B127" s="327" t="s">
        <v>2950</v>
      </c>
      <c r="C127" s="322" t="s">
        <v>545</v>
      </c>
      <c r="D127" s="321">
        <v>1</v>
      </c>
      <c r="E127" s="320"/>
      <c r="F127" s="319" t="str">
        <f>IF(E127="","",PRODUCT(D127,E127))</f>
        <v/>
      </c>
      <c r="G127" s="320"/>
      <c r="H127" s="319" t="str">
        <f>IF(G127="","",PRODUCT(D127,G127))</f>
        <v/>
      </c>
    </row>
    <row r="128" spans="1:8">
      <c r="A128" s="305">
        <f>(SUM(A127,1))</f>
        <v>104</v>
      </c>
      <c r="B128" s="327" t="s">
        <v>2920</v>
      </c>
      <c r="C128" s="322" t="s">
        <v>545</v>
      </c>
      <c r="D128" s="321">
        <v>3</v>
      </c>
      <c r="E128" s="320"/>
      <c r="F128" s="319" t="str">
        <f>IF(E128="","",PRODUCT(D128,E128))</f>
        <v/>
      </c>
      <c r="G128" s="320"/>
      <c r="H128" s="319" t="str">
        <f>IF(G128="","",PRODUCT(D128,G128))</f>
        <v/>
      </c>
    </row>
    <row r="129" spans="1:8">
      <c r="A129" s="305">
        <f>(SUM(A128,1))</f>
        <v>105</v>
      </c>
      <c r="B129" s="327" t="s">
        <v>2919</v>
      </c>
      <c r="C129" s="322" t="s">
        <v>545</v>
      </c>
      <c r="D129" s="321">
        <v>72</v>
      </c>
      <c r="E129" s="320"/>
      <c r="F129" s="319" t="str">
        <f>IF(E129="","",PRODUCT(D129,E129))</f>
        <v/>
      </c>
      <c r="G129" s="320"/>
      <c r="H129" s="319" t="str">
        <f>IF(G129="","",PRODUCT(D129,G129))</f>
        <v/>
      </c>
    </row>
    <row r="130" spans="1:8">
      <c r="A130" s="305">
        <f>(SUM(A129,1))</f>
        <v>106</v>
      </c>
      <c r="B130" s="327" t="s">
        <v>2918</v>
      </c>
      <c r="C130" s="322" t="s">
        <v>2760</v>
      </c>
      <c r="D130" s="321">
        <v>1</v>
      </c>
      <c r="E130" s="320"/>
      <c r="F130" s="319" t="str">
        <f>IF(E130="","",PRODUCT(D130,E130))</f>
        <v/>
      </c>
      <c r="G130" s="320"/>
      <c r="H130" s="319" t="str">
        <f>IF(G130="","",PRODUCT(D130,G130))</f>
        <v/>
      </c>
    </row>
    <row r="131" spans="1:8">
      <c r="A131" s="299">
        <f>(SUM(A130,1))</f>
        <v>107</v>
      </c>
      <c r="B131" s="296"/>
      <c r="C131" s="298"/>
      <c r="D131" s="298"/>
      <c r="E131" s="298"/>
      <c r="F131" s="297">
        <f>SUM(F108:F130)</f>
        <v>0</v>
      </c>
      <c r="G131" s="296"/>
      <c r="H131" s="297">
        <f>SUM(H108:H130)</f>
        <v>0</v>
      </c>
    </row>
    <row r="132" spans="1:8">
      <c r="A132" s="294">
        <f>(SUM(A131,1))</f>
        <v>108</v>
      </c>
      <c r="B132" s="293" t="s">
        <v>2759</v>
      </c>
      <c r="C132" s="290"/>
      <c r="D132" s="292">
        <v>3</v>
      </c>
      <c r="E132" s="290" t="s">
        <v>633</v>
      </c>
      <c r="F132" s="318">
        <f>ROUND(F131*D132*0.01,1)</f>
        <v>0</v>
      </c>
      <c r="G132" s="290"/>
      <c r="H132" s="289"/>
    </row>
    <row r="133" spans="1:8">
      <c r="A133" s="294">
        <f>(SUM(A132,1))</f>
        <v>109</v>
      </c>
      <c r="B133" s="293" t="s">
        <v>2758</v>
      </c>
      <c r="C133" s="290"/>
      <c r="D133" s="292">
        <v>0</v>
      </c>
      <c r="E133" s="290" t="s">
        <v>633</v>
      </c>
      <c r="F133" s="291"/>
      <c r="G133" s="290"/>
      <c r="H133" s="318">
        <f>ROUND(H131*D133*0.01,1)</f>
        <v>0</v>
      </c>
    </row>
    <row r="134" spans="1:8">
      <c r="A134" s="288">
        <f>(SUM(A133,1))</f>
        <v>110</v>
      </c>
      <c r="B134" s="287" t="s">
        <v>2751</v>
      </c>
      <c r="C134" s="286"/>
      <c r="D134" s="286"/>
      <c r="E134" s="286"/>
      <c r="F134" s="316">
        <f>SUM(F131:F133)</f>
        <v>0</v>
      </c>
      <c r="G134" s="317"/>
      <c r="H134" s="316">
        <f>SUM(H131:H133)</f>
        <v>0</v>
      </c>
    </row>
    <row r="135" spans="1:8">
      <c r="B135" s="331"/>
      <c r="C135" s="290"/>
      <c r="D135" s="290"/>
      <c r="E135" s="290"/>
      <c r="F135" s="330"/>
      <c r="G135" s="290"/>
      <c r="H135" s="330"/>
    </row>
    <row r="136" spans="1:8">
      <c r="B136" s="331"/>
      <c r="C136" s="290"/>
      <c r="D136" s="290"/>
      <c r="E136" s="290"/>
      <c r="F136" s="330"/>
      <c r="G136" s="290"/>
      <c r="H136" s="330"/>
    </row>
    <row r="137" spans="1:8">
      <c r="B137" s="331"/>
      <c r="C137" s="290"/>
      <c r="D137" s="290"/>
      <c r="E137" s="290"/>
      <c r="F137" s="330"/>
      <c r="G137" s="290"/>
      <c r="H137" s="330"/>
    </row>
    <row r="138" spans="1:8">
      <c r="B138" s="329" t="s">
        <v>2949</v>
      </c>
      <c r="C138" s="314"/>
      <c r="D138" s="314"/>
      <c r="E138" s="313" t="s">
        <v>2756</v>
      </c>
      <c r="F138" s="313"/>
      <c r="G138" s="313" t="s">
        <v>2755</v>
      </c>
      <c r="H138" s="313"/>
    </row>
    <row r="139" spans="1:8">
      <c r="A139" s="312" t="s">
        <v>2754</v>
      </c>
      <c r="B139" s="328" t="s">
        <v>2753</v>
      </c>
      <c r="C139" s="307" t="s">
        <v>2768</v>
      </c>
      <c r="D139" s="306" t="s">
        <v>2767</v>
      </c>
      <c r="E139" s="307" t="s">
        <v>2766</v>
      </c>
      <c r="F139" s="306" t="s">
        <v>2752</v>
      </c>
      <c r="G139" s="307" t="s">
        <v>2766</v>
      </c>
      <c r="H139" s="306" t="s">
        <v>2752</v>
      </c>
    </row>
    <row r="140" spans="1:8" ht="16.5">
      <c r="A140" s="305">
        <f>(SUM(A134,1))</f>
        <v>111</v>
      </c>
      <c r="B140" s="327" t="s">
        <v>2948</v>
      </c>
      <c r="C140" s="322" t="s">
        <v>545</v>
      </c>
      <c r="D140" s="321">
        <v>1</v>
      </c>
      <c r="E140" s="320"/>
      <c r="F140" s="319" t="str">
        <f>IF(E140="","",PRODUCT(D140,E140))</f>
        <v/>
      </c>
      <c r="G140" s="320"/>
      <c r="H140" s="319" t="str">
        <f>IF(G140="","",PRODUCT(D140,G140))</f>
        <v/>
      </c>
    </row>
    <row r="141" spans="1:8">
      <c r="A141" s="305">
        <f>(SUM(A140,1))</f>
        <v>112</v>
      </c>
      <c r="B141" s="333" t="s">
        <v>2943</v>
      </c>
      <c r="C141" s="322" t="s">
        <v>545</v>
      </c>
      <c r="D141" s="321">
        <v>1</v>
      </c>
      <c r="E141" s="320"/>
      <c r="F141" s="319" t="str">
        <f>IF(E141="","",PRODUCT(D141,E141))</f>
        <v/>
      </c>
      <c r="G141" s="320"/>
      <c r="H141" s="319" t="str">
        <f>IF(G141="","",PRODUCT(D141,G141))</f>
        <v/>
      </c>
    </row>
    <row r="142" spans="1:8">
      <c r="A142" s="305">
        <f>(SUM(A141,1))</f>
        <v>113</v>
      </c>
      <c r="B142" s="327" t="s">
        <v>2926</v>
      </c>
      <c r="C142" s="322" t="s">
        <v>545</v>
      </c>
      <c r="D142" s="321">
        <v>1</v>
      </c>
      <c r="E142" s="320"/>
      <c r="F142" s="319" t="str">
        <f>IF(E142="","",PRODUCT(D142,E142))</f>
        <v/>
      </c>
      <c r="G142" s="320"/>
      <c r="H142" s="319" t="str">
        <f>IF(G142="","",PRODUCT(D142,G142))</f>
        <v/>
      </c>
    </row>
    <row r="143" spans="1:8">
      <c r="A143" s="305">
        <f>(SUM(A142,1))</f>
        <v>114</v>
      </c>
      <c r="B143" s="327" t="s">
        <v>2923</v>
      </c>
      <c r="C143" s="322" t="s">
        <v>545</v>
      </c>
      <c r="D143" s="321">
        <v>2</v>
      </c>
      <c r="E143" s="320"/>
      <c r="F143" s="319" t="str">
        <f>IF(E143="","",PRODUCT(D143,E143))</f>
        <v/>
      </c>
      <c r="G143" s="320"/>
      <c r="H143" s="319" t="str">
        <f>IF(G143="","",PRODUCT(D143,G143))</f>
        <v/>
      </c>
    </row>
    <row r="144" spans="1:8">
      <c r="A144" s="305">
        <f>(SUM(A143,1))</f>
        <v>115</v>
      </c>
      <c r="B144" s="327" t="s">
        <v>2934</v>
      </c>
      <c r="C144" s="322" t="s">
        <v>545</v>
      </c>
      <c r="D144" s="321">
        <v>5</v>
      </c>
      <c r="E144" s="320"/>
      <c r="F144" s="319" t="str">
        <f>IF(E144="","",PRODUCT(D144,E144))</f>
        <v/>
      </c>
      <c r="G144" s="320"/>
      <c r="H144" s="319" t="str">
        <f>IF(G144="","",PRODUCT(D144,G144))</f>
        <v/>
      </c>
    </row>
    <row r="145" spans="1:8">
      <c r="A145" s="305">
        <f>(SUM(A144,1))</f>
        <v>116</v>
      </c>
      <c r="B145" s="327" t="s">
        <v>2933</v>
      </c>
      <c r="C145" s="322" t="s">
        <v>545</v>
      </c>
      <c r="D145" s="321">
        <v>7</v>
      </c>
      <c r="E145" s="320"/>
      <c r="F145" s="319" t="str">
        <f>IF(E145="","",PRODUCT(D145,E145))</f>
        <v/>
      </c>
      <c r="G145" s="320"/>
      <c r="H145" s="319" t="str">
        <f>IF(G145="","",PRODUCT(D145,G145))</f>
        <v/>
      </c>
    </row>
    <row r="146" spans="1:8">
      <c r="A146" s="305">
        <f>(SUM(A145,1))</f>
        <v>117</v>
      </c>
      <c r="B146" s="327" t="s">
        <v>2922</v>
      </c>
      <c r="C146" s="322" t="s">
        <v>545</v>
      </c>
      <c r="D146" s="321">
        <v>4</v>
      </c>
      <c r="E146" s="320"/>
      <c r="F146" s="319" t="str">
        <f>IF(E146="","",PRODUCT(D146,E146))</f>
        <v/>
      </c>
      <c r="G146" s="320"/>
      <c r="H146" s="319" t="str">
        <f>IF(G146="","",PRODUCT(D146,G146))</f>
        <v/>
      </c>
    </row>
    <row r="147" spans="1:8">
      <c r="A147" s="305">
        <f>(SUM(A146,1))</f>
        <v>118</v>
      </c>
      <c r="B147" s="327" t="s">
        <v>2941</v>
      </c>
      <c r="C147" s="322" t="s">
        <v>545</v>
      </c>
      <c r="D147" s="321">
        <v>2</v>
      </c>
      <c r="E147" s="320"/>
      <c r="F147" s="319" t="str">
        <f>IF(E147="","",PRODUCT(D147,E147))</f>
        <v/>
      </c>
      <c r="G147" s="320"/>
      <c r="H147" s="319" t="str">
        <f>IF(G147="","",PRODUCT(D147,G147))</f>
        <v/>
      </c>
    </row>
    <row r="148" spans="1:8">
      <c r="A148" s="305">
        <f>(SUM(A147,1))</f>
        <v>119</v>
      </c>
      <c r="B148" s="327" t="s">
        <v>2940</v>
      </c>
      <c r="C148" s="322" t="s">
        <v>545</v>
      </c>
      <c r="D148" s="321">
        <v>6</v>
      </c>
      <c r="E148" s="320"/>
      <c r="F148" s="319" t="str">
        <f>IF(E148="","",PRODUCT(D148,E148))</f>
        <v/>
      </c>
      <c r="G148" s="320"/>
      <c r="H148" s="319" t="str">
        <f>IF(G148="","",PRODUCT(D148,G148))</f>
        <v/>
      </c>
    </row>
    <row r="149" spans="1:8">
      <c r="A149" s="305">
        <f>(SUM(A148,1))</f>
        <v>120</v>
      </c>
      <c r="B149" s="327" t="s">
        <v>2939</v>
      </c>
      <c r="C149" s="322" t="s">
        <v>545</v>
      </c>
      <c r="D149" s="321">
        <v>28</v>
      </c>
      <c r="E149" s="320"/>
      <c r="F149" s="319" t="str">
        <f>IF(E149="","",PRODUCT(D149,E149))</f>
        <v/>
      </c>
      <c r="G149" s="320"/>
      <c r="H149" s="319" t="str">
        <f>IF(G149="","",PRODUCT(D149,G149))</f>
        <v/>
      </c>
    </row>
    <row r="150" spans="1:8">
      <c r="A150" s="305">
        <f>(SUM(A149,1))</f>
        <v>121</v>
      </c>
      <c r="B150" s="327" t="s">
        <v>2947</v>
      </c>
      <c r="C150" s="322" t="s">
        <v>545</v>
      </c>
      <c r="D150" s="321">
        <v>1</v>
      </c>
      <c r="E150" s="320"/>
      <c r="F150" s="319" t="str">
        <f>IF(E150="","",PRODUCT(D150,E150))</f>
        <v/>
      </c>
      <c r="G150" s="320"/>
      <c r="H150" s="319" t="str">
        <f>IF(G150="","",PRODUCT(D150,G150))</f>
        <v/>
      </c>
    </row>
    <row r="151" spans="1:8">
      <c r="A151" s="305">
        <f>(SUM(A150,1))</f>
        <v>122</v>
      </c>
      <c r="B151" s="327" t="s">
        <v>2938</v>
      </c>
      <c r="C151" s="322" t="s">
        <v>545</v>
      </c>
      <c r="D151" s="321">
        <v>1</v>
      </c>
      <c r="E151" s="320"/>
      <c r="F151" s="319" t="str">
        <f>IF(E151="","",PRODUCT(D151,E151))</f>
        <v/>
      </c>
      <c r="G151" s="320"/>
      <c r="H151" s="319" t="str">
        <f>IF(G151="","",PRODUCT(D151,G151))</f>
        <v/>
      </c>
    </row>
    <row r="152" spans="1:8">
      <c r="A152" s="305">
        <f>(SUM(A151,1))</f>
        <v>123</v>
      </c>
      <c r="B152" s="327" t="s">
        <v>2919</v>
      </c>
      <c r="C152" s="322" t="s">
        <v>545</v>
      </c>
      <c r="D152" s="321">
        <v>41</v>
      </c>
      <c r="E152" s="320"/>
      <c r="F152" s="319" t="str">
        <f>IF(E152="","",PRODUCT(D152,E152))</f>
        <v/>
      </c>
      <c r="G152" s="320"/>
      <c r="H152" s="319" t="str">
        <f>IF(G152="","",PRODUCT(D152,G152))</f>
        <v/>
      </c>
    </row>
    <row r="153" spans="1:8">
      <c r="A153" s="305">
        <f>(SUM(A152,1))</f>
        <v>124</v>
      </c>
      <c r="B153" s="327" t="s">
        <v>2918</v>
      </c>
      <c r="C153" s="322" t="s">
        <v>2760</v>
      </c>
      <c r="D153" s="321">
        <v>1</v>
      </c>
      <c r="E153" s="320"/>
      <c r="F153" s="319" t="str">
        <f>IF(E153="","",PRODUCT(D153,E153))</f>
        <v/>
      </c>
      <c r="G153" s="320"/>
      <c r="H153" s="319" t="str">
        <f>IF(G153="","",PRODUCT(D153,G153))</f>
        <v/>
      </c>
    </row>
    <row r="154" spans="1:8">
      <c r="A154" s="299">
        <f>(SUM(A153,1))</f>
        <v>125</v>
      </c>
      <c r="B154" s="296"/>
      <c r="C154" s="298"/>
      <c r="D154" s="298"/>
      <c r="E154" s="298"/>
      <c r="F154" s="297">
        <f>SUM(F140:F153)</f>
        <v>0</v>
      </c>
      <c r="G154" s="296"/>
      <c r="H154" s="297">
        <f>SUM(H140:H153)</f>
        <v>0</v>
      </c>
    </row>
    <row r="155" spans="1:8">
      <c r="A155" s="294">
        <f>(SUM(A154,1))</f>
        <v>126</v>
      </c>
      <c r="B155" s="293" t="s">
        <v>2759</v>
      </c>
      <c r="C155" s="290"/>
      <c r="D155" s="292">
        <v>3</v>
      </c>
      <c r="E155" s="290" t="s">
        <v>633</v>
      </c>
      <c r="F155" s="318">
        <f>ROUND(F154*D155*0.01,1)</f>
        <v>0</v>
      </c>
      <c r="G155" s="290"/>
      <c r="H155" s="289"/>
    </row>
    <row r="156" spans="1:8">
      <c r="A156" s="294">
        <f>(SUM(A155,1))</f>
        <v>127</v>
      </c>
      <c r="B156" s="293" t="s">
        <v>2758</v>
      </c>
      <c r="C156" s="290"/>
      <c r="D156" s="292">
        <v>0</v>
      </c>
      <c r="E156" s="290" t="s">
        <v>633</v>
      </c>
      <c r="F156" s="291"/>
      <c r="G156" s="290"/>
      <c r="H156" s="318">
        <f>ROUND(H154*D156*0.01,1)</f>
        <v>0</v>
      </c>
    </row>
    <row r="157" spans="1:8">
      <c r="A157" s="288">
        <f>(SUM(A156,1))</f>
        <v>128</v>
      </c>
      <c r="B157" s="287" t="s">
        <v>2751</v>
      </c>
      <c r="C157" s="286"/>
      <c r="D157" s="286"/>
      <c r="E157" s="286"/>
      <c r="F157" s="316">
        <f>SUM(F154:F156)</f>
        <v>0</v>
      </c>
      <c r="G157" s="317"/>
      <c r="H157" s="316">
        <f>SUM(H154:H156)</f>
        <v>0</v>
      </c>
    </row>
    <row r="158" spans="1:8">
      <c r="B158" s="331"/>
      <c r="C158" s="290"/>
      <c r="D158" s="290"/>
      <c r="E158" s="290"/>
      <c r="F158" s="330"/>
      <c r="G158" s="290"/>
      <c r="H158" s="330"/>
    </row>
    <row r="159" spans="1:8">
      <c r="B159" s="331"/>
      <c r="C159" s="290"/>
      <c r="D159" s="290"/>
      <c r="E159" s="290"/>
      <c r="F159" s="330"/>
      <c r="G159" s="290"/>
      <c r="H159" s="330"/>
    </row>
    <row r="160" spans="1:8">
      <c r="B160" s="331"/>
      <c r="C160" s="290"/>
      <c r="D160" s="290"/>
      <c r="E160" s="290"/>
      <c r="F160" s="330"/>
      <c r="G160" s="290"/>
      <c r="H160" s="330"/>
    </row>
    <row r="161" spans="1:8">
      <c r="B161" s="329" t="s">
        <v>2946</v>
      </c>
      <c r="C161" s="314"/>
      <c r="D161" s="314"/>
      <c r="E161" s="313" t="s">
        <v>2756</v>
      </c>
      <c r="F161" s="313"/>
      <c r="G161" s="313" t="s">
        <v>2755</v>
      </c>
      <c r="H161" s="313"/>
    </row>
    <row r="162" spans="1:8">
      <c r="A162" s="312" t="s">
        <v>2754</v>
      </c>
      <c r="B162" s="328" t="s">
        <v>2753</v>
      </c>
      <c r="C162" s="307" t="s">
        <v>2768</v>
      </c>
      <c r="D162" s="306" t="s">
        <v>2767</v>
      </c>
      <c r="E162" s="307" t="s">
        <v>2766</v>
      </c>
      <c r="F162" s="306" t="s">
        <v>2752</v>
      </c>
      <c r="G162" s="307" t="s">
        <v>2766</v>
      </c>
      <c r="H162" s="306" t="s">
        <v>2752</v>
      </c>
    </row>
    <row r="163" spans="1:8" ht="16.5">
      <c r="A163" s="305">
        <f>(SUM(A157,1))</f>
        <v>129</v>
      </c>
      <c r="B163" s="327" t="s">
        <v>2944</v>
      </c>
      <c r="C163" s="322" t="s">
        <v>545</v>
      </c>
      <c r="D163" s="321">
        <v>1</v>
      </c>
      <c r="E163" s="320"/>
      <c r="F163" s="319" t="str">
        <f>IF(E163="","",PRODUCT(D163,E163))</f>
        <v/>
      </c>
      <c r="G163" s="320"/>
      <c r="H163" s="319" t="str">
        <f>IF(G163="","",PRODUCT(D163,G163))</f>
        <v/>
      </c>
    </row>
    <row r="164" spans="1:8">
      <c r="A164" s="305">
        <f>(SUM(A163,1))</f>
        <v>130</v>
      </c>
      <c r="B164" s="333" t="s">
        <v>2943</v>
      </c>
      <c r="C164" s="322" t="s">
        <v>545</v>
      </c>
      <c r="D164" s="321">
        <v>1</v>
      </c>
      <c r="E164" s="320"/>
      <c r="F164" s="319" t="str">
        <f>IF(E164="","",PRODUCT(D164,E164))</f>
        <v/>
      </c>
      <c r="G164" s="320"/>
      <c r="H164" s="319" t="str">
        <f>IF(G164="","",PRODUCT(D164,G164))</f>
        <v/>
      </c>
    </row>
    <row r="165" spans="1:8">
      <c r="A165" s="305">
        <f>(SUM(A164,1))</f>
        <v>131</v>
      </c>
      <c r="B165" s="327" t="s">
        <v>2926</v>
      </c>
      <c r="C165" s="322" t="s">
        <v>545</v>
      </c>
      <c r="D165" s="321">
        <v>1</v>
      </c>
      <c r="E165" s="320"/>
      <c r="F165" s="319" t="str">
        <f>IF(E165="","",PRODUCT(D165,E165))</f>
        <v/>
      </c>
      <c r="G165" s="320"/>
      <c r="H165" s="319" t="str">
        <f>IF(G165="","",PRODUCT(D165,G165))</f>
        <v/>
      </c>
    </row>
    <row r="166" spans="1:8">
      <c r="A166" s="305">
        <f>(SUM(A165,1))</f>
        <v>132</v>
      </c>
      <c r="B166" s="327" t="s">
        <v>2934</v>
      </c>
      <c r="C166" s="322" t="s">
        <v>545</v>
      </c>
      <c r="D166" s="321">
        <v>3</v>
      </c>
      <c r="E166" s="320"/>
      <c r="F166" s="319" t="str">
        <f>IF(E166="","",PRODUCT(D166,E166))</f>
        <v/>
      </c>
      <c r="G166" s="320"/>
      <c r="H166" s="319" t="str">
        <f>IF(G166="","",PRODUCT(D166,G166))</f>
        <v/>
      </c>
    </row>
    <row r="167" spans="1:8">
      <c r="A167" s="305">
        <f>(SUM(A166,1))</f>
        <v>133</v>
      </c>
      <c r="B167" s="327" t="s">
        <v>2933</v>
      </c>
      <c r="C167" s="322" t="s">
        <v>545</v>
      </c>
      <c r="D167" s="321">
        <v>7</v>
      </c>
      <c r="E167" s="320"/>
      <c r="F167" s="319" t="str">
        <f>IF(E167="","",PRODUCT(D167,E167))</f>
        <v/>
      </c>
      <c r="G167" s="320"/>
      <c r="H167" s="319" t="str">
        <f>IF(G167="","",PRODUCT(D167,G167))</f>
        <v/>
      </c>
    </row>
    <row r="168" spans="1:8">
      <c r="A168" s="305">
        <f>(SUM(A167,1))</f>
        <v>134</v>
      </c>
      <c r="B168" s="327" t="s">
        <v>2922</v>
      </c>
      <c r="C168" s="322" t="s">
        <v>545</v>
      </c>
      <c r="D168" s="321">
        <v>3</v>
      </c>
      <c r="E168" s="320"/>
      <c r="F168" s="319" t="str">
        <f>IF(E168="","",PRODUCT(D168,E168))</f>
        <v/>
      </c>
      <c r="G168" s="320"/>
      <c r="H168" s="319" t="str">
        <f>IF(G168="","",PRODUCT(D168,G168))</f>
        <v/>
      </c>
    </row>
    <row r="169" spans="1:8">
      <c r="A169" s="305">
        <f>(SUM(A168,1))</f>
        <v>135</v>
      </c>
      <c r="B169" s="327" t="s">
        <v>2941</v>
      </c>
      <c r="C169" s="322" t="s">
        <v>545</v>
      </c>
      <c r="D169" s="321">
        <v>1</v>
      </c>
      <c r="E169" s="320"/>
      <c r="F169" s="319" t="str">
        <f>IF(E169="","",PRODUCT(D169,E169))</f>
        <v/>
      </c>
      <c r="G169" s="320"/>
      <c r="H169" s="319" t="str">
        <f>IF(G169="","",PRODUCT(D169,G169))</f>
        <v/>
      </c>
    </row>
    <row r="170" spans="1:8">
      <c r="A170" s="305">
        <f>(SUM(A169,1))</f>
        <v>136</v>
      </c>
      <c r="B170" s="327" t="s">
        <v>2940</v>
      </c>
      <c r="C170" s="322" t="s">
        <v>545</v>
      </c>
      <c r="D170" s="321">
        <v>7</v>
      </c>
      <c r="E170" s="320"/>
      <c r="F170" s="319" t="str">
        <f>IF(E170="","",PRODUCT(D170,E170))</f>
        <v/>
      </c>
      <c r="G170" s="320"/>
      <c r="H170" s="319" t="str">
        <f>IF(G170="","",PRODUCT(D170,G170))</f>
        <v/>
      </c>
    </row>
    <row r="171" spans="1:8">
      <c r="A171" s="305">
        <f>(SUM(A170,1))</f>
        <v>137</v>
      </c>
      <c r="B171" s="327" t="s">
        <v>2939</v>
      </c>
      <c r="C171" s="322" t="s">
        <v>545</v>
      </c>
      <c r="D171" s="321">
        <v>14</v>
      </c>
      <c r="E171" s="320"/>
      <c r="F171" s="319" t="str">
        <f>IF(E171="","",PRODUCT(D171,E171))</f>
        <v/>
      </c>
      <c r="G171" s="320"/>
      <c r="H171" s="319" t="str">
        <f>IF(G171="","",PRODUCT(D171,G171))</f>
        <v/>
      </c>
    </row>
    <row r="172" spans="1:8">
      <c r="A172" s="305">
        <f>(SUM(A171,1))</f>
        <v>138</v>
      </c>
      <c r="B172" s="327" t="s">
        <v>2938</v>
      </c>
      <c r="C172" s="322" t="s">
        <v>545</v>
      </c>
      <c r="D172" s="321">
        <v>1</v>
      </c>
      <c r="E172" s="320"/>
      <c r="F172" s="319" t="str">
        <f>IF(E172="","",PRODUCT(D172,E172))</f>
        <v/>
      </c>
      <c r="G172" s="320"/>
      <c r="H172" s="319" t="str">
        <f>IF(G172="","",PRODUCT(D172,G172))</f>
        <v/>
      </c>
    </row>
    <row r="173" spans="1:8">
      <c r="A173" s="305">
        <f>(SUM(A172,1))</f>
        <v>139</v>
      </c>
      <c r="B173" s="327" t="s">
        <v>2919</v>
      </c>
      <c r="C173" s="322" t="s">
        <v>545</v>
      </c>
      <c r="D173" s="321">
        <v>23</v>
      </c>
      <c r="E173" s="320"/>
      <c r="F173" s="319" t="str">
        <f>IF(E173="","",PRODUCT(D173,E173))</f>
        <v/>
      </c>
      <c r="G173" s="320"/>
      <c r="H173" s="319" t="str">
        <f>IF(G173="","",PRODUCT(D173,G173))</f>
        <v/>
      </c>
    </row>
    <row r="174" spans="1:8">
      <c r="A174" s="305">
        <f>(SUM(A173,1))</f>
        <v>140</v>
      </c>
      <c r="B174" s="327" t="s">
        <v>2918</v>
      </c>
      <c r="C174" s="322" t="s">
        <v>2760</v>
      </c>
      <c r="D174" s="321">
        <v>1</v>
      </c>
      <c r="E174" s="320"/>
      <c r="F174" s="319" t="str">
        <f>IF(E174="","",PRODUCT(D174,E174))</f>
        <v/>
      </c>
      <c r="G174" s="320"/>
      <c r="H174" s="319" t="str">
        <f>IF(G174="","",PRODUCT(D174,G174))</f>
        <v/>
      </c>
    </row>
    <row r="175" spans="1:8">
      <c r="A175" s="299">
        <f>(SUM(A174,1))</f>
        <v>141</v>
      </c>
      <c r="B175" s="296"/>
      <c r="C175" s="298"/>
      <c r="D175" s="298"/>
      <c r="E175" s="298"/>
      <c r="F175" s="297">
        <f>SUM(F163:F174)</f>
        <v>0</v>
      </c>
      <c r="G175" s="296"/>
      <c r="H175" s="297">
        <f>SUM(H163:H174)</f>
        <v>0</v>
      </c>
    </row>
    <row r="176" spans="1:8">
      <c r="A176" s="294">
        <f>(SUM(A175,1))</f>
        <v>142</v>
      </c>
      <c r="B176" s="293" t="s">
        <v>2759</v>
      </c>
      <c r="C176" s="290"/>
      <c r="D176" s="292">
        <v>3</v>
      </c>
      <c r="E176" s="290" t="s">
        <v>633</v>
      </c>
      <c r="F176" s="318">
        <f>ROUND(F175*D176*0.01,1)</f>
        <v>0</v>
      </c>
      <c r="G176" s="290"/>
      <c r="H176" s="289"/>
    </row>
    <row r="177" spans="1:8">
      <c r="A177" s="294">
        <f>(SUM(A176,1))</f>
        <v>143</v>
      </c>
      <c r="B177" s="293" t="s">
        <v>2758</v>
      </c>
      <c r="C177" s="290"/>
      <c r="D177" s="292">
        <v>0</v>
      </c>
      <c r="E177" s="290" t="s">
        <v>633</v>
      </c>
      <c r="F177" s="291"/>
      <c r="G177" s="290"/>
      <c r="H177" s="318">
        <f>ROUND(H175*D177*0.01,1)</f>
        <v>0</v>
      </c>
    </row>
    <row r="178" spans="1:8">
      <c r="A178" s="288">
        <f>(SUM(A177,1))</f>
        <v>144</v>
      </c>
      <c r="B178" s="287" t="s">
        <v>2751</v>
      </c>
      <c r="C178" s="286"/>
      <c r="D178" s="286"/>
      <c r="E178" s="286"/>
      <c r="F178" s="316">
        <f>SUM(F175:F177)</f>
        <v>0</v>
      </c>
      <c r="G178" s="317"/>
      <c r="H178" s="316">
        <f>SUM(H175:H177)</f>
        <v>0</v>
      </c>
    </row>
    <row r="179" spans="1:8">
      <c r="B179" s="331"/>
      <c r="C179" s="290"/>
      <c r="D179" s="290"/>
      <c r="E179" s="290"/>
      <c r="F179" s="330"/>
      <c r="G179" s="290"/>
      <c r="H179" s="330"/>
    </row>
    <row r="180" spans="1:8">
      <c r="B180" s="331"/>
      <c r="C180" s="290"/>
      <c r="D180" s="290"/>
      <c r="E180" s="290"/>
      <c r="F180" s="330"/>
      <c r="G180" s="290"/>
      <c r="H180" s="330"/>
    </row>
    <row r="181" spans="1:8">
      <c r="B181" s="331"/>
      <c r="C181" s="290"/>
      <c r="D181" s="290"/>
      <c r="E181" s="290"/>
      <c r="F181" s="330"/>
      <c r="G181" s="290"/>
      <c r="H181" s="330"/>
    </row>
    <row r="182" spans="1:8">
      <c r="B182" s="329" t="s">
        <v>2945</v>
      </c>
      <c r="C182" s="314"/>
      <c r="D182" s="314"/>
      <c r="E182" s="313" t="s">
        <v>2756</v>
      </c>
      <c r="F182" s="313"/>
      <c r="G182" s="313" t="s">
        <v>2755</v>
      </c>
      <c r="H182" s="313"/>
    </row>
    <row r="183" spans="1:8">
      <c r="A183" s="312" t="s">
        <v>2754</v>
      </c>
      <c r="B183" s="328" t="s">
        <v>2753</v>
      </c>
      <c r="C183" s="307" t="s">
        <v>2768</v>
      </c>
      <c r="D183" s="306" t="s">
        <v>2767</v>
      </c>
      <c r="E183" s="307" t="s">
        <v>2766</v>
      </c>
      <c r="F183" s="306" t="s">
        <v>2752</v>
      </c>
      <c r="G183" s="307" t="s">
        <v>2766</v>
      </c>
      <c r="H183" s="306" t="s">
        <v>2752</v>
      </c>
    </row>
    <row r="184" spans="1:8" ht="16.5">
      <c r="A184" s="305">
        <f>(SUM(A178,1))</f>
        <v>145</v>
      </c>
      <c r="B184" s="327" t="s">
        <v>2944</v>
      </c>
      <c r="C184" s="322" t="s">
        <v>545</v>
      </c>
      <c r="D184" s="321">
        <v>1</v>
      </c>
      <c r="E184" s="320"/>
      <c r="F184" s="319" t="str">
        <f>IF(E184="","",PRODUCT(D184,E184))</f>
        <v/>
      </c>
      <c r="G184" s="320"/>
      <c r="H184" s="319" t="str">
        <f>IF(G184="","",PRODUCT(D184,G184))</f>
        <v/>
      </c>
    </row>
    <row r="185" spans="1:8">
      <c r="A185" s="305">
        <f>(SUM(A184,1))</f>
        <v>146</v>
      </c>
      <c r="B185" s="333" t="s">
        <v>2943</v>
      </c>
      <c r="C185" s="322" t="s">
        <v>545</v>
      </c>
      <c r="D185" s="321">
        <v>1</v>
      </c>
      <c r="E185" s="320"/>
      <c r="F185" s="319" t="str">
        <f>IF(E185="","",PRODUCT(D185,E185))</f>
        <v/>
      </c>
      <c r="G185" s="320"/>
      <c r="H185" s="319" t="str">
        <f>IF(G185="","",PRODUCT(D185,G185))</f>
        <v/>
      </c>
    </row>
    <row r="186" spans="1:8">
      <c r="A186" s="305">
        <f>(SUM(A185,1))</f>
        <v>147</v>
      </c>
      <c r="B186" s="327" t="s">
        <v>2926</v>
      </c>
      <c r="C186" s="322" t="s">
        <v>545</v>
      </c>
      <c r="D186" s="321">
        <v>1</v>
      </c>
      <c r="E186" s="320"/>
      <c r="F186" s="319" t="str">
        <f>IF(E186="","",PRODUCT(D186,E186))</f>
        <v/>
      </c>
      <c r="G186" s="320"/>
      <c r="H186" s="319" t="str">
        <f>IF(G186="","",PRODUCT(D186,G186))</f>
        <v/>
      </c>
    </row>
    <row r="187" spans="1:8">
      <c r="A187" s="305">
        <f>(SUM(A186,1))</f>
        <v>148</v>
      </c>
      <c r="B187" s="327" t="s">
        <v>2934</v>
      </c>
      <c r="C187" s="322" t="s">
        <v>545</v>
      </c>
      <c r="D187" s="321">
        <v>3</v>
      </c>
      <c r="E187" s="320"/>
      <c r="F187" s="319" t="str">
        <f>IF(E187="","",PRODUCT(D187,E187))</f>
        <v/>
      </c>
      <c r="G187" s="320"/>
      <c r="H187" s="319" t="str">
        <f>IF(G187="","",PRODUCT(D187,G187))</f>
        <v/>
      </c>
    </row>
    <row r="188" spans="1:8">
      <c r="A188" s="305">
        <f>(SUM(A187,1))</f>
        <v>149</v>
      </c>
      <c r="B188" s="327" t="s">
        <v>2942</v>
      </c>
      <c r="C188" s="322" t="s">
        <v>545</v>
      </c>
      <c r="D188" s="321">
        <v>2</v>
      </c>
      <c r="E188" s="320"/>
      <c r="F188" s="319" t="str">
        <f>IF(E188="","",PRODUCT(D188,E188))</f>
        <v/>
      </c>
      <c r="G188" s="320"/>
      <c r="H188" s="319" t="str">
        <f>IF(G188="","",PRODUCT(D188,G188))</f>
        <v/>
      </c>
    </row>
    <row r="189" spans="1:8">
      <c r="A189" s="305">
        <f>(SUM(A188,1))</f>
        <v>150</v>
      </c>
      <c r="B189" s="327" t="s">
        <v>2933</v>
      </c>
      <c r="C189" s="322" t="s">
        <v>545</v>
      </c>
      <c r="D189" s="321">
        <v>8</v>
      </c>
      <c r="E189" s="320"/>
      <c r="F189" s="319" t="str">
        <f>IF(E189="","",PRODUCT(D189,E189))</f>
        <v/>
      </c>
      <c r="G189" s="320"/>
      <c r="H189" s="319" t="str">
        <f>IF(G189="","",PRODUCT(D189,G189))</f>
        <v/>
      </c>
    </row>
    <row r="190" spans="1:8">
      <c r="A190" s="305">
        <f>(SUM(A189,1))</f>
        <v>151</v>
      </c>
      <c r="B190" s="327" t="s">
        <v>2922</v>
      </c>
      <c r="C190" s="322" t="s">
        <v>545</v>
      </c>
      <c r="D190" s="321">
        <v>5</v>
      </c>
      <c r="E190" s="320"/>
      <c r="F190" s="319" t="str">
        <f>IF(E190="","",PRODUCT(D190,E190))</f>
        <v/>
      </c>
      <c r="G190" s="320"/>
      <c r="H190" s="319" t="str">
        <f>IF(G190="","",PRODUCT(D190,G190))</f>
        <v/>
      </c>
    </row>
    <row r="191" spans="1:8">
      <c r="A191" s="305">
        <f>(SUM(A190,1))</f>
        <v>152</v>
      </c>
      <c r="B191" s="327" t="s">
        <v>2941</v>
      </c>
      <c r="C191" s="322" t="s">
        <v>545</v>
      </c>
      <c r="D191" s="321">
        <v>1</v>
      </c>
      <c r="E191" s="320"/>
      <c r="F191" s="319" t="str">
        <f>IF(E191="","",PRODUCT(D191,E191))</f>
        <v/>
      </c>
      <c r="G191" s="320"/>
      <c r="H191" s="319" t="str">
        <f>IF(G191="","",PRODUCT(D191,G191))</f>
        <v/>
      </c>
    </row>
    <row r="192" spans="1:8">
      <c r="A192" s="305">
        <f>(SUM(A191,1))</f>
        <v>153</v>
      </c>
      <c r="B192" s="327" t="s">
        <v>2940</v>
      </c>
      <c r="C192" s="322" t="s">
        <v>545</v>
      </c>
      <c r="D192" s="321">
        <v>7</v>
      </c>
      <c r="E192" s="320"/>
      <c r="F192" s="319" t="str">
        <f>IF(E192="","",PRODUCT(D192,E192))</f>
        <v/>
      </c>
      <c r="G192" s="320"/>
      <c r="H192" s="319" t="str">
        <f>IF(G192="","",PRODUCT(D192,G192))</f>
        <v/>
      </c>
    </row>
    <row r="193" spans="1:8">
      <c r="A193" s="305">
        <f>(SUM(A192,1))</f>
        <v>154</v>
      </c>
      <c r="B193" s="327" t="s">
        <v>2939</v>
      </c>
      <c r="C193" s="322" t="s">
        <v>545</v>
      </c>
      <c r="D193" s="321">
        <v>18</v>
      </c>
      <c r="E193" s="320"/>
      <c r="F193" s="319" t="str">
        <f>IF(E193="","",PRODUCT(D193,E193))</f>
        <v/>
      </c>
      <c r="G193" s="320"/>
      <c r="H193" s="319" t="str">
        <f>IF(G193="","",PRODUCT(D193,G193))</f>
        <v/>
      </c>
    </row>
    <row r="194" spans="1:8">
      <c r="A194" s="305">
        <f>(SUM(A193,1))</f>
        <v>155</v>
      </c>
      <c r="B194" s="327" t="s">
        <v>2938</v>
      </c>
      <c r="C194" s="322" t="s">
        <v>545</v>
      </c>
      <c r="D194" s="321">
        <v>1</v>
      </c>
      <c r="E194" s="320"/>
      <c r="F194" s="319" t="str">
        <f>IF(E194="","",PRODUCT(D194,E194))</f>
        <v/>
      </c>
      <c r="G194" s="320"/>
      <c r="H194" s="319" t="str">
        <f>IF(G194="","",PRODUCT(D194,G194))</f>
        <v/>
      </c>
    </row>
    <row r="195" spans="1:8">
      <c r="A195" s="305">
        <f>(SUM(A194,1))</f>
        <v>156</v>
      </c>
      <c r="B195" s="327" t="s">
        <v>2919</v>
      </c>
      <c r="C195" s="322" t="s">
        <v>545</v>
      </c>
      <c r="D195" s="321">
        <v>28</v>
      </c>
      <c r="E195" s="320"/>
      <c r="F195" s="319" t="str">
        <f>IF(E195="","",PRODUCT(D195,E195))</f>
        <v/>
      </c>
      <c r="G195" s="320"/>
      <c r="H195" s="319" t="str">
        <f>IF(G195="","",PRODUCT(D195,G195))</f>
        <v/>
      </c>
    </row>
    <row r="196" spans="1:8">
      <c r="A196" s="305">
        <f>(SUM(A195,1))</f>
        <v>157</v>
      </c>
      <c r="B196" s="327" t="s">
        <v>2918</v>
      </c>
      <c r="C196" s="322" t="s">
        <v>2760</v>
      </c>
      <c r="D196" s="321">
        <v>1</v>
      </c>
      <c r="E196" s="320"/>
      <c r="F196" s="319" t="str">
        <f>IF(E196="","",PRODUCT(D196,E196))</f>
        <v/>
      </c>
      <c r="G196" s="320"/>
      <c r="H196" s="319" t="str">
        <f>IF(G196="","",PRODUCT(D196,G196))</f>
        <v/>
      </c>
    </row>
    <row r="197" spans="1:8">
      <c r="A197" s="299">
        <f>(SUM(A196,1))</f>
        <v>158</v>
      </c>
      <c r="B197" s="296"/>
      <c r="C197" s="298"/>
      <c r="D197" s="298"/>
      <c r="E197" s="298"/>
      <c r="F197" s="297">
        <f>SUM(F184:F196)</f>
        <v>0</v>
      </c>
      <c r="G197" s="296"/>
      <c r="H197" s="297">
        <f>SUM(H184:H196)</f>
        <v>0</v>
      </c>
    </row>
    <row r="198" spans="1:8">
      <c r="A198" s="294">
        <f>(SUM(A197,1))</f>
        <v>159</v>
      </c>
      <c r="B198" s="293" t="s">
        <v>2759</v>
      </c>
      <c r="C198" s="290"/>
      <c r="D198" s="292">
        <v>3</v>
      </c>
      <c r="E198" s="290" t="s">
        <v>633</v>
      </c>
      <c r="F198" s="318">
        <f>ROUND(F197*D198*0.01,1)</f>
        <v>0</v>
      </c>
      <c r="G198" s="290"/>
      <c r="H198" s="289"/>
    </row>
    <row r="199" spans="1:8">
      <c r="A199" s="294">
        <f>(SUM(A198,1))</f>
        <v>160</v>
      </c>
      <c r="B199" s="293" t="s">
        <v>2758</v>
      </c>
      <c r="C199" s="290"/>
      <c r="D199" s="292">
        <v>0</v>
      </c>
      <c r="E199" s="290" t="s">
        <v>633</v>
      </c>
      <c r="F199" s="291"/>
      <c r="G199" s="290"/>
      <c r="H199" s="318">
        <f>ROUND(H197*D199*0.01,1)</f>
        <v>0</v>
      </c>
    </row>
    <row r="200" spans="1:8">
      <c r="A200" s="288">
        <f>(SUM(A199,1))</f>
        <v>161</v>
      </c>
      <c r="B200" s="287" t="s">
        <v>2751</v>
      </c>
      <c r="C200" s="286"/>
      <c r="D200" s="286"/>
      <c r="E200" s="286"/>
      <c r="F200" s="316">
        <f>SUM(F197:F199)</f>
        <v>0</v>
      </c>
      <c r="G200" s="317"/>
      <c r="H200" s="316">
        <f>SUM(H197:H199)</f>
        <v>0</v>
      </c>
    </row>
    <row r="201" spans="1:8">
      <c r="A201" s="271"/>
      <c r="B201" s="331"/>
      <c r="C201" s="290"/>
      <c r="D201" s="290"/>
      <c r="E201" s="290"/>
      <c r="F201" s="330"/>
      <c r="G201" s="290"/>
      <c r="H201" s="330"/>
    </row>
    <row r="202" spans="1:8">
      <c r="A202" s="271"/>
      <c r="B202" s="331"/>
      <c r="C202" s="290"/>
      <c r="D202" s="290"/>
      <c r="E202" s="290"/>
      <c r="F202" s="330"/>
      <c r="G202" s="290"/>
      <c r="H202" s="330"/>
    </row>
    <row r="203" spans="1:8">
      <c r="B203" s="331"/>
      <c r="C203" s="290"/>
      <c r="D203" s="290"/>
      <c r="E203" s="290"/>
      <c r="F203" s="330"/>
      <c r="G203" s="290"/>
      <c r="H203" s="330"/>
    </row>
    <row r="204" spans="1:8">
      <c r="B204" s="329" t="s">
        <v>2937</v>
      </c>
      <c r="C204" s="314"/>
      <c r="D204" s="314"/>
      <c r="E204" s="313" t="s">
        <v>2756</v>
      </c>
      <c r="F204" s="313"/>
      <c r="G204" s="313" t="s">
        <v>2755</v>
      </c>
      <c r="H204" s="313"/>
    </row>
    <row r="205" spans="1:8">
      <c r="A205" s="312" t="s">
        <v>2754</v>
      </c>
      <c r="B205" s="328" t="s">
        <v>2753</v>
      </c>
      <c r="C205" s="307" t="s">
        <v>2768</v>
      </c>
      <c r="D205" s="306" t="s">
        <v>2767</v>
      </c>
      <c r="E205" s="307" t="s">
        <v>2766</v>
      </c>
      <c r="F205" s="306" t="s">
        <v>2752</v>
      </c>
      <c r="G205" s="307" t="s">
        <v>2766</v>
      </c>
      <c r="H205" s="306" t="s">
        <v>2752</v>
      </c>
    </row>
    <row r="206" spans="1:8">
      <c r="A206" s="305">
        <f>(SUM(A200,1))</f>
        <v>162</v>
      </c>
      <c r="B206" s="327" t="s">
        <v>2936</v>
      </c>
      <c r="C206" s="322" t="s">
        <v>545</v>
      </c>
      <c r="D206" s="321">
        <v>1</v>
      </c>
      <c r="E206" s="320"/>
      <c r="F206" s="319" t="str">
        <f>IF(E206="","",PRODUCT(D206,E206))</f>
        <v/>
      </c>
      <c r="G206" s="320"/>
      <c r="H206" s="319" t="str">
        <f>IF(G206="","",PRODUCT(D206,G206))</f>
        <v/>
      </c>
    </row>
    <row r="207" spans="1:8">
      <c r="A207" s="305">
        <f>(SUM(A206,1))</f>
        <v>163</v>
      </c>
      <c r="B207" s="333" t="s">
        <v>2935</v>
      </c>
      <c r="C207" s="322" t="s">
        <v>545</v>
      </c>
      <c r="D207" s="321">
        <v>1</v>
      </c>
      <c r="E207" s="320"/>
      <c r="F207" s="319" t="str">
        <f>IF(E207="","",PRODUCT(D207,E207))</f>
        <v/>
      </c>
      <c r="G207" s="320"/>
      <c r="H207" s="319" t="str">
        <f>IF(G207="","",PRODUCT(D207,G207))</f>
        <v/>
      </c>
    </row>
    <row r="208" spans="1:8">
      <c r="A208" s="305">
        <f>(SUM(A207,1))</f>
        <v>164</v>
      </c>
      <c r="B208" s="327" t="s">
        <v>2926</v>
      </c>
      <c r="C208" s="322" t="s">
        <v>545</v>
      </c>
      <c r="D208" s="321">
        <v>1</v>
      </c>
      <c r="E208" s="320"/>
      <c r="F208" s="319" t="str">
        <f>IF(E208="","",PRODUCT(D208,E208))</f>
        <v/>
      </c>
      <c r="G208" s="320"/>
      <c r="H208" s="319" t="str">
        <f>IF(G208="","",PRODUCT(D208,G208))</f>
        <v/>
      </c>
    </row>
    <row r="209" spans="1:8">
      <c r="A209" s="305">
        <f>(SUM(A208,1))</f>
        <v>165</v>
      </c>
      <c r="B209" s="327" t="s">
        <v>2925</v>
      </c>
      <c r="C209" s="322" t="s">
        <v>545</v>
      </c>
      <c r="D209" s="321">
        <v>1</v>
      </c>
      <c r="E209" s="320"/>
      <c r="F209" s="319" t="str">
        <f>IF(E209="","",PRODUCT(D209,E209))</f>
        <v/>
      </c>
      <c r="G209" s="320"/>
      <c r="H209" s="319" t="str">
        <f>IF(G209="","",PRODUCT(D209,G209))</f>
        <v/>
      </c>
    </row>
    <row r="210" spans="1:8">
      <c r="A210" s="305">
        <f>(SUM(A209,1))</f>
        <v>166</v>
      </c>
      <c r="B210" s="327" t="s">
        <v>2934</v>
      </c>
      <c r="C210" s="322" t="s">
        <v>545</v>
      </c>
      <c r="D210" s="321">
        <v>3</v>
      </c>
      <c r="E210" s="320"/>
      <c r="F210" s="319" t="str">
        <f>IF(E210="","",PRODUCT(D210,E210))</f>
        <v/>
      </c>
      <c r="G210" s="320"/>
      <c r="H210" s="319" t="str">
        <f>IF(G210="","",PRODUCT(D210,G210))</f>
        <v/>
      </c>
    </row>
    <row r="211" spans="1:8">
      <c r="A211" s="305">
        <f>(SUM(A210,1))</f>
        <v>167</v>
      </c>
      <c r="B211" s="327" t="s">
        <v>2933</v>
      </c>
      <c r="C211" s="322" t="s">
        <v>545</v>
      </c>
      <c r="D211" s="321">
        <v>1</v>
      </c>
      <c r="E211" s="320"/>
      <c r="F211" s="319" t="str">
        <f>IF(E211="","",PRODUCT(D211,E211))</f>
        <v/>
      </c>
      <c r="G211" s="320"/>
      <c r="H211" s="319" t="str">
        <f>IF(G211="","",PRODUCT(D211,G211))</f>
        <v/>
      </c>
    </row>
    <row r="212" spans="1:8">
      <c r="A212" s="305">
        <f>(SUM(A211,1))</f>
        <v>168</v>
      </c>
      <c r="B212" s="327" t="s">
        <v>2922</v>
      </c>
      <c r="C212" s="322" t="s">
        <v>545</v>
      </c>
      <c r="D212" s="321">
        <v>1</v>
      </c>
      <c r="E212" s="320"/>
      <c r="F212" s="319" t="str">
        <f>IF(E212="","",PRODUCT(D212,E212))</f>
        <v/>
      </c>
      <c r="G212" s="320"/>
      <c r="H212" s="319" t="str">
        <f>IF(G212="","",PRODUCT(D212,G212))</f>
        <v/>
      </c>
    </row>
    <row r="213" spans="1:8">
      <c r="A213" s="305">
        <f>(SUM(A212,1))</f>
        <v>169</v>
      </c>
      <c r="B213" s="327" t="s">
        <v>2932</v>
      </c>
      <c r="C213" s="322" t="s">
        <v>545</v>
      </c>
      <c r="D213" s="321">
        <v>1</v>
      </c>
      <c r="E213" s="320"/>
      <c r="F213" s="319" t="str">
        <f>IF(E213="","",PRODUCT(D213,E213))</f>
        <v/>
      </c>
      <c r="G213" s="320"/>
      <c r="H213" s="319" t="str">
        <f>IF(G213="","",PRODUCT(D213,G213))</f>
        <v/>
      </c>
    </row>
    <row r="214" spans="1:8">
      <c r="A214" s="305">
        <f>(SUM(A213,1))</f>
        <v>170</v>
      </c>
      <c r="B214" s="327" t="s">
        <v>2931</v>
      </c>
      <c r="C214" s="322" t="s">
        <v>545</v>
      </c>
      <c r="D214" s="321">
        <v>3</v>
      </c>
      <c r="E214" s="320"/>
      <c r="F214" s="319" t="str">
        <f>IF(E214="","",PRODUCT(D214,E214))</f>
        <v/>
      </c>
      <c r="G214" s="320"/>
      <c r="H214" s="319" t="str">
        <f>IF(G214="","",PRODUCT(D214,G214))</f>
        <v/>
      </c>
    </row>
    <row r="215" spans="1:8">
      <c r="A215" s="305">
        <f>(SUM(A214,1))</f>
        <v>171</v>
      </c>
      <c r="B215" s="327" t="s">
        <v>2930</v>
      </c>
      <c r="C215" s="322" t="s">
        <v>545</v>
      </c>
      <c r="D215" s="321">
        <v>1</v>
      </c>
      <c r="E215" s="320"/>
      <c r="F215" s="319" t="str">
        <f>IF(E215="","",PRODUCT(D215,E215))</f>
        <v/>
      </c>
      <c r="G215" s="320"/>
      <c r="H215" s="319" t="str">
        <f>IF(G215="","",PRODUCT(D215,G215))</f>
        <v/>
      </c>
    </row>
    <row r="216" spans="1:8">
      <c r="A216" s="305">
        <f>(SUM(A215,1))</f>
        <v>172</v>
      </c>
      <c r="B216" s="327" t="s">
        <v>2920</v>
      </c>
      <c r="C216" s="322" t="s">
        <v>545</v>
      </c>
      <c r="D216" s="321">
        <v>1</v>
      </c>
      <c r="E216" s="320"/>
      <c r="F216" s="319" t="str">
        <f>IF(E216="","",PRODUCT(D216,E216))</f>
        <v/>
      </c>
      <c r="G216" s="320"/>
      <c r="H216" s="319" t="str">
        <f>IF(G216="","",PRODUCT(D216,G216))</f>
        <v/>
      </c>
    </row>
    <row r="217" spans="1:8">
      <c r="A217" s="305">
        <f>(SUM(A216,1))</f>
        <v>173</v>
      </c>
      <c r="B217" s="327" t="s">
        <v>2919</v>
      </c>
      <c r="C217" s="322" t="s">
        <v>545</v>
      </c>
      <c r="D217" s="321">
        <v>6</v>
      </c>
      <c r="E217" s="320"/>
      <c r="F217" s="319" t="str">
        <f>IF(E217="","",PRODUCT(D217,E217))</f>
        <v/>
      </c>
      <c r="G217" s="320"/>
      <c r="H217" s="319" t="str">
        <f>IF(G217="","",PRODUCT(D217,G217))</f>
        <v/>
      </c>
    </row>
    <row r="218" spans="1:8">
      <c r="A218" s="305">
        <f>(SUM(A217,1))</f>
        <v>174</v>
      </c>
      <c r="B218" s="327" t="s">
        <v>2918</v>
      </c>
      <c r="C218" s="322" t="s">
        <v>2760</v>
      </c>
      <c r="D218" s="321">
        <v>1</v>
      </c>
      <c r="E218" s="320"/>
      <c r="F218" s="319" t="str">
        <f>IF(E218="","",PRODUCT(D218,E218))</f>
        <v/>
      </c>
      <c r="G218" s="320"/>
      <c r="H218" s="319" t="str">
        <f>IF(G218="","",PRODUCT(D218,G218))</f>
        <v/>
      </c>
    </row>
    <row r="219" spans="1:8">
      <c r="A219" s="299">
        <f>(SUM(A218,1))</f>
        <v>175</v>
      </c>
      <c r="B219" s="296"/>
      <c r="C219" s="298"/>
      <c r="D219" s="298"/>
      <c r="E219" s="298"/>
      <c r="F219" s="297">
        <f>SUM(F206:F218)</f>
        <v>0</v>
      </c>
      <c r="G219" s="296"/>
      <c r="H219" s="297">
        <f>SUM(H206:H218)</f>
        <v>0</v>
      </c>
    </row>
    <row r="220" spans="1:8">
      <c r="A220" s="294">
        <f>(SUM(A219,1))</f>
        <v>176</v>
      </c>
      <c r="B220" s="293" t="s">
        <v>2759</v>
      </c>
      <c r="C220" s="290"/>
      <c r="D220" s="292">
        <v>3</v>
      </c>
      <c r="E220" s="290" t="s">
        <v>633</v>
      </c>
      <c r="F220" s="318">
        <f>ROUND(F219*D220*0.01,1)</f>
        <v>0</v>
      </c>
      <c r="G220" s="290"/>
      <c r="H220" s="289"/>
    </row>
    <row r="221" spans="1:8">
      <c r="A221" s="294">
        <f>(SUM(A220,1))</f>
        <v>177</v>
      </c>
      <c r="B221" s="293" t="s">
        <v>2758</v>
      </c>
      <c r="C221" s="290"/>
      <c r="D221" s="292">
        <v>0</v>
      </c>
      <c r="E221" s="290" t="s">
        <v>633</v>
      </c>
      <c r="F221" s="291"/>
      <c r="G221" s="290"/>
      <c r="H221" s="318">
        <f>ROUND(H219*D221*0.01,1)</f>
        <v>0</v>
      </c>
    </row>
    <row r="222" spans="1:8">
      <c r="A222" s="288">
        <f>(SUM(A221,1))</f>
        <v>178</v>
      </c>
      <c r="B222" s="287" t="s">
        <v>2751</v>
      </c>
      <c r="C222" s="286"/>
      <c r="D222" s="286"/>
      <c r="E222" s="286"/>
      <c r="F222" s="316">
        <f>SUM(F219:F221)</f>
        <v>0</v>
      </c>
      <c r="G222" s="317"/>
      <c r="H222" s="316">
        <f>SUM(H219:H221)</f>
        <v>0</v>
      </c>
    </row>
    <row r="223" spans="1:8">
      <c r="B223" s="331"/>
      <c r="C223" s="290"/>
      <c r="D223" s="290"/>
      <c r="E223" s="290"/>
      <c r="F223" s="330"/>
      <c r="G223" s="290"/>
      <c r="H223" s="330"/>
    </row>
    <row r="224" spans="1:8">
      <c r="B224" s="331"/>
      <c r="C224" s="290"/>
      <c r="D224" s="290"/>
      <c r="E224" s="290"/>
      <c r="F224" s="330"/>
      <c r="G224" s="290"/>
      <c r="H224" s="330"/>
    </row>
    <row r="225" spans="1:8">
      <c r="B225" s="331"/>
      <c r="C225" s="290"/>
      <c r="D225" s="290"/>
      <c r="E225" s="290"/>
      <c r="F225" s="330"/>
      <c r="G225" s="290"/>
      <c r="H225" s="330"/>
    </row>
    <row r="226" spans="1:8">
      <c r="B226" s="329" t="s">
        <v>2929</v>
      </c>
      <c r="C226" s="314"/>
      <c r="D226" s="314"/>
      <c r="E226" s="313" t="s">
        <v>2756</v>
      </c>
      <c r="F226" s="313"/>
      <c r="G226" s="313" t="s">
        <v>2755</v>
      </c>
      <c r="H226" s="313"/>
    </row>
    <row r="227" spans="1:8">
      <c r="A227" s="312" t="s">
        <v>2754</v>
      </c>
      <c r="B227" s="328" t="s">
        <v>2753</v>
      </c>
      <c r="C227" s="307" t="s">
        <v>2768</v>
      </c>
      <c r="D227" s="306" t="s">
        <v>2767</v>
      </c>
      <c r="E227" s="307" t="s">
        <v>2766</v>
      </c>
      <c r="F227" s="306" t="s">
        <v>2752</v>
      </c>
      <c r="G227" s="307" t="s">
        <v>2766</v>
      </c>
      <c r="H227" s="306" t="s">
        <v>2752</v>
      </c>
    </row>
    <row r="228" spans="1:8">
      <c r="A228" s="305">
        <f>(SUM(A222,1))</f>
        <v>179</v>
      </c>
      <c r="B228" s="327" t="s">
        <v>2928</v>
      </c>
      <c r="C228" s="322" t="s">
        <v>545</v>
      </c>
      <c r="D228" s="321">
        <v>1</v>
      </c>
      <c r="E228" s="320"/>
      <c r="F228" s="319" t="str">
        <f>IF(E228="","",PRODUCT(D228,E228))</f>
        <v/>
      </c>
      <c r="G228" s="320"/>
      <c r="H228" s="319" t="str">
        <f>IF(G228="","",PRODUCT(D228,G228))</f>
        <v/>
      </c>
    </row>
    <row r="229" spans="1:8">
      <c r="A229" s="305">
        <f>(SUM(A228,1))</f>
        <v>180</v>
      </c>
      <c r="B229" s="333" t="s">
        <v>2927</v>
      </c>
      <c r="C229" s="322" t="s">
        <v>545</v>
      </c>
      <c r="D229" s="321">
        <v>1</v>
      </c>
      <c r="E229" s="320"/>
      <c r="F229" s="319" t="str">
        <f>IF(E229="","",PRODUCT(D229,E229))</f>
        <v/>
      </c>
      <c r="G229" s="320"/>
      <c r="H229" s="319" t="str">
        <f>IF(G229="","",PRODUCT(D229,G229))</f>
        <v/>
      </c>
    </row>
    <row r="230" spans="1:8">
      <c r="A230" s="305">
        <f>(SUM(A229,1))</f>
        <v>181</v>
      </c>
      <c r="B230" s="327" t="s">
        <v>2926</v>
      </c>
      <c r="C230" s="322" t="s">
        <v>545</v>
      </c>
      <c r="D230" s="321">
        <v>1</v>
      </c>
      <c r="E230" s="320"/>
      <c r="F230" s="319" t="str">
        <f>IF(E230="","",PRODUCT(D230,E230))</f>
        <v/>
      </c>
      <c r="G230" s="320"/>
      <c r="H230" s="319" t="str">
        <f>IF(G230="","",PRODUCT(D230,G230))</f>
        <v/>
      </c>
    </row>
    <row r="231" spans="1:8">
      <c r="A231" s="305">
        <f>(SUM(A230,1))</f>
        <v>182</v>
      </c>
      <c r="B231" s="327" t="s">
        <v>2925</v>
      </c>
      <c r="C231" s="322" t="s">
        <v>545</v>
      </c>
      <c r="D231" s="321">
        <v>1</v>
      </c>
      <c r="E231" s="320"/>
      <c r="F231" s="319" t="str">
        <f>IF(E231="","",PRODUCT(D231,E231))</f>
        <v/>
      </c>
      <c r="G231" s="320"/>
      <c r="H231" s="319" t="str">
        <f>IF(G231="","",PRODUCT(D231,G231))</f>
        <v/>
      </c>
    </row>
    <row r="232" spans="1:8" ht="16.5">
      <c r="A232" s="305">
        <f>(SUM(A231,1))</f>
        <v>183</v>
      </c>
      <c r="B232" s="327" t="s">
        <v>2924</v>
      </c>
      <c r="C232" s="322" t="s">
        <v>545</v>
      </c>
      <c r="D232" s="347">
        <v>2</v>
      </c>
      <c r="E232" s="320"/>
      <c r="F232" s="319" t="str">
        <f>IF(E232="","",PRODUCT(D232,E232))</f>
        <v/>
      </c>
      <c r="G232" s="320"/>
      <c r="H232" s="319" t="str">
        <f>IF(G232="","",PRODUCT(D232,G232))</f>
        <v/>
      </c>
    </row>
    <row r="233" spans="1:8" ht="16.5">
      <c r="A233" s="305">
        <f>(SUM(A232,1))</f>
        <v>184</v>
      </c>
      <c r="B233" s="327" t="s">
        <v>2923</v>
      </c>
      <c r="C233" s="322" t="s">
        <v>545</v>
      </c>
      <c r="D233" s="321">
        <v>1</v>
      </c>
      <c r="E233" s="320"/>
      <c r="F233" s="319" t="str">
        <f>IF(E233="","",PRODUCT(D233,E233))</f>
        <v/>
      </c>
      <c r="G233" s="320"/>
      <c r="H233" s="319" t="str">
        <f>IF(G233="","",PRODUCT(D233,G233))</f>
        <v/>
      </c>
    </row>
    <row r="234" spans="1:8" ht="16.5">
      <c r="A234" s="305">
        <f>(SUM(A233,1))</f>
        <v>185</v>
      </c>
      <c r="B234" s="327" t="s">
        <v>2922</v>
      </c>
      <c r="C234" s="322" t="s">
        <v>545</v>
      </c>
      <c r="D234" s="321">
        <v>2</v>
      </c>
      <c r="E234" s="320"/>
      <c r="F234" s="319" t="str">
        <f>IF(E234="","",PRODUCT(D234,E234))</f>
        <v/>
      </c>
      <c r="G234" s="320"/>
      <c r="H234" s="319" t="str">
        <f>IF(G234="","",PRODUCT(D234,G234))</f>
        <v/>
      </c>
    </row>
    <row r="235" spans="1:8" ht="16.5">
      <c r="A235" s="305">
        <f>(SUM(A234,1))</f>
        <v>186</v>
      </c>
      <c r="B235" s="327" t="s">
        <v>2921</v>
      </c>
      <c r="C235" s="322" t="s">
        <v>545</v>
      </c>
      <c r="D235" s="321">
        <v>1</v>
      </c>
      <c r="E235" s="320"/>
      <c r="F235" s="319" t="str">
        <f>IF(E235="","",PRODUCT(D235,E235))</f>
        <v/>
      </c>
      <c r="G235" s="320"/>
      <c r="H235" s="319" t="str">
        <f>IF(G235="","",PRODUCT(D235,G235))</f>
        <v/>
      </c>
    </row>
    <row r="236" spans="1:8">
      <c r="A236" s="305">
        <f>(SUM(A235,1))</f>
        <v>187</v>
      </c>
      <c r="B236" s="327" t="s">
        <v>2920</v>
      </c>
      <c r="C236" s="322" t="s">
        <v>545</v>
      </c>
      <c r="D236" s="321">
        <v>1</v>
      </c>
      <c r="E236" s="320"/>
      <c r="F236" s="319" t="str">
        <f>IF(E236="","",PRODUCT(D236,E236))</f>
        <v/>
      </c>
      <c r="G236" s="320"/>
      <c r="H236" s="319" t="str">
        <f>IF(G236="","",PRODUCT(D236,G236))</f>
        <v/>
      </c>
    </row>
    <row r="237" spans="1:8" ht="33">
      <c r="A237" s="305">
        <f>(SUM(A236,1))</f>
        <v>188</v>
      </c>
      <c r="B237" s="327" t="s">
        <v>2919</v>
      </c>
      <c r="C237" s="322" t="s">
        <v>545</v>
      </c>
      <c r="D237" s="321">
        <v>7</v>
      </c>
      <c r="E237" s="320"/>
      <c r="F237" s="319" t="str">
        <f>IF(E237="","",PRODUCT(D237,E237))</f>
        <v/>
      </c>
      <c r="G237" s="320"/>
      <c r="H237" s="319" t="str">
        <f>IF(G237="","",PRODUCT(D237,G237))</f>
        <v/>
      </c>
    </row>
    <row r="238" spans="1:8">
      <c r="A238" s="305">
        <f>(SUM(A237,1))</f>
        <v>189</v>
      </c>
      <c r="B238" s="327" t="s">
        <v>2918</v>
      </c>
      <c r="C238" s="322" t="s">
        <v>2760</v>
      </c>
      <c r="D238" s="321">
        <v>1</v>
      </c>
      <c r="E238" s="320"/>
      <c r="F238" s="319" t="str">
        <f>IF(E238="","",PRODUCT(D238,E238))</f>
        <v/>
      </c>
      <c r="G238" s="320"/>
      <c r="H238" s="319" t="str">
        <f>IF(G238="","",PRODUCT(D238,G238))</f>
        <v/>
      </c>
    </row>
    <row r="239" spans="1:8">
      <c r="A239" s="299">
        <f>(SUM(A238,1))</f>
        <v>190</v>
      </c>
      <c r="B239" s="296"/>
      <c r="C239" s="298"/>
      <c r="D239" s="298"/>
      <c r="E239" s="298"/>
      <c r="F239" s="297">
        <f>SUM(F228:F238)</f>
        <v>0</v>
      </c>
      <c r="G239" s="296"/>
      <c r="H239" s="297">
        <f>SUM(H228:H238)</f>
        <v>0</v>
      </c>
    </row>
    <row r="240" spans="1:8">
      <c r="A240" s="294">
        <f>(SUM(A239,1))</f>
        <v>191</v>
      </c>
      <c r="B240" s="293" t="s">
        <v>2759</v>
      </c>
      <c r="C240" s="290"/>
      <c r="D240" s="292">
        <v>3</v>
      </c>
      <c r="E240" s="290" t="s">
        <v>633</v>
      </c>
      <c r="F240" s="318">
        <f>ROUND(F239*D240*0.01,1)</f>
        <v>0</v>
      </c>
      <c r="G240" s="290"/>
      <c r="H240" s="289"/>
    </row>
    <row r="241" spans="1:8">
      <c r="A241" s="294">
        <f>(SUM(A240,1))</f>
        <v>192</v>
      </c>
      <c r="B241" s="293" t="s">
        <v>2758</v>
      </c>
      <c r="C241" s="290"/>
      <c r="D241" s="292">
        <v>0</v>
      </c>
      <c r="E241" s="290" t="s">
        <v>633</v>
      </c>
      <c r="F241" s="291"/>
      <c r="G241" s="290"/>
      <c r="H241" s="318">
        <f>ROUND(H239*D241*0.01,1)</f>
        <v>0</v>
      </c>
    </row>
    <row r="242" spans="1:8">
      <c r="A242" s="288">
        <f>(SUM(A241,1))</f>
        <v>193</v>
      </c>
      <c r="B242" s="287" t="s">
        <v>2751</v>
      </c>
      <c r="C242" s="286"/>
      <c r="D242" s="286"/>
      <c r="E242" s="286"/>
      <c r="F242" s="316">
        <f>SUM(F239:F241)</f>
        <v>0</v>
      </c>
      <c r="G242" s="317"/>
      <c r="H242" s="316">
        <f>SUM(H239:H241)</f>
        <v>0</v>
      </c>
    </row>
    <row r="243" spans="1:8">
      <c r="B243" s="331"/>
      <c r="C243" s="290"/>
      <c r="D243" s="290"/>
      <c r="E243" s="290"/>
      <c r="F243" s="330"/>
      <c r="G243" s="290"/>
      <c r="H243" s="330"/>
    </row>
    <row r="244" spans="1:8">
      <c r="B244" s="331"/>
      <c r="C244" s="290"/>
      <c r="D244" s="290"/>
      <c r="E244" s="290"/>
      <c r="F244" s="330"/>
      <c r="G244" s="290"/>
      <c r="H244" s="330"/>
    </row>
    <row r="246" spans="1:8">
      <c r="B246" s="329" t="s">
        <v>2917</v>
      </c>
      <c r="C246" s="314"/>
      <c r="D246" s="314"/>
      <c r="E246" s="313" t="s">
        <v>2756</v>
      </c>
      <c r="F246" s="313"/>
      <c r="G246" s="313" t="s">
        <v>2755</v>
      </c>
      <c r="H246" s="313"/>
    </row>
    <row r="247" spans="1:8">
      <c r="A247" s="312" t="s">
        <v>2754</v>
      </c>
      <c r="B247" s="328" t="s">
        <v>2753</v>
      </c>
      <c r="C247" s="307" t="s">
        <v>2768</v>
      </c>
      <c r="D247" s="306" t="s">
        <v>2767</v>
      </c>
      <c r="E247" s="307" t="s">
        <v>2766</v>
      </c>
      <c r="F247" s="306" t="s">
        <v>2752</v>
      </c>
      <c r="G247" s="307" t="s">
        <v>2766</v>
      </c>
      <c r="H247" s="306" t="s">
        <v>2752</v>
      </c>
    </row>
    <row r="248" spans="1:8" ht="16.5">
      <c r="A248" s="305">
        <f>(SUM(A242,1))</f>
        <v>194</v>
      </c>
      <c r="B248" s="345" t="s">
        <v>2916</v>
      </c>
      <c r="C248" s="325" t="s">
        <v>545</v>
      </c>
      <c r="D248" s="324">
        <v>18</v>
      </c>
      <c r="E248" s="320"/>
      <c r="F248" s="319" t="str">
        <f>IF(E248="","",PRODUCT(D248,E248))</f>
        <v/>
      </c>
      <c r="G248" s="320"/>
      <c r="H248" s="319" t="str">
        <f>IF(G248="","",PRODUCT(D248,G248))</f>
        <v/>
      </c>
    </row>
    <row r="249" spans="1:8" ht="99">
      <c r="A249" s="305">
        <f>(SUM(A248,1))</f>
        <v>195</v>
      </c>
      <c r="B249" s="345" t="s">
        <v>2915</v>
      </c>
      <c r="C249" s="325" t="s">
        <v>545</v>
      </c>
      <c r="D249" s="324">
        <v>2</v>
      </c>
      <c r="E249" s="320"/>
      <c r="F249" s="319" t="str">
        <f>IF(E249="","",PRODUCT(D249,E249))</f>
        <v/>
      </c>
      <c r="G249" s="320"/>
      <c r="H249" s="319" t="str">
        <f>IF(G249="","",PRODUCT(D249,G249))</f>
        <v/>
      </c>
    </row>
    <row r="250" spans="1:8" ht="99">
      <c r="A250" s="305">
        <f>(SUM(A249,1))</f>
        <v>196</v>
      </c>
      <c r="B250" s="345" t="s">
        <v>2914</v>
      </c>
      <c r="C250" s="325" t="s">
        <v>545</v>
      </c>
      <c r="D250" s="324">
        <v>2</v>
      </c>
      <c r="E250" s="320"/>
      <c r="F250" s="319" t="str">
        <f>IF(E250="","",PRODUCT(D250,E250))</f>
        <v/>
      </c>
      <c r="G250" s="320"/>
      <c r="H250" s="319" t="str">
        <f>IF(G250="","",PRODUCT(D250,G250))</f>
        <v/>
      </c>
    </row>
    <row r="251" spans="1:8" ht="99">
      <c r="A251" s="305">
        <f>(SUM(A250,1))</f>
        <v>197</v>
      </c>
      <c r="B251" s="345" t="s">
        <v>2913</v>
      </c>
      <c r="C251" s="325" t="s">
        <v>545</v>
      </c>
      <c r="D251" s="324">
        <v>4</v>
      </c>
      <c r="E251" s="320"/>
      <c r="F251" s="319" t="str">
        <f>IF(E251="","",PRODUCT(D251,E251))</f>
        <v/>
      </c>
      <c r="G251" s="320"/>
      <c r="H251" s="319" t="str">
        <f>IF(G251="","",PRODUCT(D251,G251))</f>
        <v/>
      </c>
    </row>
    <row r="252" spans="1:8" ht="99">
      <c r="A252" s="305">
        <f>(SUM(A251,1))</f>
        <v>198</v>
      </c>
      <c r="B252" s="345" t="s">
        <v>2912</v>
      </c>
      <c r="C252" s="325" t="s">
        <v>545</v>
      </c>
      <c r="D252" s="324">
        <v>64</v>
      </c>
      <c r="E252" s="320"/>
      <c r="F252" s="319" t="str">
        <f>IF(E252="","",PRODUCT(D252,E252))</f>
        <v/>
      </c>
      <c r="G252" s="320"/>
      <c r="H252" s="319" t="str">
        <f>IF(G252="","",PRODUCT(D252,G252))</f>
        <v/>
      </c>
    </row>
    <row r="253" spans="1:8" ht="99">
      <c r="A253" s="305">
        <f>(SUM(A252,1))</f>
        <v>199</v>
      </c>
      <c r="B253" s="345" t="s">
        <v>2911</v>
      </c>
      <c r="C253" s="325" t="s">
        <v>545</v>
      </c>
      <c r="D253" s="324">
        <v>9</v>
      </c>
      <c r="E253" s="320"/>
      <c r="F253" s="319" t="str">
        <f>IF(E253="","",PRODUCT(D253,E253))</f>
        <v/>
      </c>
      <c r="G253" s="320"/>
      <c r="H253" s="319" t="str">
        <f>IF(G253="","",PRODUCT(D253,G253))</f>
        <v/>
      </c>
    </row>
    <row r="254" spans="1:8" ht="16.5">
      <c r="A254" s="305">
        <f>(SUM(A253,1))</f>
        <v>200</v>
      </c>
      <c r="B254" s="345" t="s">
        <v>2910</v>
      </c>
      <c r="C254" s="325" t="s">
        <v>545</v>
      </c>
      <c r="D254" s="324">
        <v>2</v>
      </c>
      <c r="E254" s="320"/>
      <c r="F254" s="319" t="str">
        <f>IF(E254="","",PRODUCT(D254,E254))</f>
        <v/>
      </c>
      <c r="G254" s="320"/>
      <c r="H254" s="319" t="str">
        <f>IF(G254="","",PRODUCT(D254,G254))</f>
        <v/>
      </c>
    </row>
    <row r="255" spans="1:8" ht="66">
      <c r="A255" s="305">
        <f>(SUM(A254,1))</f>
        <v>201</v>
      </c>
      <c r="B255" s="345" t="s">
        <v>2909</v>
      </c>
      <c r="C255" s="325" t="s">
        <v>545</v>
      </c>
      <c r="D255" s="324">
        <v>4</v>
      </c>
      <c r="E255" s="320"/>
      <c r="F255" s="319" t="str">
        <f>IF(E255="","",PRODUCT(D255,E255))</f>
        <v/>
      </c>
      <c r="G255" s="320"/>
      <c r="H255" s="319" t="str">
        <f>IF(G255="","",PRODUCT(D255,G255))</f>
        <v/>
      </c>
    </row>
    <row r="256" spans="1:8" ht="16.5">
      <c r="A256" s="305">
        <f>(SUM(A255,1))</f>
        <v>202</v>
      </c>
      <c r="B256" s="345" t="s">
        <v>2908</v>
      </c>
      <c r="C256" s="325" t="s">
        <v>545</v>
      </c>
      <c r="D256" s="324">
        <v>5</v>
      </c>
      <c r="E256" s="320"/>
      <c r="F256" s="319" t="str">
        <f>IF(E256="","",PRODUCT(D256,E256))</f>
        <v/>
      </c>
      <c r="G256" s="320"/>
      <c r="H256" s="319" t="str">
        <f>IF(G256="","",PRODUCT(D256,G256))</f>
        <v/>
      </c>
    </row>
    <row r="257" spans="1:8" ht="99">
      <c r="A257" s="305">
        <f>(SUM(A256,1))</f>
        <v>203</v>
      </c>
      <c r="B257" s="344" t="s">
        <v>2907</v>
      </c>
      <c r="C257" s="322" t="s">
        <v>545</v>
      </c>
      <c r="D257" s="321">
        <v>9</v>
      </c>
      <c r="E257" s="320"/>
      <c r="F257" s="319" t="str">
        <f>IF(E257="","",PRODUCT(D257,E257))</f>
        <v/>
      </c>
      <c r="G257" s="320"/>
      <c r="H257" s="319" t="str">
        <f>IF(G257="","",PRODUCT(D257,G257))</f>
        <v/>
      </c>
    </row>
    <row r="258" spans="1:8">
      <c r="A258" s="305">
        <f>(SUM(A257,1))</f>
        <v>204</v>
      </c>
      <c r="B258" s="344" t="s">
        <v>2906</v>
      </c>
      <c r="C258" s="322" t="s">
        <v>545</v>
      </c>
      <c r="D258" s="321">
        <v>6</v>
      </c>
      <c r="E258" s="320"/>
      <c r="F258" s="319" t="str">
        <f>IF(E258="","",PRODUCT(D258,E258))</f>
        <v/>
      </c>
      <c r="G258" s="320"/>
      <c r="H258" s="319" t="str">
        <f>IF(G258="","",PRODUCT(D258,G258))</f>
        <v/>
      </c>
    </row>
    <row r="259" spans="1:8" ht="16.5">
      <c r="A259" s="305">
        <f>(SUM(A258,1))</f>
        <v>205</v>
      </c>
      <c r="B259" s="344" t="s">
        <v>2905</v>
      </c>
      <c r="C259" s="322" t="s">
        <v>545</v>
      </c>
      <c r="D259" s="321">
        <v>8</v>
      </c>
      <c r="E259" s="320"/>
      <c r="F259" s="319" t="str">
        <f>IF(E259="","",PRODUCT(D259,E259))</f>
        <v/>
      </c>
      <c r="G259" s="320"/>
      <c r="H259" s="319" t="str">
        <f>IF(G259="","",PRODUCT(D259,G259))</f>
        <v/>
      </c>
    </row>
    <row r="260" spans="1:8" ht="16.5">
      <c r="A260" s="305">
        <f>(SUM(A259,1))</f>
        <v>206</v>
      </c>
      <c r="B260" s="344" t="s">
        <v>2904</v>
      </c>
      <c r="C260" s="322" t="s">
        <v>545</v>
      </c>
      <c r="D260" s="321">
        <v>40</v>
      </c>
      <c r="E260" s="320"/>
      <c r="F260" s="319" t="str">
        <f>IF(E260="","",PRODUCT(D260,E260))</f>
        <v/>
      </c>
      <c r="G260" s="320"/>
      <c r="H260" s="319" t="str">
        <f>IF(G260="","",PRODUCT(D260,G260))</f>
        <v/>
      </c>
    </row>
    <row r="261" spans="1:8" ht="16.5">
      <c r="A261" s="305">
        <f>(SUM(A260,1))</f>
        <v>207</v>
      </c>
      <c r="B261" s="346" t="s">
        <v>2903</v>
      </c>
      <c r="C261" s="322" t="s">
        <v>545</v>
      </c>
      <c r="D261" s="321">
        <v>4</v>
      </c>
      <c r="E261" s="320"/>
      <c r="F261" s="319" t="str">
        <f>IF(E261="","",PRODUCT(D261,E261))</f>
        <v/>
      </c>
      <c r="G261" s="320"/>
      <c r="H261" s="319" t="str">
        <f>IF(G261="","",PRODUCT(D261,G261))</f>
        <v/>
      </c>
    </row>
    <row r="262" spans="1:8" ht="90.75">
      <c r="A262" s="305">
        <f>(SUM(A261,1))</f>
        <v>208</v>
      </c>
      <c r="B262" s="346" t="s">
        <v>2902</v>
      </c>
      <c r="C262" s="322" t="s">
        <v>545</v>
      </c>
      <c r="D262" s="321">
        <v>18</v>
      </c>
      <c r="E262" s="320"/>
      <c r="F262" s="319" t="str">
        <f>IF(E262="","",PRODUCT(D262,E262))</f>
        <v/>
      </c>
      <c r="G262" s="320"/>
      <c r="H262" s="319" t="str">
        <f>IF(G262="","",PRODUCT(D262,G262))</f>
        <v/>
      </c>
    </row>
    <row r="263" spans="1:8" ht="90.75">
      <c r="A263" s="305">
        <f>(SUM(A262,1))</f>
        <v>209</v>
      </c>
      <c r="B263" s="346" t="s">
        <v>2901</v>
      </c>
      <c r="C263" s="322" t="s">
        <v>545</v>
      </c>
      <c r="D263" s="321">
        <v>2</v>
      </c>
      <c r="E263" s="320"/>
      <c r="F263" s="319" t="str">
        <f>IF(E263="","",PRODUCT(D263,E263))</f>
        <v/>
      </c>
      <c r="G263" s="320"/>
      <c r="H263" s="319" t="str">
        <f>IF(G263="","",PRODUCT(D263,G263))</f>
        <v/>
      </c>
    </row>
    <row r="264" spans="1:8" ht="16.5">
      <c r="A264" s="305">
        <f>(SUM(A263,1))</f>
        <v>210</v>
      </c>
      <c r="B264" s="345" t="s">
        <v>2900</v>
      </c>
      <c r="C264" s="325" t="s">
        <v>545</v>
      </c>
      <c r="D264" s="324">
        <v>12</v>
      </c>
      <c r="E264" s="320"/>
      <c r="F264" s="319" t="str">
        <f>IF(E264="","",PRODUCT(D264,E264))</f>
        <v/>
      </c>
      <c r="G264" s="320"/>
      <c r="H264" s="319" t="str">
        <f>IF(G264="","",PRODUCT(D264,G264))</f>
        <v/>
      </c>
    </row>
    <row r="265" spans="1:8" ht="16.5">
      <c r="A265" s="305">
        <f>(SUM(A264,1))</f>
        <v>211</v>
      </c>
      <c r="B265" s="344" t="s">
        <v>2899</v>
      </c>
      <c r="C265" s="322" t="s">
        <v>791</v>
      </c>
      <c r="D265" s="321">
        <v>14</v>
      </c>
      <c r="E265" s="320"/>
      <c r="F265" s="319" t="str">
        <f>IF(E265="","",PRODUCT(D265,E265))</f>
        <v/>
      </c>
      <c r="G265" s="320"/>
      <c r="H265" s="319" t="str">
        <f>IF(G265="","",PRODUCT(D265,G265))</f>
        <v/>
      </c>
    </row>
    <row r="266" spans="1:8" ht="57.75">
      <c r="A266" s="305">
        <f>(SUM(A265,1))</f>
        <v>212</v>
      </c>
      <c r="B266" s="344" t="s">
        <v>2898</v>
      </c>
      <c r="C266" s="322" t="s">
        <v>545</v>
      </c>
      <c r="D266" s="321">
        <v>30</v>
      </c>
      <c r="E266" s="320"/>
      <c r="F266" s="319" t="str">
        <f>IF(E266="","",PRODUCT(D266,E266))</f>
        <v/>
      </c>
      <c r="G266" s="320"/>
      <c r="H266" s="319" t="str">
        <f>IF(G266="","",PRODUCT(D266,G266))</f>
        <v/>
      </c>
    </row>
    <row r="267" spans="1:8">
      <c r="A267" s="305">
        <f>(SUM(A266,1))</f>
        <v>213</v>
      </c>
      <c r="B267" s="344" t="s">
        <v>2897</v>
      </c>
      <c r="C267" s="322" t="s">
        <v>545</v>
      </c>
      <c r="D267" s="321">
        <v>34</v>
      </c>
      <c r="E267" s="320"/>
      <c r="F267" s="319" t="str">
        <f>IF(E267="","",PRODUCT(D267,E267))</f>
        <v/>
      </c>
      <c r="G267" s="320"/>
      <c r="H267" s="319" t="str">
        <f>IF(G267="","",PRODUCT(D267,G267))</f>
        <v/>
      </c>
    </row>
    <row r="268" spans="1:8">
      <c r="A268" s="299">
        <f>(SUM(A267,1))</f>
        <v>214</v>
      </c>
      <c r="B268" s="296"/>
      <c r="C268" s="298"/>
      <c r="D268" s="298"/>
      <c r="E268" s="298"/>
      <c r="F268" s="297">
        <f>SUM(F248:F267)</f>
        <v>0</v>
      </c>
      <c r="G268" s="296"/>
      <c r="H268" s="297">
        <f>SUM(H248:H267)</f>
        <v>0</v>
      </c>
    </row>
    <row r="269" spans="1:8">
      <c r="A269" s="294">
        <f>(SUM(A268,1))</f>
        <v>215</v>
      </c>
      <c r="B269" s="293" t="s">
        <v>2759</v>
      </c>
      <c r="C269" s="290"/>
      <c r="D269" s="292">
        <v>3</v>
      </c>
      <c r="E269" s="290" t="s">
        <v>633</v>
      </c>
      <c r="F269" s="318">
        <f>ROUND(F268*D269*0.01,1)</f>
        <v>0</v>
      </c>
      <c r="G269" s="290"/>
      <c r="H269" s="289"/>
    </row>
    <row r="270" spans="1:8">
      <c r="A270" s="294">
        <f>(SUM(A269,1))</f>
        <v>216</v>
      </c>
      <c r="B270" s="293" t="s">
        <v>2896</v>
      </c>
      <c r="C270" s="290"/>
      <c r="D270" s="292">
        <v>6</v>
      </c>
      <c r="E270" s="290" t="s">
        <v>633</v>
      </c>
      <c r="F270" s="291"/>
      <c r="G270" s="290"/>
      <c r="H270" s="318">
        <f>ROUND(H268*D270*0.01,1)</f>
        <v>0</v>
      </c>
    </row>
    <row r="271" spans="1:8">
      <c r="A271" s="288">
        <f>(SUM(A270,1))</f>
        <v>217</v>
      </c>
      <c r="B271" s="287" t="s">
        <v>2751</v>
      </c>
      <c r="C271" s="286"/>
      <c r="D271" s="286"/>
      <c r="E271" s="286"/>
      <c r="F271" s="316">
        <f>SUM(F268:F270)</f>
        <v>0</v>
      </c>
      <c r="G271" s="317"/>
      <c r="H271" s="316">
        <f>SUM(H268:H270)</f>
        <v>0</v>
      </c>
    </row>
    <row r="274" spans="1:8">
      <c r="B274" s="331"/>
      <c r="C274" s="290"/>
      <c r="D274" s="290"/>
      <c r="E274" s="290"/>
      <c r="F274" s="330"/>
      <c r="G274" s="290"/>
      <c r="H274" s="330"/>
    </row>
    <row r="275" spans="1:8">
      <c r="A275" s="315"/>
      <c r="B275" s="329" t="s">
        <v>2895</v>
      </c>
      <c r="C275" s="314"/>
      <c r="D275" s="314"/>
      <c r="E275" s="313" t="s">
        <v>2756</v>
      </c>
      <c r="F275" s="313"/>
      <c r="G275" s="313" t="s">
        <v>2755</v>
      </c>
      <c r="H275" s="313"/>
    </row>
    <row r="276" spans="1:8">
      <c r="A276" s="312" t="s">
        <v>2754</v>
      </c>
      <c r="B276" s="328" t="s">
        <v>2753</v>
      </c>
      <c r="C276" s="307" t="s">
        <v>2768</v>
      </c>
      <c r="D276" s="306" t="s">
        <v>2767</v>
      </c>
      <c r="E276" s="307" t="s">
        <v>2766</v>
      </c>
      <c r="F276" s="306" t="s">
        <v>2752</v>
      </c>
      <c r="G276" s="307" t="s">
        <v>2766</v>
      </c>
      <c r="H276" s="306" t="s">
        <v>2752</v>
      </c>
    </row>
    <row r="277" spans="1:8">
      <c r="A277" s="305">
        <f>(SUM(A271,1))</f>
        <v>218</v>
      </c>
      <c r="B277" s="327" t="s">
        <v>2894</v>
      </c>
      <c r="C277" s="322" t="s">
        <v>217</v>
      </c>
      <c r="D277" s="321">
        <v>180</v>
      </c>
      <c r="E277" s="320"/>
      <c r="F277" s="319" t="str">
        <f>IF(E277="","",PRODUCT(D277,E277))</f>
        <v/>
      </c>
      <c r="G277" s="320"/>
      <c r="H277" s="319" t="str">
        <f>IF(G277="","",PRODUCT(D277,G277))</f>
        <v/>
      </c>
    </row>
    <row r="278" spans="1:8" ht="16.5">
      <c r="A278" s="305">
        <f>(SUM(A277,1))</f>
        <v>219</v>
      </c>
      <c r="B278" s="333" t="s">
        <v>2893</v>
      </c>
      <c r="C278" s="322" t="s">
        <v>217</v>
      </c>
      <c r="D278" s="321">
        <v>100</v>
      </c>
      <c r="E278" s="320"/>
      <c r="F278" s="319" t="str">
        <f>IF(E278="","",PRODUCT(D278,E278))</f>
        <v/>
      </c>
      <c r="G278" s="320"/>
      <c r="H278" s="319" t="str">
        <f>IF(G278="","",PRODUCT(D278,G278))</f>
        <v/>
      </c>
    </row>
    <row r="279" spans="1:8" ht="16.5">
      <c r="A279" s="305">
        <f>(SUM(A278,1))</f>
        <v>220</v>
      </c>
      <c r="B279" s="333" t="s">
        <v>2892</v>
      </c>
      <c r="C279" s="322" t="s">
        <v>217</v>
      </c>
      <c r="D279" s="321">
        <v>300</v>
      </c>
      <c r="E279" s="320"/>
      <c r="F279" s="319" t="str">
        <f>IF(E279="","",PRODUCT(D279,E279))</f>
        <v/>
      </c>
      <c r="G279" s="320"/>
      <c r="H279" s="319" t="str">
        <f>IF(G279="","",PRODUCT(D279,G279))</f>
        <v/>
      </c>
    </row>
    <row r="280" spans="1:8">
      <c r="A280" s="305">
        <f>(SUM(A279,1))</f>
        <v>221</v>
      </c>
      <c r="B280" s="326" t="s">
        <v>2891</v>
      </c>
      <c r="C280" s="325" t="s">
        <v>217</v>
      </c>
      <c r="D280" s="324">
        <v>50</v>
      </c>
      <c r="E280" s="320"/>
      <c r="F280" s="319" t="str">
        <f>IF(E280="","",PRODUCT(D280,E280))</f>
        <v/>
      </c>
      <c r="G280" s="320"/>
      <c r="H280" s="319" t="str">
        <f>IF(G280="","",PRODUCT(D280,G280))</f>
        <v/>
      </c>
    </row>
    <row r="281" spans="1:8">
      <c r="A281" s="305">
        <f>(SUM(A280,1))</f>
        <v>222</v>
      </c>
      <c r="B281" s="327" t="s">
        <v>2890</v>
      </c>
      <c r="C281" s="322" t="s">
        <v>545</v>
      </c>
      <c r="D281" s="321">
        <v>240</v>
      </c>
      <c r="E281" s="320"/>
      <c r="F281" s="319" t="str">
        <f>IF(E281="","",PRODUCT(D281,E281))</f>
        <v/>
      </c>
      <c r="G281" s="320"/>
      <c r="H281" s="319" t="str">
        <f>IF(G281="","",PRODUCT(D281,G281))</f>
        <v/>
      </c>
    </row>
    <row r="282" spans="1:8" ht="16.5">
      <c r="A282" s="305">
        <f>(SUM(A281,1))</f>
        <v>223</v>
      </c>
      <c r="B282" s="327" t="s">
        <v>2889</v>
      </c>
      <c r="C282" s="322" t="s">
        <v>545</v>
      </c>
      <c r="D282" s="321">
        <v>13</v>
      </c>
      <c r="E282" s="320"/>
      <c r="F282" s="319" t="str">
        <f>IF(E282="","",PRODUCT(D282,E282))</f>
        <v/>
      </c>
      <c r="G282" s="320"/>
      <c r="H282" s="319" t="str">
        <f>IF(G282="","",PRODUCT(D282,G282))</f>
        <v/>
      </c>
    </row>
    <row r="283" spans="1:8" ht="16.5">
      <c r="A283" s="305">
        <f>(SUM(A282,1))</f>
        <v>224</v>
      </c>
      <c r="B283" s="327" t="s">
        <v>2888</v>
      </c>
      <c r="C283" s="322" t="s">
        <v>545</v>
      </c>
      <c r="D283" s="321">
        <v>25</v>
      </c>
      <c r="E283" s="320"/>
      <c r="F283" s="319" t="str">
        <f>IF(E283="","",PRODUCT(D283,E283))</f>
        <v/>
      </c>
      <c r="G283" s="320"/>
      <c r="H283" s="319" t="str">
        <f>IF(G283="","",PRODUCT(D283,G283))</f>
        <v/>
      </c>
    </row>
    <row r="284" spans="1:8" ht="16.5">
      <c r="A284" s="305">
        <f>(SUM(A283,1))</f>
        <v>225</v>
      </c>
      <c r="B284" s="327" t="s">
        <v>2887</v>
      </c>
      <c r="C284" s="322" t="s">
        <v>545</v>
      </c>
      <c r="D284" s="321">
        <v>18</v>
      </c>
      <c r="E284" s="320"/>
      <c r="F284" s="319" t="str">
        <f>IF(E284="","",PRODUCT(D284,E284))</f>
        <v/>
      </c>
      <c r="G284" s="320"/>
      <c r="H284" s="319" t="str">
        <f>IF(G284="","",PRODUCT(D284,G284))</f>
        <v/>
      </c>
    </row>
    <row r="285" spans="1:8">
      <c r="A285" s="305">
        <f>(SUM(A284,1))</f>
        <v>226</v>
      </c>
      <c r="B285" s="327" t="s">
        <v>2886</v>
      </c>
      <c r="C285" s="322" t="s">
        <v>545</v>
      </c>
      <c r="D285" s="321">
        <v>9</v>
      </c>
      <c r="E285" s="320"/>
      <c r="F285" s="319" t="str">
        <f>IF(E285="","",PRODUCT(D285,E285))</f>
        <v/>
      </c>
      <c r="G285" s="320"/>
      <c r="H285" s="319" t="str">
        <f>IF(G285="","",PRODUCT(D285,G285))</f>
        <v/>
      </c>
    </row>
    <row r="286" spans="1:8">
      <c r="A286" s="305">
        <f>(SUM(A285,1))</f>
        <v>227</v>
      </c>
      <c r="B286" s="327" t="s">
        <v>2885</v>
      </c>
      <c r="C286" s="322" t="s">
        <v>545</v>
      </c>
      <c r="D286" s="321">
        <v>36</v>
      </c>
      <c r="E286" s="320"/>
      <c r="F286" s="319" t="str">
        <f>IF(E286="","",PRODUCT(D286,E286))</f>
        <v/>
      </c>
      <c r="G286" s="320"/>
      <c r="H286" s="319" t="str">
        <f>IF(G286="","",PRODUCT(D286,G286))</f>
        <v/>
      </c>
    </row>
    <row r="287" spans="1:8">
      <c r="A287" s="305">
        <f>(SUM(A286,1))</f>
        <v>228</v>
      </c>
      <c r="B287" s="327" t="s">
        <v>2884</v>
      </c>
      <c r="C287" s="322" t="s">
        <v>545</v>
      </c>
      <c r="D287" s="321">
        <v>180</v>
      </c>
      <c r="E287" s="320"/>
      <c r="F287" s="319" t="str">
        <f>IF(E287="","",PRODUCT(D287,E287))</f>
        <v/>
      </c>
      <c r="G287" s="320"/>
      <c r="H287" s="319" t="str">
        <f>IF(G287="","",PRODUCT(D287,G287))</f>
        <v/>
      </c>
    </row>
    <row r="288" spans="1:8">
      <c r="A288" s="305">
        <f>(SUM(A287,1))</f>
        <v>229</v>
      </c>
      <c r="B288" s="327" t="s">
        <v>2883</v>
      </c>
      <c r="C288" s="322" t="s">
        <v>545</v>
      </c>
      <c r="D288" s="321">
        <v>50</v>
      </c>
      <c r="E288" s="320"/>
      <c r="F288" s="319" t="str">
        <f>IF(E288="","",PRODUCT(D288,E288))</f>
        <v/>
      </c>
      <c r="G288" s="320"/>
      <c r="H288" s="319" t="str">
        <f>IF(G288="","",PRODUCT(D288,G288))</f>
        <v/>
      </c>
    </row>
    <row r="289" spans="1:8">
      <c r="A289" s="305">
        <f>(SUM(A288,1))</f>
        <v>230</v>
      </c>
      <c r="B289" s="327" t="s">
        <v>2882</v>
      </c>
      <c r="C289" s="322" t="s">
        <v>545</v>
      </c>
      <c r="D289" s="321">
        <v>80</v>
      </c>
      <c r="E289" s="320"/>
      <c r="F289" s="319" t="str">
        <f>IF(E289="","",PRODUCT(D289,E289))</f>
        <v/>
      </c>
      <c r="G289" s="320"/>
      <c r="H289" s="319" t="str">
        <f>IF(G289="","",PRODUCT(D289,G289))</f>
        <v/>
      </c>
    </row>
    <row r="290" spans="1:8">
      <c r="A290" s="305">
        <f>(SUM(A289,1))</f>
        <v>231</v>
      </c>
      <c r="B290" s="327" t="s">
        <v>2881</v>
      </c>
      <c r="C290" s="322" t="s">
        <v>545</v>
      </c>
      <c r="D290" s="321">
        <v>8</v>
      </c>
      <c r="E290" s="320"/>
      <c r="F290" s="319" t="str">
        <f>IF(E290="","",PRODUCT(D290,E290))</f>
        <v/>
      </c>
      <c r="G290" s="320"/>
      <c r="H290" s="319" t="str">
        <f>IF(G290="","",PRODUCT(D290,G290))</f>
        <v/>
      </c>
    </row>
    <row r="291" spans="1:8" ht="24.75">
      <c r="A291" s="305">
        <f>(SUM(A290,1))</f>
        <v>232</v>
      </c>
      <c r="B291" s="327" t="s">
        <v>2880</v>
      </c>
      <c r="C291" s="322" t="s">
        <v>545</v>
      </c>
      <c r="D291" s="321">
        <v>2</v>
      </c>
      <c r="E291" s="320"/>
      <c r="F291" s="319" t="str">
        <f>IF(E291="","",PRODUCT(D291,E291))</f>
        <v/>
      </c>
      <c r="G291" s="320"/>
      <c r="H291" s="319" t="str">
        <f>IF(G291="","",PRODUCT(D291,G291))</f>
        <v/>
      </c>
    </row>
    <row r="292" spans="1:8" ht="24.75">
      <c r="A292" s="305">
        <f>(SUM(A291,1))</f>
        <v>233</v>
      </c>
      <c r="B292" s="327" t="s">
        <v>2879</v>
      </c>
      <c r="C292" s="322" t="s">
        <v>545</v>
      </c>
      <c r="D292" s="321">
        <v>4</v>
      </c>
      <c r="E292" s="320"/>
      <c r="F292" s="319" t="str">
        <f>IF(E292="","",PRODUCT(D292,E292))</f>
        <v/>
      </c>
      <c r="G292" s="320"/>
      <c r="H292" s="319" t="str">
        <f>IF(G292="","",PRODUCT(D292,G292))</f>
        <v/>
      </c>
    </row>
    <row r="293" spans="1:8">
      <c r="A293" s="305">
        <f>(SUM(A292,1))</f>
        <v>234</v>
      </c>
      <c r="B293" s="323" t="s">
        <v>2878</v>
      </c>
      <c r="C293" s="322" t="s">
        <v>545</v>
      </c>
      <c r="D293" s="321">
        <v>5</v>
      </c>
      <c r="E293" s="320"/>
      <c r="F293" s="319" t="str">
        <f>IF(E293="","",PRODUCT(D293,E293))</f>
        <v/>
      </c>
      <c r="G293" s="320"/>
      <c r="H293" s="319" t="str">
        <f>IF(G293="","",PRODUCT(D293,G293))</f>
        <v/>
      </c>
    </row>
    <row r="294" spans="1:8">
      <c r="A294" s="305">
        <f>(SUM(A293,1))</f>
        <v>235</v>
      </c>
      <c r="B294" s="327" t="s">
        <v>2877</v>
      </c>
      <c r="C294" s="322" t="s">
        <v>545</v>
      </c>
      <c r="D294" s="321">
        <v>13</v>
      </c>
      <c r="E294" s="320"/>
      <c r="F294" s="319" t="str">
        <f>IF(E294="","",PRODUCT(D294,E294))</f>
        <v/>
      </c>
      <c r="G294" s="320"/>
      <c r="H294" s="319" t="str">
        <f>IF(G294="","",PRODUCT(D294,G294))</f>
        <v/>
      </c>
    </row>
    <row r="295" spans="1:8">
      <c r="A295" s="305">
        <f>(SUM(A294,1))</f>
        <v>236</v>
      </c>
      <c r="B295" s="327" t="s">
        <v>2876</v>
      </c>
      <c r="C295" s="322" t="s">
        <v>545</v>
      </c>
      <c r="D295" s="321">
        <v>26</v>
      </c>
      <c r="E295" s="320"/>
      <c r="F295" s="319" t="str">
        <f>IF(E295="","",PRODUCT(D295,E295))</f>
        <v/>
      </c>
      <c r="G295" s="320"/>
      <c r="H295" s="319" t="str">
        <f>IF(G295="","",PRODUCT(D295,G295))</f>
        <v/>
      </c>
    </row>
    <row r="296" spans="1:8">
      <c r="A296" s="305">
        <f>(SUM(A295,1))</f>
        <v>237</v>
      </c>
      <c r="B296" s="327" t="s">
        <v>2875</v>
      </c>
      <c r="C296" s="322" t="s">
        <v>545</v>
      </c>
      <c r="D296" s="321">
        <v>46</v>
      </c>
      <c r="E296" s="320"/>
      <c r="F296" s="319" t="str">
        <f>IF(E296="","",PRODUCT(D296,E296))</f>
        <v/>
      </c>
      <c r="G296" s="320"/>
      <c r="H296" s="319" t="str">
        <f>IF(G296="","",PRODUCT(D296,G296))</f>
        <v/>
      </c>
    </row>
    <row r="297" spans="1:8" ht="16.5">
      <c r="A297" s="305">
        <f>(SUM(A296,1))</f>
        <v>238</v>
      </c>
      <c r="B297" s="327" t="s">
        <v>2874</v>
      </c>
      <c r="C297" s="322" t="s">
        <v>545</v>
      </c>
      <c r="D297" s="321">
        <v>20</v>
      </c>
      <c r="E297" s="320"/>
      <c r="F297" s="319" t="str">
        <f>IF(E297="","",PRODUCT(D297,E297))</f>
        <v/>
      </c>
      <c r="G297" s="320"/>
      <c r="H297" s="319" t="str">
        <f>IF(G297="","",PRODUCT(D297,G297))</f>
        <v/>
      </c>
    </row>
    <row r="298" spans="1:8">
      <c r="A298" s="299">
        <f>(SUM(A297,1))</f>
        <v>239</v>
      </c>
      <c r="B298" s="296"/>
      <c r="C298" s="298"/>
      <c r="D298" s="298"/>
      <c r="E298" s="298"/>
      <c r="F298" s="297">
        <f>SUM(F277:F297)</f>
        <v>0</v>
      </c>
      <c r="G298" s="296"/>
      <c r="H298" s="297">
        <f>SUM(H277:H297)</f>
        <v>0</v>
      </c>
    </row>
    <row r="299" spans="1:8">
      <c r="A299" s="294">
        <f>(SUM(A298,1))</f>
        <v>240</v>
      </c>
      <c r="B299" s="293" t="s">
        <v>2759</v>
      </c>
      <c r="C299" s="290"/>
      <c r="D299" s="292">
        <v>3</v>
      </c>
      <c r="E299" s="290" t="s">
        <v>633</v>
      </c>
      <c r="F299" s="318">
        <f>ROUND(F298*D299*0.01,1)</f>
        <v>0</v>
      </c>
      <c r="G299" s="290"/>
      <c r="H299" s="289"/>
    </row>
    <row r="300" spans="1:8">
      <c r="A300" s="294">
        <f>(SUM(A299,1))</f>
        <v>241</v>
      </c>
      <c r="B300" s="293" t="s">
        <v>2758</v>
      </c>
      <c r="C300" s="290"/>
      <c r="D300" s="292">
        <v>6</v>
      </c>
      <c r="E300" s="290" t="s">
        <v>633</v>
      </c>
      <c r="F300" s="291"/>
      <c r="G300" s="290"/>
      <c r="H300" s="318">
        <f>ROUND(H298*D300*0.01,1)</f>
        <v>0</v>
      </c>
    </row>
    <row r="301" spans="1:8">
      <c r="A301" s="288">
        <f>(SUM(A300,1))</f>
        <v>242</v>
      </c>
      <c r="B301" s="287" t="s">
        <v>2751</v>
      </c>
      <c r="C301" s="286"/>
      <c r="D301" s="286"/>
      <c r="E301" s="286"/>
      <c r="F301" s="316">
        <f>SUM(F298:F300)</f>
        <v>0</v>
      </c>
      <c r="G301" s="317"/>
      <c r="H301" s="316">
        <f>SUM(H298:H300)</f>
        <v>0</v>
      </c>
    </row>
    <row r="302" spans="1:8">
      <c r="B302" s="331"/>
      <c r="C302" s="290"/>
      <c r="D302" s="290"/>
      <c r="E302" s="290"/>
      <c r="F302" s="330"/>
      <c r="G302" s="290"/>
      <c r="H302" s="330"/>
    </row>
    <row r="303" spans="1:8">
      <c r="B303" s="331"/>
      <c r="C303" s="290"/>
      <c r="D303" s="290"/>
      <c r="E303" s="290"/>
      <c r="F303" s="330"/>
      <c r="G303" s="290"/>
      <c r="H303" s="330"/>
    </row>
    <row r="304" spans="1:8">
      <c r="B304" s="331"/>
      <c r="C304" s="290"/>
      <c r="D304" s="290"/>
      <c r="E304" s="290"/>
      <c r="F304" s="330"/>
      <c r="G304" s="290"/>
      <c r="H304" s="330"/>
    </row>
    <row r="305" spans="1:8">
      <c r="A305" s="315"/>
      <c r="B305" s="329" t="s">
        <v>2873</v>
      </c>
      <c r="C305" s="314"/>
      <c r="D305" s="314"/>
      <c r="E305" s="313" t="s">
        <v>2756</v>
      </c>
      <c r="F305" s="313"/>
      <c r="G305" s="313" t="s">
        <v>2755</v>
      </c>
      <c r="H305" s="313"/>
    </row>
    <row r="306" spans="1:8">
      <c r="A306" s="312" t="s">
        <v>2754</v>
      </c>
      <c r="B306" s="328" t="s">
        <v>2753</v>
      </c>
      <c r="C306" s="307" t="s">
        <v>2768</v>
      </c>
      <c r="D306" s="306" t="s">
        <v>2767</v>
      </c>
      <c r="E306" s="307" t="s">
        <v>2766</v>
      </c>
      <c r="F306" s="306" t="s">
        <v>2752</v>
      </c>
      <c r="G306" s="307" t="s">
        <v>2766</v>
      </c>
      <c r="H306" s="306" t="s">
        <v>2752</v>
      </c>
    </row>
    <row r="307" spans="1:8">
      <c r="A307" s="305">
        <f>(SUM(A301,1))</f>
        <v>243</v>
      </c>
      <c r="B307" s="333" t="s">
        <v>2872</v>
      </c>
      <c r="C307" s="322" t="s">
        <v>545</v>
      </c>
      <c r="D307" s="321">
        <v>1</v>
      </c>
      <c r="E307" s="320"/>
      <c r="F307" s="319" t="str">
        <f>IF(E307="","",PRODUCT(D307,E307))</f>
        <v/>
      </c>
      <c r="G307" s="320"/>
      <c r="H307" s="319" t="str">
        <f>IF(G307="","",PRODUCT(D307,G307))</f>
        <v/>
      </c>
    </row>
    <row r="308" spans="1:8">
      <c r="A308" s="305">
        <f>(SUM(A307,1))</f>
        <v>244</v>
      </c>
      <c r="B308" s="333" t="s">
        <v>2871</v>
      </c>
      <c r="C308" s="325" t="s">
        <v>545</v>
      </c>
      <c r="D308" s="324">
        <v>1</v>
      </c>
      <c r="E308" s="320"/>
      <c r="F308" s="319" t="str">
        <f>IF(E308="","",PRODUCT(D308,E308))</f>
        <v/>
      </c>
      <c r="G308" s="320"/>
      <c r="H308" s="319" t="str">
        <f>IF(G308="","",PRODUCT(D308,G308))</f>
        <v/>
      </c>
    </row>
    <row r="309" spans="1:8">
      <c r="A309" s="305">
        <f>(SUM(A308,1))</f>
        <v>245</v>
      </c>
      <c r="B309" s="326" t="s">
        <v>2870</v>
      </c>
      <c r="C309" s="325" t="s">
        <v>545</v>
      </c>
      <c r="D309" s="324">
        <v>1</v>
      </c>
      <c r="E309" s="320"/>
      <c r="F309" s="319" t="str">
        <f>IF(E309="","",PRODUCT(D309,E309))</f>
        <v/>
      </c>
      <c r="G309" s="320"/>
      <c r="H309" s="319" t="str">
        <f>IF(G309="","",PRODUCT(D309,G309))</f>
        <v/>
      </c>
    </row>
    <row r="310" spans="1:8" ht="16.5">
      <c r="A310" s="305">
        <f>(SUM(A309,1))</f>
        <v>246</v>
      </c>
      <c r="B310" s="334" t="s">
        <v>2869</v>
      </c>
      <c r="C310" s="325" t="s">
        <v>545</v>
      </c>
      <c r="D310" s="324">
        <v>8</v>
      </c>
      <c r="E310" s="320"/>
      <c r="F310" s="319" t="str">
        <f>IF(E310="","",PRODUCT(D310,E310))</f>
        <v/>
      </c>
      <c r="G310" s="320"/>
      <c r="H310" s="319" t="str">
        <f>IF(G310="","",PRODUCT(D310,G310))</f>
        <v/>
      </c>
    </row>
    <row r="311" spans="1:8">
      <c r="A311" s="305">
        <f>(SUM(A310,1))</f>
        <v>247</v>
      </c>
      <c r="B311" s="333" t="s">
        <v>2868</v>
      </c>
      <c r="C311" s="325" t="s">
        <v>545</v>
      </c>
      <c r="D311" s="324">
        <v>1</v>
      </c>
      <c r="E311" s="320"/>
      <c r="F311" s="319" t="str">
        <f>IF(E311="","",PRODUCT(D311,E311))</f>
        <v/>
      </c>
      <c r="G311" s="320"/>
      <c r="H311" s="319" t="str">
        <f>IF(G311="","",PRODUCT(D311,G311))</f>
        <v/>
      </c>
    </row>
    <row r="312" spans="1:8" ht="33">
      <c r="A312" s="305">
        <f>(SUM(A311,1))</f>
        <v>248</v>
      </c>
      <c r="B312" s="333" t="s">
        <v>2867</v>
      </c>
      <c r="C312" s="325" t="s">
        <v>545</v>
      </c>
      <c r="D312" s="324">
        <v>6</v>
      </c>
      <c r="E312" s="320"/>
      <c r="F312" s="319" t="str">
        <f>IF(E312="","",PRODUCT(D312,E312))</f>
        <v/>
      </c>
      <c r="G312" s="320"/>
      <c r="H312" s="319" t="str">
        <f>IF(G312="","",PRODUCT(D312,G312))</f>
        <v/>
      </c>
    </row>
    <row r="313" spans="1:8">
      <c r="A313" s="305">
        <f>(SUM(A312,1))</f>
        <v>249</v>
      </c>
      <c r="B313" s="333" t="s">
        <v>2866</v>
      </c>
      <c r="C313" s="325" t="s">
        <v>545</v>
      </c>
      <c r="D313" s="324">
        <v>6</v>
      </c>
      <c r="E313" s="320"/>
      <c r="F313" s="319" t="str">
        <f>IF(E313="","",PRODUCT(D313,E313))</f>
        <v/>
      </c>
      <c r="G313" s="320"/>
      <c r="H313" s="319" t="str">
        <f>IF(G313="","",PRODUCT(D313,G313))</f>
        <v/>
      </c>
    </row>
    <row r="314" spans="1:8">
      <c r="A314" s="305">
        <f>(SUM(A313,1))</f>
        <v>250</v>
      </c>
      <c r="B314" s="333" t="s">
        <v>2865</v>
      </c>
      <c r="C314" s="325" t="s">
        <v>545</v>
      </c>
      <c r="D314" s="324">
        <v>1</v>
      </c>
      <c r="E314" s="320"/>
      <c r="F314" s="319" t="str">
        <f>IF(E314="","",PRODUCT(D314,E314))</f>
        <v/>
      </c>
      <c r="G314" s="320"/>
      <c r="H314" s="319" t="str">
        <f>IF(G314="","",PRODUCT(D314,G314))</f>
        <v/>
      </c>
    </row>
    <row r="315" spans="1:8">
      <c r="A315" s="305">
        <f>(SUM(A314,1))</f>
        <v>251</v>
      </c>
      <c r="B315" s="333" t="s">
        <v>2864</v>
      </c>
      <c r="C315" s="325" t="s">
        <v>545</v>
      </c>
      <c r="D315" s="324">
        <v>3</v>
      </c>
      <c r="E315" s="320"/>
      <c r="F315" s="319" t="str">
        <f>IF(E315="","",PRODUCT(D315,E315))</f>
        <v/>
      </c>
      <c r="G315" s="320"/>
      <c r="H315" s="319" t="str">
        <f>IF(G315="","",PRODUCT(D315,G315))</f>
        <v/>
      </c>
    </row>
    <row r="316" spans="1:8">
      <c r="A316" s="305">
        <f>(SUM(A315,1))</f>
        <v>252</v>
      </c>
      <c r="B316" s="333" t="s">
        <v>2863</v>
      </c>
      <c r="C316" s="325" t="s">
        <v>545</v>
      </c>
      <c r="D316" s="324">
        <v>100</v>
      </c>
      <c r="E316" s="320"/>
      <c r="F316" s="319" t="str">
        <f>IF(E316="","",PRODUCT(D316,E316))</f>
        <v/>
      </c>
      <c r="G316" s="320"/>
      <c r="H316" s="319" t="str">
        <f>IF(G316="","",PRODUCT(D316,G316))</f>
        <v/>
      </c>
    </row>
    <row r="317" spans="1:8" ht="24.75">
      <c r="A317" s="305">
        <f>(SUM(A316,1))</f>
        <v>253</v>
      </c>
      <c r="B317" s="333" t="s">
        <v>2862</v>
      </c>
      <c r="C317" s="325" t="s">
        <v>545</v>
      </c>
      <c r="D317" s="324">
        <v>50</v>
      </c>
      <c r="E317" s="320"/>
      <c r="F317" s="319" t="str">
        <f>IF(E317="","",PRODUCT(D317,E317))</f>
        <v/>
      </c>
      <c r="G317" s="320"/>
      <c r="H317" s="319" t="str">
        <f>IF(G317="","",PRODUCT(D317,G317))</f>
        <v/>
      </c>
    </row>
    <row r="318" spans="1:8">
      <c r="A318" s="305">
        <f>(SUM(A317,1))</f>
        <v>254</v>
      </c>
      <c r="B318" s="333" t="s">
        <v>2861</v>
      </c>
      <c r="C318" s="325" t="s">
        <v>545</v>
      </c>
      <c r="D318" s="324">
        <v>1</v>
      </c>
      <c r="E318" s="320"/>
      <c r="F318" s="319" t="str">
        <f>IF(E318="","",PRODUCT(D318,E318))</f>
        <v/>
      </c>
      <c r="G318" s="320"/>
      <c r="H318" s="319" t="str">
        <f>IF(G318="","",PRODUCT(D318,G318))</f>
        <v/>
      </c>
    </row>
    <row r="319" spans="1:8" ht="41.25">
      <c r="A319" s="305">
        <f>(SUM(A318,1))</f>
        <v>255</v>
      </c>
      <c r="B319" s="333" t="s">
        <v>2860</v>
      </c>
      <c r="C319" s="325" t="s">
        <v>545</v>
      </c>
      <c r="D319" s="324">
        <v>6</v>
      </c>
      <c r="E319" s="320"/>
      <c r="F319" s="319" t="str">
        <f>IF(E319="","",PRODUCT(D319,E319))</f>
        <v/>
      </c>
      <c r="G319" s="320"/>
      <c r="H319" s="319" t="str">
        <f>IF(G319="","",PRODUCT(D319,G319))</f>
        <v/>
      </c>
    </row>
    <row r="320" spans="1:8">
      <c r="A320" s="305">
        <f>(SUM(A319,1))</f>
        <v>256</v>
      </c>
      <c r="B320" s="333" t="s">
        <v>2859</v>
      </c>
      <c r="C320" s="325" t="s">
        <v>545</v>
      </c>
      <c r="D320" s="324">
        <v>3</v>
      </c>
      <c r="E320" s="320"/>
      <c r="F320" s="319" t="str">
        <f>IF(E320="","",PRODUCT(D320,E320))</f>
        <v/>
      </c>
      <c r="G320" s="320"/>
      <c r="H320" s="319" t="str">
        <f>IF(G320="","",PRODUCT(D320,G320))</f>
        <v/>
      </c>
    </row>
    <row r="321" spans="1:8" ht="16.5">
      <c r="A321" s="305">
        <f>(SUM(A320,1))</f>
        <v>257</v>
      </c>
      <c r="B321" s="333" t="s">
        <v>2858</v>
      </c>
      <c r="C321" s="325" t="s">
        <v>545</v>
      </c>
      <c r="D321" s="324">
        <v>1</v>
      </c>
      <c r="E321" s="320"/>
      <c r="F321" s="319" t="str">
        <f>IF(E321="","",PRODUCT(D321,E321))</f>
        <v/>
      </c>
      <c r="G321" s="320"/>
      <c r="H321" s="319" t="str">
        <f>IF(G321="","",PRODUCT(D321,G321))</f>
        <v/>
      </c>
    </row>
    <row r="322" spans="1:8">
      <c r="A322" s="305">
        <f>(SUM(A321,1))</f>
        <v>258</v>
      </c>
      <c r="B322" s="333" t="s">
        <v>2857</v>
      </c>
      <c r="C322" s="325" t="s">
        <v>545</v>
      </c>
      <c r="D322" s="324">
        <v>2</v>
      </c>
      <c r="E322" s="320"/>
      <c r="F322" s="319" t="str">
        <f>IF(E322="","",PRODUCT(D322,E322))</f>
        <v/>
      </c>
      <c r="G322" s="320"/>
      <c r="H322" s="319" t="str">
        <f>IF(G322="","",PRODUCT(D322,G322))</f>
        <v/>
      </c>
    </row>
    <row r="323" spans="1:8" ht="16.5">
      <c r="A323" s="305">
        <f>(SUM(A322,1))</f>
        <v>259</v>
      </c>
      <c r="B323" s="333" t="s">
        <v>2856</v>
      </c>
      <c r="C323" s="325" t="s">
        <v>545</v>
      </c>
      <c r="D323" s="324">
        <v>120</v>
      </c>
      <c r="E323" s="320"/>
      <c r="F323" s="319" t="str">
        <f>IF(E323="","",PRODUCT(D323,E323))</f>
        <v/>
      </c>
      <c r="G323" s="320"/>
      <c r="H323" s="319" t="str">
        <f>IF(G323="","",PRODUCT(D323,G323))</f>
        <v/>
      </c>
    </row>
    <row r="324" spans="1:8">
      <c r="A324" s="305">
        <f>(SUM(A323,1))</f>
        <v>260</v>
      </c>
      <c r="B324" s="333" t="s">
        <v>2809</v>
      </c>
      <c r="C324" s="325" t="s">
        <v>217</v>
      </c>
      <c r="D324" s="324">
        <v>4600</v>
      </c>
      <c r="E324" s="320"/>
      <c r="F324" s="319" t="str">
        <f>IF(E324="","",PRODUCT(D324,E324))</f>
        <v/>
      </c>
      <c r="G324" s="320"/>
      <c r="H324" s="319" t="str">
        <f>IF(G324="","",PRODUCT(D324,G324))</f>
        <v/>
      </c>
    </row>
    <row r="325" spans="1:8">
      <c r="A325" s="305">
        <f>(SUM(A324,1))</f>
        <v>261</v>
      </c>
      <c r="B325" s="326" t="s">
        <v>2855</v>
      </c>
      <c r="C325" s="325" t="s">
        <v>217</v>
      </c>
      <c r="D325" s="324">
        <v>25</v>
      </c>
      <c r="E325" s="320"/>
      <c r="F325" s="319" t="str">
        <f>IF(E325="","",PRODUCT(D325,E325))</f>
        <v/>
      </c>
      <c r="G325" s="320"/>
      <c r="H325" s="319" t="str">
        <f>IF(G325="","",PRODUCT(D325,G325))</f>
        <v/>
      </c>
    </row>
    <row r="326" spans="1:8">
      <c r="A326" s="305">
        <f>(SUM(A325,1))</f>
        <v>262</v>
      </c>
      <c r="B326" s="326" t="s">
        <v>2854</v>
      </c>
      <c r="C326" s="325" t="s">
        <v>217</v>
      </c>
      <c r="D326" s="324">
        <v>200</v>
      </c>
      <c r="E326" s="320"/>
      <c r="F326" s="319" t="str">
        <f>IF(E326="","",PRODUCT(D326,E326))</f>
        <v/>
      </c>
      <c r="G326" s="320"/>
      <c r="H326" s="319" t="str">
        <f>IF(G326="","",PRODUCT(D326,G326))</f>
        <v/>
      </c>
    </row>
    <row r="327" spans="1:8">
      <c r="A327" s="305">
        <f>(SUM(A326,1))</f>
        <v>263</v>
      </c>
      <c r="B327" s="326" t="s">
        <v>2853</v>
      </c>
      <c r="C327" s="325" t="s">
        <v>217</v>
      </c>
      <c r="D327" s="324">
        <v>25</v>
      </c>
      <c r="E327" s="320"/>
      <c r="F327" s="319" t="str">
        <f>IF(E327="","",PRODUCT(D327,E327))</f>
        <v/>
      </c>
      <c r="G327" s="320"/>
      <c r="H327" s="319" t="str">
        <f>IF(G327="","",PRODUCT(D327,G327))</f>
        <v/>
      </c>
    </row>
    <row r="328" spans="1:8">
      <c r="A328" s="305">
        <f>(SUM(A327,1))</f>
        <v>264</v>
      </c>
      <c r="B328" s="326" t="s">
        <v>2852</v>
      </c>
      <c r="C328" s="325" t="s">
        <v>217</v>
      </c>
      <c r="D328" s="324">
        <v>100</v>
      </c>
      <c r="E328" s="320"/>
      <c r="F328" s="319" t="str">
        <f>IF(E328="","",PRODUCT(D328,E328))</f>
        <v/>
      </c>
      <c r="G328" s="320"/>
      <c r="H328" s="319" t="str">
        <f>IF(G328="","",PRODUCT(D328,G328))</f>
        <v/>
      </c>
    </row>
    <row r="329" spans="1:8">
      <c r="A329" s="305">
        <f>(SUM(A328,1))</f>
        <v>265</v>
      </c>
      <c r="B329" s="326" t="s">
        <v>2851</v>
      </c>
      <c r="C329" s="325" t="s">
        <v>217</v>
      </c>
      <c r="D329" s="324">
        <v>100</v>
      </c>
      <c r="E329" s="320"/>
      <c r="F329" s="319" t="str">
        <f>IF(E329="","",PRODUCT(D329,E329))</f>
        <v/>
      </c>
      <c r="G329" s="320"/>
      <c r="H329" s="319" t="str">
        <f>IF(G329="","",PRODUCT(D329,G329))</f>
        <v/>
      </c>
    </row>
    <row r="330" spans="1:8">
      <c r="A330" s="305">
        <f>(SUM(A329,1))</f>
        <v>266</v>
      </c>
      <c r="B330" s="333" t="s">
        <v>2850</v>
      </c>
      <c r="C330" s="325" t="s">
        <v>545</v>
      </c>
      <c r="D330" s="324">
        <v>2</v>
      </c>
      <c r="E330" s="320"/>
      <c r="F330" s="319" t="str">
        <f>IF(E330="","",PRODUCT(D330,E330))</f>
        <v/>
      </c>
      <c r="G330" s="320"/>
      <c r="H330" s="319" t="str">
        <f>IF(G330="","",PRODUCT(D330,G330))</f>
        <v/>
      </c>
    </row>
    <row r="331" spans="1:8" ht="16.5">
      <c r="A331" s="305">
        <f>(SUM(A330,1))</f>
        <v>267</v>
      </c>
      <c r="B331" s="333" t="s">
        <v>2849</v>
      </c>
      <c r="C331" s="325" t="s">
        <v>545</v>
      </c>
      <c r="D331" s="324">
        <v>2</v>
      </c>
      <c r="E331" s="320"/>
      <c r="F331" s="319" t="str">
        <f>IF(E331="","",PRODUCT(D331,E331))</f>
        <v/>
      </c>
      <c r="G331" s="320"/>
      <c r="H331" s="319" t="str">
        <f>IF(G331="","",PRODUCT(D331,G331))</f>
        <v/>
      </c>
    </row>
    <row r="332" spans="1:8">
      <c r="A332" s="305">
        <f>(SUM(A331,1))</f>
        <v>268</v>
      </c>
      <c r="B332" s="333" t="s">
        <v>2848</v>
      </c>
      <c r="C332" s="325" t="s">
        <v>545</v>
      </c>
      <c r="D332" s="324">
        <v>30</v>
      </c>
      <c r="E332" s="320"/>
      <c r="F332" s="319" t="str">
        <f>IF(E332="","",PRODUCT(D332,E332))</f>
        <v/>
      </c>
      <c r="G332" s="320"/>
      <c r="H332" s="319" t="str">
        <f>IF(G332="","",PRODUCT(D332,G332))</f>
        <v/>
      </c>
    </row>
    <row r="333" spans="1:8" ht="24.75">
      <c r="A333" s="305">
        <f>(SUM(A332,1))</f>
        <v>269</v>
      </c>
      <c r="B333" s="343" t="s">
        <v>2847</v>
      </c>
      <c r="C333" s="325" t="s">
        <v>545</v>
      </c>
      <c r="D333" s="324">
        <v>9</v>
      </c>
      <c r="E333" s="320"/>
      <c r="F333" s="319" t="str">
        <f>IF(E333="","",PRODUCT(D333,E333))</f>
        <v/>
      </c>
      <c r="G333" s="320"/>
      <c r="H333" s="319" t="str">
        <f>IF(G333="","",PRODUCT(D333,G333))</f>
        <v/>
      </c>
    </row>
    <row r="334" spans="1:8" ht="16.5">
      <c r="A334" s="305">
        <f>(SUM(A333,1))</f>
        <v>270</v>
      </c>
      <c r="B334" s="343" t="s">
        <v>2846</v>
      </c>
      <c r="C334" s="325" t="s">
        <v>545</v>
      </c>
      <c r="D334" s="324">
        <v>1</v>
      </c>
      <c r="E334" s="320"/>
      <c r="F334" s="319" t="str">
        <f>IF(E334="","",PRODUCT(D334,E334))</f>
        <v/>
      </c>
      <c r="G334" s="320"/>
      <c r="H334" s="319" t="str">
        <f>IF(G334="","",PRODUCT(D334,G334))</f>
        <v/>
      </c>
    </row>
    <row r="335" spans="1:8" ht="16.5">
      <c r="A335" s="305">
        <f>(SUM(A334,1))</f>
        <v>271</v>
      </c>
      <c r="B335" s="334" t="s">
        <v>2845</v>
      </c>
      <c r="C335" s="325" t="s">
        <v>545</v>
      </c>
      <c r="D335" s="324">
        <v>2</v>
      </c>
      <c r="E335" s="320"/>
      <c r="F335" s="319" t="str">
        <f>IF(E335="","",PRODUCT(D335,E335))</f>
        <v/>
      </c>
      <c r="G335" s="320"/>
      <c r="H335" s="319" t="str">
        <f>IF(G335="","",PRODUCT(D335,G335))</f>
        <v/>
      </c>
    </row>
    <row r="336" spans="1:8">
      <c r="A336" s="305">
        <f>(SUM(A335,1))</f>
        <v>272</v>
      </c>
      <c r="B336" s="333" t="s">
        <v>2844</v>
      </c>
      <c r="C336" s="322" t="s">
        <v>545</v>
      </c>
      <c r="D336" s="321">
        <v>1</v>
      </c>
      <c r="E336" s="320"/>
      <c r="F336" s="319" t="str">
        <f>IF(E336="","",PRODUCT(D336,E336))</f>
        <v/>
      </c>
      <c r="G336" s="320"/>
      <c r="H336" s="319" t="str">
        <f>IF(G336="","",PRODUCT(D336,G336))</f>
        <v/>
      </c>
    </row>
    <row r="337" spans="1:8" ht="41.25">
      <c r="A337" s="305">
        <f>(SUM(A336,1))</f>
        <v>273</v>
      </c>
      <c r="B337" s="343" t="s">
        <v>2843</v>
      </c>
      <c r="C337" s="325" t="s">
        <v>545</v>
      </c>
      <c r="D337" s="324">
        <v>2</v>
      </c>
      <c r="E337" s="320"/>
      <c r="F337" s="319" t="str">
        <f>IF(E337="","",PRODUCT(D337,E337))</f>
        <v/>
      </c>
      <c r="G337" s="320"/>
      <c r="H337" s="319" t="str">
        <f>IF(G337="","",PRODUCT(D337,G337))</f>
        <v/>
      </c>
    </row>
    <row r="338" spans="1:8" ht="239.25">
      <c r="A338" s="305">
        <f>(SUM(A337,1))</f>
        <v>274</v>
      </c>
      <c r="B338" s="343" t="s">
        <v>2842</v>
      </c>
      <c r="C338" s="325" t="s">
        <v>545</v>
      </c>
      <c r="D338" s="324">
        <v>8</v>
      </c>
      <c r="E338" s="320"/>
      <c r="F338" s="319" t="str">
        <f>IF(E338="","",PRODUCT(D338,E338))</f>
        <v/>
      </c>
      <c r="G338" s="320"/>
      <c r="H338" s="319" t="str">
        <f>IF(G338="","",PRODUCT(D338,G338))</f>
        <v/>
      </c>
    </row>
    <row r="339" spans="1:8" ht="33">
      <c r="A339" s="305">
        <f>(SUM(A338,1))</f>
        <v>275</v>
      </c>
      <c r="B339" s="343" t="s">
        <v>2841</v>
      </c>
      <c r="C339" s="325" t="s">
        <v>545</v>
      </c>
      <c r="D339" s="324">
        <v>1</v>
      </c>
      <c r="E339" s="320"/>
      <c r="F339" s="319" t="str">
        <f>IF(E339="","",PRODUCT(D339,E339))</f>
        <v/>
      </c>
      <c r="G339" s="320"/>
      <c r="H339" s="319" t="str">
        <f>IF(G339="","",PRODUCT(D339,G339))</f>
        <v/>
      </c>
    </row>
    <row r="340" spans="1:8">
      <c r="A340" s="305">
        <f>(SUM(A339,1))</f>
        <v>276</v>
      </c>
      <c r="B340" s="323" t="s">
        <v>2840</v>
      </c>
      <c r="C340" s="322" t="s">
        <v>545</v>
      </c>
      <c r="D340" s="321">
        <v>4</v>
      </c>
      <c r="E340" s="320"/>
      <c r="F340" s="319" t="str">
        <f>IF(E340="","",PRODUCT(D340,E340))</f>
        <v/>
      </c>
      <c r="G340" s="320"/>
      <c r="H340" s="319" t="str">
        <f>IF(G340="","",PRODUCT(D340,G340))</f>
        <v/>
      </c>
    </row>
    <row r="341" spans="1:8">
      <c r="A341" s="305">
        <f>(SUM(A340,1))</f>
        <v>277</v>
      </c>
      <c r="B341" s="323" t="s">
        <v>2839</v>
      </c>
      <c r="C341" s="322" t="s">
        <v>545</v>
      </c>
      <c r="D341" s="321">
        <v>8</v>
      </c>
      <c r="E341" s="320"/>
      <c r="F341" s="319" t="str">
        <f>IF(E341="","",PRODUCT(D341,E341))</f>
        <v/>
      </c>
      <c r="G341" s="320"/>
      <c r="H341" s="319" t="str">
        <f>IF(G341="","",PRODUCT(D341,G341))</f>
        <v/>
      </c>
    </row>
    <row r="342" spans="1:8" ht="16.5">
      <c r="A342" s="305">
        <f>(SUM(A341,1))</f>
        <v>278</v>
      </c>
      <c r="B342" s="333" t="s">
        <v>2838</v>
      </c>
      <c r="C342" s="322" t="s">
        <v>545</v>
      </c>
      <c r="D342" s="321">
        <v>1</v>
      </c>
      <c r="E342" s="320"/>
      <c r="F342" s="319" t="str">
        <f>IF(E342="","",PRODUCT(D342,E342))</f>
        <v/>
      </c>
      <c r="G342" s="320"/>
      <c r="H342" s="319" t="str">
        <f>IF(G342="","",PRODUCT(D342,G342))</f>
        <v/>
      </c>
    </row>
    <row r="343" spans="1:8" ht="49.5">
      <c r="A343" s="305">
        <f>(SUM(A342,1))</f>
        <v>279</v>
      </c>
      <c r="B343" s="343" t="s">
        <v>2837</v>
      </c>
      <c r="C343" s="325" t="s">
        <v>545</v>
      </c>
      <c r="D343" s="324">
        <v>2</v>
      </c>
      <c r="E343" s="320"/>
      <c r="F343" s="319" t="str">
        <f>IF(E343="","",PRODUCT(D343,E343))</f>
        <v/>
      </c>
      <c r="G343" s="320"/>
      <c r="H343" s="319" t="str">
        <f>IF(G343="","",PRODUCT(D343,G343))</f>
        <v/>
      </c>
    </row>
    <row r="344" spans="1:8" ht="16.5">
      <c r="A344" s="305">
        <f>(SUM(A343,1))</f>
        <v>280</v>
      </c>
      <c r="B344" s="343" t="s">
        <v>2836</v>
      </c>
      <c r="C344" s="325" t="s">
        <v>545</v>
      </c>
      <c r="D344" s="324">
        <v>9</v>
      </c>
      <c r="E344" s="320"/>
      <c r="F344" s="319" t="str">
        <f>IF(E344="","",PRODUCT(D344,E344))</f>
        <v/>
      </c>
      <c r="G344" s="320"/>
      <c r="H344" s="319" t="str">
        <f>IF(G344="","",PRODUCT(D344,G344))</f>
        <v/>
      </c>
    </row>
    <row r="345" spans="1:8">
      <c r="A345" s="305">
        <f>(SUM(A344,1))</f>
        <v>281</v>
      </c>
      <c r="B345" s="333" t="s">
        <v>2835</v>
      </c>
      <c r="C345" s="325" t="s">
        <v>545</v>
      </c>
      <c r="D345" s="324">
        <v>45</v>
      </c>
      <c r="E345" s="320"/>
      <c r="F345" s="319" t="str">
        <f>IF(E345="","",PRODUCT(D345,E345))</f>
        <v/>
      </c>
      <c r="G345" s="320"/>
      <c r="H345" s="319" t="str">
        <f>IF(G345="","",PRODUCT(D345,G345))</f>
        <v/>
      </c>
    </row>
    <row r="346" spans="1:8">
      <c r="A346" s="305">
        <f>(SUM(A345,1))</f>
        <v>282</v>
      </c>
      <c r="B346" s="326" t="s">
        <v>2834</v>
      </c>
      <c r="C346" s="325" t="s">
        <v>545</v>
      </c>
      <c r="D346" s="324">
        <v>1</v>
      </c>
      <c r="E346" s="320"/>
      <c r="F346" s="319" t="str">
        <f>IF(E346="","",PRODUCT(D346,E346))</f>
        <v/>
      </c>
      <c r="G346" s="320"/>
      <c r="H346" s="319" t="str">
        <f>IF(G346="","",PRODUCT(D346,G346))</f>
        <v/>
      </c>
    </row>
    <row r="347" spans="1:8">
      <c r="A347" s="305">
        <f>(SUM(A346,1))</f>
        <v>283</v>
      </c>
      <c r="B347" s="326" t="s">
        <v>2807</v>
      </c>
      <c r="C347" s="325" t="s">
        <v>217</v>
      </c>
      <c r="D347" s="324">
        <v>70</v>
      </c>
      <c r="E347" s="320"/>
      <c r="F347" s="319" t="str">
        <f>IF(E347="","",PRODUCT(D347,E347))</f>
        <v/>
      </c>
      <c r="G347" s="320"/>
      <c r="H347" s="319" t="str">
        <f>IF(G347="","",PRODUCT(D347,G347))</f>
        <v/>
      </c>
    </row>
    <row r="348" spans="1:8">
      <c r="A348" s="305">
        <f>(SUM(A347,1))</f>
        <v>284</v>
      </c>
      <c r="B348" s="326" t="s">
        <v>2799</v>
      </c>
      <c r="C348" s="325" t="s">
        <v>217</v>
      </c>
      <c r="D348" s="324">
        <v>50</v>
      </c>
      <c r="E348" s="320"/>
      <c r="F348" s="319" t="str">
        <f>IF(E348="","",PRODUCT(D348,E348))</f>
        <v/>
      </c>
      <c r="G348" s="320"/>
      <c r="H348" s="319" t="str">
        <f>IF(G348="","",PRODUCT(D348,G348))</f>
        <v/>
      </c>
    </row>
    <row r="349" spans="1:8">
      <c r="A349" s="305">
        <f>(SUM(A348,1))</f>
        <v>285</v>
      </c>
      <c r="B349" s="333" t="s">
        <v>2833</v>
      </c>
      <c r="C349" s="325" t="s">
        <v>545</v>
      </c>
      <c r="D349" s="324">
        <v>44</v>
      </c>
      <c r="E349" s="320"/>
      <c r="F349" s="319" t="str">
        <f>IF(E349="","",PRODUCT(D349,E349))</f>
        <v/>
      </c>
      <c r="G349" s="320"/>
      <c r="H349" s="319" t="str">
        <f>IF(G349="","",PRODUCT(D349,G349))</f>
        <v/>
      </c>
    </row>
    <row r="350" spans="1:8">
      <c r="A350" s="305">
        <f>(SUM(A349,1))</f>
        <v>286</v>
      </c>
      <c r="B350" s="333" t="s">
        <v>2797</v>
      </c>
      <c r="C350" s="325" t="s">
        <v>545</v>
      </c>
      <c r="D350" s="324">
        <v>60</v>
      </c>
      <c r="E350" s="320"/>
      <c r="F350" s="319" t="str">
        <f>IF(E350="","",PRODUCT(D350,E350))</f>
        <v/>
      </c>
      <c r="G350" s="320"/>
      <c r="H350" s="319" t="str">
        <f>IF(G350="","",PRODUCT(D350,G350))</f>
        <v/>
      </c>
    </row>
    <row r="351" spans="1:8">
      <c r="A351" s="305">
        <f>(SUM(A350,1))</f>
        <v>287</v>
      </c>
      <c r="B351" s="333" t="s">
        <v>2796</v>
      </c>
      <c r="C351" s="325" t="s">
        <v>545</v>
      </c>
      <c r="D351" s="324">
        <v>40</v>
      </c>
      <c r="E351" s="320"/>
      <c r="F351" s="319" t="str">
        <f>IF(E351="","",PRODUCT(D351,E351))</f>
        <v/>
      </c>
      <c r="G351" s="320"/>
      <c r="H351" s="319" t="str">
        <f>IF(G351="","",PRODUCT(D351,G351))</f>
        <v/>
      </c>
    </row>
    <row r="352" spans="1:8">
      <c r="A352" s="305">
        <f>(SUM(A351,1))</f>
        <v>288</v>
      </c>
      <c r="B352" s="333" t="s">
        <v>2832</v>
      </c>
      <c r="C352" s="325" t="s">
        <v>545</v>
      </c>
      <c r="D352" s="324">
        <v>2</v>
      </c>
      <c r="E352" s="320"/>
      <c r="F352" s="319" t="str">
        <f>IF(E352="","",PRODUCT(D352,E352))</f>
        <v/>
      </c>
      <c r="G352" s="320"/>
      <c r="H352" s="319" t="str">
        <f>IF(G352="","",PRODUCT(D352,G352))</f>
        <v/>
      </c>
    </row>
    <row r="353" spans="1:8">
      <c r="A353" s="305">
        <f>(SUM(A352,1))</f>
        <v>289</v>
      </c>
      <c r="B353" s="326" t="s">
        <v>2801</v>
      </c>
      <c r="C353" s="325" t="s">
        <v>217</v>
      </c>
      <c r="D353" s="324">
        <v>250</v>
      </c>
      <c r="E353" s="320"/>
      <c r="F353" s="319" t="str">
        <f>IF(E353="","",PRODUCT(D353,E353))</f>
        <v/>
      </c>
      <c r="G353" s="320"/>
      <c r="H353" s="319" t="str">
        <f>IF(G353="","",PRODUCT(D353,G353))</f>
        <v/>
      </c>
    </row>
    <row r="354" spans="1:8">
      <c r="A354" s="305">
        <f>(SUM(A353,1))</f>
        <v>290</v>
      </c>
      <c r="B354" s="326" t="s">
        <v>2800</v>
      </c>
      <c r="C354" s="325" t="s">
        <v>217</v>
      </c>
      <c r="D354" s="324">
        <v>250</v>
      </c>
      <c r="E354" s="320"/>
      <c r="F354" s="319" t="str">
        <f>IF(E354="","",PRODUCT(D354,E354))</f>
        <v/>
      </c>
      <c r="G354" s="320"/>
      <c r="H354" s="319" t="str">
        <f>IF(G354="","",PRODUCT(D354,G354))</f>
        <v/>
      </c>
    </row>
    <row r="355" spans="1:8">
      <c r="A355" s="305">
        <f>(SUM(A354,1))</f>
        <v>291</v>
      </c>
      <c r="B355" s="326" t="s">
        <v>2808</v>
      </c>
      <c r="C355" s="325" t="s">
        <v>217</v>
      </c>
      <c r="D355" s="324">
        <v>170</v>
      </c>
      <c r="E355" s="320"/>
      <c r="F355" s="319" t="str">
        <f>IF(E355="","",PRODUCT(D355,E355))</f>
        <v/>
      </c>
      <c r="G355" s="320"/>
      <c r="H355" s="319" t="str">
        <f>IF(G355="","",PRODUCT(D355,G355))</f>
        <v/>
      </c>
    </row>
    <row r="356" spans="1:8">
      <c r="A356" s="305">
        <f>(SUM(A355,1))</f>
        <v>292</v>
      </c>
      <c r="B356" s="326" t="s">
        <v>2831</v>
      </c>
      <c r="C356" s="325" t="s">
        <v>217</v>
      </c>
      <c r="D356" s="324">
        <v>120</v>
      </c>
      <c r="E356" s="320"/>
      <c r="F356" s="319" t="str">
        <f>IF(E356="","",PRODUCT(D356,E356))</f>
        <v/>
      </c>
      <c r="G356" s="320"/>
      <c r="H356" s="319" t="str">
        <f>IF(G356="","",PRODUCT(D356,G356))</f>
        <v/>
      </c>
    </row>
    <row r="357" spans="1:8">
      <c r="A357" s="305">
        <f>(SUM(A356,1))</f>
        <v>293</v>
      </c>
      <c r="B357" s="326" t="s">
        <v>2830</v>
      </c>
      <c r="C357" s="325" t="s">
        <v>217</v>
      </c>
      <c r="D357" s="324">
        <v>55</v>
      </c>
      <c r="E357" s="320"/>
      <c r="F357" s="319" t="str">
        <f>IF(E357="","",PRODUCT(D357,E357))</f>
        <v/>
      </c>
      <c r="G357" s="320"/>
      <c r="H357" s="319" t="str">
        <f>IF(G357="","",PRODUCT(D357,G357))</f>
        <v/>
      </c>
    </row>
    <row r="358" spans="1:8">
      <c r="A358" s="305">
        <f>(SUM(A357,1))</f>
        <v>294</v>
      </c>
      <c r="B358" s="326" t="s">
        <v>2829</v>
      </c>
      <c r="C358" s="325" t="s">
        <v>545</v>
      </c>
      <c r="D358" s="324">
        <v>1</v>
      </c>
      <c r="E358" s="320"/>
      <c r="F358" s="319" t="str">
        <f>IF(E358="","",PRODUCT(D358,E358))</f>
        <v/>
      </c>
      <c r="G358" s="320"/>
      <c r="H358" s="319" t="str">
        <f>IF(G358="","",PRODUCT(D358,G358))</f>
        <v/>
      </c>
    </row>
    <row r="359" spans="1:8">
      <c r="A359" s="305">
        <f>(SUM(A358,1))</f>
        <v>295</v>
      </c>
      <c r="B359" s="327" t="s">
        <v>2828</v>
      </c>
      <c r="C359" s="322" t="s">
        <v>1992</v>
      </c>
      <c r="D359" s="321">
        <v>40</v>
      </c>
      <c r="E359" s="320"/>
      <c r="F359" s="319" t="str">
        <f>IF(E359="","",PRODUCT(D359,E359))</f>
        <v/>
      </c>
      <c r="G359" s="320"/>
      <c r="H359" s="319" t="str">
        <f>IF(G359="","",PRODUCT(D359,G359))</f>
        <v/>
      </c>
    </row>
    <row r="360" spans="1:8">
      <c r="A360" s="305">
        <f>(SUM(A359,1))</f>
        <v>296</v>
      </c>
      <c r="B360" s="326" t="s">
        <v>2827</v>
      </c>
      <c r="C360" s="325" t="s">
        <v>1174</v>
      </c>
      <c r="D360" s="324">
        <v>100</v>
      </c>
      <c r="E360" s="320"/>
      <c r="F360" s="319" t="str">
        <f>IF(E360="","",PRODUCT(D360,E360))</f>
        <v/>
      </c>
      <c r="G360" s="320"/>
      <c r="H360" s="319" t="str">
        <f>IF(G360="","",PRODUCT(D360,G360))</f>
        <v/>
      </c>
    </row>
    <row r="361" spans="1:8">
      <c r="A361" s="299">
        <f>(SUM(A360,1))</f>
        <v>297</v>
      </c>
      <c r="B361" s="296"/>
      <c r="C361" s="298"/>
      <c r="D361" s="298"/>
      <c r="E361" s="298"/>
      <c r="F361" s="297">
        <f>SUM(F307:F360)</f>
        <v>0</v>
      </c>
      <c r="G361" s="296"/>
      <c r="H361" s="297">
        <f>SUM(H307:H360)</f>
        <v>0</v>
      </c>
    </row>
    <row r="362" spans="1:8">
      <c r="A362" s="294">
        <f>(SUM(A361,1))</f>
        <v>298</v>
      </c>
      <c r="B362" s="293" t="s">
        <v>2759</v>
      </c>
      <c r="C362" s="290"/>
      <c r="D362" s="292">
        <v>3</v>
      </c>
      <c r="E362" s="290" t="s">
        <v>633</v>
      </c>
      <c r="F362" s="318">
        <f>ROUND(F361*D362*0.01,1)</f>
        <v>0</v>
      </c>
      <c r="G362" s="290"/>
      <c r="H362" s="289"/>
    </row>
    <row r="363" spans="1:8">
      <c r="A363" s="294">
        <f>(SUM(A362,1))</f>
        <v>299</v>
      </c>
      <c r="B363" s="293" t="s">
        <v>2826</v>
      </c>
      <c r="C363" s="290"/>
      <c r="D363" s="292">
        <v>6</v>
      </c>
      <c r="E363" s="290" t="s">
        <v>633</v>
      </c>
      <c r="F363" s="291"/>
      <c r="G363" s="290"/>
      <c r="H363" s="318">
        <f>ROUND(H361*D363*0.01,1)</f>
        <v>0</v>
      </c>
    </row>
    <row r="364" spans="1:8">
      <c r="A364" s="288">
        <f>(SUM(A363,1))</f>
        <v>300</v>
      </c>
      <c r="B364" s="287" t="s">
        <v>2751</v>
      </c>
      <c r="C364" s="286"/>
      <c r="D364" s="286"/>
      <c r="E364" s="286"/>
      <c r="F364" s="316">
        <f>SUM(F361:F363)</f>
        <v>0</v>
      </c>
      <c r="G364" s="317"/>
      <c r="H364" s="316">
        <f>SUM(H361:H363)</f>
        <v>0</v>
      </c>
    </row>
    <row r="365" spans="1:8">
      <c r="A365" s="271"/>
      <c r="B365" s="331"/>
      <c r="C365" s="290"/>
      <c r="D365" s="290"/>
      <c r="E365" s="290"/>
      <c r="F365" s="330"/>
      <c r="G365" s="290"/>
      <c r="H365" s="330"/>
    </row>
    <row r="366" spans="1:8">
      <c r="A366" s="271"/>
      <c r="B366" s="331"/>
      <c r="C366" s="290"/>
      <c r="D366" s="290"/>
      <c r="E366" s="290"/>
      <c r="F366" s="330"/>
      <c r="G366" s="290"/>
      <c r="H366" s="330"/>
    </row>
    <row r="367" spans="1:8">
      <c r="B367" s="331"/>
      <c r="C367" s="290"/>
      <c r="D367" s="290"/>
      <c r="E367" s="290"/>
      <c r="F367" s="330"/>
      <c r="G367" s="290"/>
      <c r="H367" s="330"/>
    </row>
    <row r="368" spans="1:8">
      <c r="B368" s="336" t="s">
        <v>2825</v>
      </c>
      <c r="C368" s="314"/>
      <c r="D368" s="314"/>
      <c r="E368" s="313" t="s">
        <v>2756</v>
      </c>
      <c r="F368" s="313"/>
      <c r="G368" s="313" t="s">
        <v>2755</v>
      </c>
      <c r="H368" s="313"/>
    </row>
    <row r="369" spans="1:8">
      <c r="A369" s="312" t="s">
        <v>2754</v>
      </c>
      <c r="B369" s="328" t="s">
        <v>2753</v>
      </c>
      <c r="C369" s="307" t="s">
        <v>2768</v>
      </c>
      <c r="D369" s="306" t="s">
        <v>2767</v>
      </c>
      <c r="E369" s="307" t="s">
        <v>2766</v>
      </c>
      <c r="F369" s="306" t="s">
        <v>2752</v>
      </c>
      <c r="G369" s="307" t="s">
        <v>2766</v>
      </c>
      <c r="H369" s="306" t="s">
        <v>2752</v>
      </c>
    </row>
    <row r="370" spans="1:8" ht="41.25">
      <c r="A370" s="305">
        <f>(SUM(A364,1))</f>
        <v>301</v>
      </c>
      <c r="B370" s="342" t="s">
        <v>2824</v>
      </c>
      <c r="C370" s="341" t="s">
        <v>545</v>
      </c>
      <c r="D370" s="324">
        <v>17</v>
      </c>
      <c r="E370" s="320"/>
      <c r="F370" s="319" t="str">
        <f>IF(E370="","",PRODUCT(D370,E370))</f>
        <v/>
      </c>
      <c r="G370" s="320"/>
      <c r="H370" s="319" t="str">
        <f>IF(G370="","",PRODUCT(D370,G370))</f>
        <v/>
      </c>
    </row>
    <row r="371" spans="1:8" ht="66">
      <c r="A371" s="305">
        <f>(SUM(A370,1))</f>
        <v>302</v>
      </c>
      <c r="B371" s="342" t="s">
        <v>2823</v>
      </c>
      <c r="C371" s="322" t="s">
        <v>545</v>
      </c>
      <c r="D371" s="324">
        <v>1</v>
      </c>
      <c r="E371" s="320"/>
      <c r="F371" s="319" t="str">
        <f>IF(E371="","",PRODUCT(D371,E371))</f>
        <v/>
      </c>
      <c r="G371" s="320"/>
      <c r="H371" s="319" t="str">
        <f>IF(G371="","",PRODUCT(D371,G371))</f>
        <v/>
      </c>
    </row>
    <row r="372" spans="1:8" ht="33">
      <c r="A372" s="305">
        <f>(SUM(A371,1))</f>
        <v>303</v>
      </c>
      <c r="B372" s="342" t="s">
        <v>2822</v>
      </c>
      <c r="C372" s="325" t="s">
        <v>545</v>
      </c>
      <c r="D372" s="324">
        <v>6</v>
      </c>
      <c r="E372" s="320"/>
      <c r="F372" s="319" t="str">
        <f>IF(E372="","",PRODUCT(D372,E372))</f>
        <v/>
      </c>
      <c r="G372" s="320"/>
      <c r="H372" s="319" t="str">
        <f>IF(G372="","",PRODUCT(D372,G372))</f>
        <v/>
      </c>
    </row>
    <row r="373" spans="1:8">
      <c r="A373" s="305">
        <f>(SUM(A372,1))</f>
        <v>304</v>
      </c>
      <c r="B373" s="333" t="s">
        <v>2821</v>
      </c>
      <c r="C373" s="325" t="s">
        <v>545</v>
      </c>
      <c r="D373" s="324">
        <v>6</v>
      </c>
      <c r="E373" s="320"/>
      <c r="F373" s="319" t="str">
        <f>IF(E373="","",PRODUCT(D373,E373))</f>
        <v/>
      </c>
      <c r="G373" s="320"/>
      <c r="H373" s="319" t="str">
        <f>IF(G373="","",PRODUCT(D373,G373))</f>
        <v/>
      </c>
    </row>
    <row r="374" spans="1:8">
      <c r="A374" s="305">
        <f>(SUM(A373,1))</f>
        <v>305</v>
      </c>
      <c r="B374" s="326" t="s">
        <v>2820</v>
      </c>
      <c r="C374" s="325" t="s">
        <v>545</v>
      </c>
      <c r="D374" s="324">
        <v>8</v>
      </c>
      <c r="E374" s="320"/>
      <c r="F374" s="319" t="str">
        <f>IF(E374="","",PRODUCT(D374,E374))</f>
        <v/>
      </c>
      <c r="G374" s="320"/>
      <c r="H374" s="319" t="str">
        <f>IF(G374="","",PRODUCT(D374,G374))</f>
        <v/>
      </c>
    </row>
    <row r="375" spans="1:8">
      <c r="A375" s="305">
        <f>(SUM(A374,1))</f>
        <v>306</v>
      </c>
      <c r="B375" s="326" t="s">
        <v>2819</v>
      </c>
      <c r="C375" s="325" t="s">
        <v>545</v>
      </c>
      <c r="D375" s="324">
        <v>4</v>
      </c>
      <c r="E375" s="320"/>
      <c r="F375" s="319" t="str">
        <f>IF(E375="","",PRODUCT(D375,E375))</f>
        <v/>
      </c>
      <c r="G375" s="320"/>
      <c r="H375" s="319" t="str">
        <f>IF(G375="","",PRODUCT(D375,G375))</f>
        <v/>
      </c>
    </row>
    <row r="376" spans="1:8">
      <c r="A376" s="305">
        <f>(SUM(A375,1))</f>
        <v>307</v>
      </c>
      <c r="B376" s="326" t="s">
        <v>2818</v>
      </c>
      <c r="C376" s="325" t="s">
        <v>545</v>
      </c>
      <c r="D376" s="324">
        <v>3</v>
      </c>
      <c r="E376" s="320"/>
      <c r="F376" s="319" t="str">
        <f>IF(E376="","",PRODUCT(D376,E376))</f>
        <v/>
      </c>
      <c r="G376" s="320"/>
      <c r="H376" s="319" t="str">
        <f>IF(G376="","",PRODUCT(D376,G376))</f>
        <v/>
      </c>
    </row>
    <row r="377" spans="1:8">
      <c r="A377" s="305">
        <f>(SUM(A376,1))</f>
        <v>308</v>
      </c>
      <c r="B377" s="326" t="s">
        <v>2817</v>
      </c>
      <c r="C377" s="325" t="s">
        <v>545</v>
      </c>
      <c r="D377" s="324">
        <v>17</v>
      </c>
      <c r="E377" s="320"/>
      <c r="F377" s="319" t="str">
        <f>IF(E377="","",PRODUCT(D377,E377))</f>
        <v/>
      </c>
      <c r="G377" s="320"/>
      <c r="H377" s="319" t="str">
        <f>IF(G377="","",PRODUCT(D377,G377))</f>
        <v/>
      </c>
    </row>
    <row r="378" spans="1:8">
      <c r="A378" s="305">
        <f>(SUM(A377,1))</f>
        <v>309</v>
      </c>
      <c r="B378" s="326" t="s">
        <v>2816</v>
      </c>
      <c r="C378" s="325" t="s">
        <v>545</v>
      </c>
      <c r="D378" s="324">
        <v>2</v>
      </c>
      <c r="E378" s="320"/>
      <c r="F378" s="319" t="str">
        <f>IF(E378="","",PRODUCT(D378,E378))</f>
        <v/>
      </c>
      <c r="G378" s="320"/>
      <c r="H378" s="319" t="str">
        <f>IF(G378="","",PRODUCT(D378,G378))</f>
        <v/>
      </c>
    </row>
    <row r="379" spans="1:8">
      <c r="A379" s="305">
        <f>(SUM(A378,1))</f>
        <v>310</v>
      </c>
      <c r="B379" s="326" t="s">
        <v>2815</v>
      </c>
      <c r="C379" s="325" t="s">
        <v>545</v>
      </c>
      <c r="D379" s="324">
        <v>4</v>
      </c>
      <c r="E379" s="320"/>
      <c r="F379" s="319" t="str">
        <f>IF(E379="","",PRODUCT(D379,E379))</f>
        <v/>
      </c>
      <c r="G379" s="320"/>
      <c r="H379" s="319" t="str">
        <f>IF(G379="","",PRODUCT(D379,G379))</f>
        <v/>
      </c>
    </row>
    <row r="380" spans="1:8">
      <c r="A380" s="305">
        <f>(SUM(A379,1))</f>
        <v>311</v>
      </c>
      <c r="B380" s="326" t="s">
        <v>2814</v>
      </c>
      <c r="C380" s="325" t="s">
        <v>545</v>
      </c>
      <c r="D380" s="324">
        <v>1</v>
      </c>
      <c r="E380" s="320"/>
      <c r="F380" s="319" t="str">
        <f>IF(E380="","",PRODUCT(D380,E380))</f>
        <v/>
      </c>
      <c r="G380" s="320"/>
      <c r="H380" s="319" t="str">
        <f>IF(G380="","",PRODUCT(D380,G380))</f>
        <v/>
      </c>
    </row>
    <row r="381" spans="1:8">
      <c r="A381" s="305">
        <f>(SUM(A380,1))</f>
        <v>312</v>
      </c>
      <c r="B381" s="326" t="s">
        <v>2813</v>
      </c>
      <c r="C381" s="325" t="s">
        <v>545</v>
      </c>
      <c r="D381" s="324">
        <v>1</v>
      </c>
      <c r="E381" s="320"/>
      <c r="F381" s="319" t="str">
        <f>IF(E381="","",PRODUCT(D381,E381))</f>
        <v/>
      </c>
      <c r="G381" s="320"/>
      <c r="H381" s="319" t="str">
        <f>IF(G381="","",PRODUCT(D381,G381))</f>
        <v/>
      </c>
    </row>
    <row r="382" spans="1:8">
      <c r="A382" s="305">
        <f>(SUM(A381,1))</f>
        <v>313</v>
      </c>
      <c r="B382" s="326" t="s">
        <v>2812</v>
      </c>
      <c r="C382" s="325" t="s">
        <v>545</v>
      </c>
      <c r="D382" s="324">
        <v>4</v>
      </c>
      <c r="E382" s="320"/>
      <c r="F382" s="319" t="str">
        <f>IF(E382="","",PRODUCT(D382,E382))</f>
        <v/>
      </c>
      <c r="G382" s="320"/>
      <c r="H382" s="319" t="str">
        <f>IF(G382="","",PRODUCT(D382,G382))</f>
        <v/>
      </c>
    </row>
    <row r="383" spans="1:8" ht="24.75">
      <c r="A383" s="305">
        <f>(SUM(A382,1))</f>
        <v>314</v>
      </c>
      <c r="B383" s="335" t="s">
        <v>2811</v>
      </c>
      <c r="C383" s="325" t="s">
        <v>2760</v>
      </c>
      <c r="D383" s="324">
        <v>1</v>
      </c>
      <c r="E383" s="320"/>
      <c r="F383" s="319" t="str">
        <f>IF(E383="","",PRODUCT(D383,E383))</f>
        <v/>
      </c>
      <c r="G383" s="320"/>
      <c r="H383" s="319" t="str">
        <f>IF(G383="","",PRODUCT(D383,G383))</f>
        <v/>
      </c>
    </row>
    <row r="384" spans="1:8" ht="16.5">
      <c r="A384" s="305">
        <f>(SUM(A383,1))</f>
        <v>315</v>
      </c>
      <c r="B384" s="335" t="s">
        <v>2810</v>
      </c>
      <c r="C384" s="325" t="s">
        <v>2760</v>
      </c>
      <c r="D384" s="324">
        <v>1</v>
      </c>
      <c r="E384" s="320"/>
      <c r="F384" s="319" t="str">
        <f>IF(E384="","",PRODUCT(D384,E384))</f>
        <v/>
      </c>
      <c r="G384" s="320"/>
      <c r="H384" s="319" t="str">
        <f>IF(G384="","",PRODUCT(D384,G384))</f>
        <v/>
      </c>
    </row>
    <row r="385" spans="1:8">
      <c r="A385" s="305">
        <f>(SUM(A384,1))</f>
        <v>316</v>
      </c>
      <c r="B385" s="333" t="s">
        <v>2809</v>
      </c>
      <c r="C385" s="325" t="s">
        <v>217</v>
      </c>
      <c r="D385" s="324">
        <v>2000</v>
      </c>
      <c r="E385" s="320"/>
      <c r="F385" s="319" t="str">
        <f>IF(E385="","",PRODUCT(D385,E385))</f>
        <v/>
      </c>
      <c r="G385" s="320"/>
      <c r="H385" s="319" t="str">
        <f>IF(G385="","",PRODUCT(D385,G385))</f>
        <v/>
      </c>
    </row>
    <row r="386" spans="1:8">
      <c r="A386" s="305">
        <f>(SUM(A385,1))</f>
        <v>317</v>
      </c>
      <c r="B386" s="333" t="s">
        <v>2798</v>
      </c>
      <c r="C386" s="325" t="s">
        <v>545</v>
      </c>
      <c r="D386" s="324">
        <v>90</v>
      </c>
      <c r="E386" s="320"/>
      <c r="F386" s="319" t="str">
        <f>IF(E386="","",PRODUCT(D386,E386))</f>
        <v/>
      </c>
      <c r="G386" s="320"/>
      <c r="H386" s="319" t="str">
        <f>IF(G386="","",PRODUCT(D386,G386))</f>
        <v/>
      </c>
    </row>
    <row r="387" spans="1:8">
      <c r="A387" s="305">
        <f>(SUM(A386,1))</f>
        <v>318</v>
      </c>
      <c r="B387" s="333" t="s">
        <v>2797</v>
      </c>
      <c r="C387" s="325" t="s">
        <v>545</v>
      </c>
      <c r="D387" s="324">
        <v>80</v>
      </c>
      <c r="E387" s="320"/>
      <c r="F387" s="319" t="str">
        <f>IF(E387="","",PRODUCT(D387,E387))</f>
        <v/>
      </c>
      <c r="G387" s="320"/>
      <c r="H387" s="319" t="str">
        <f>IF(G387="","",PRODUCT(D387,G387))</f>
        <v/>
      </c>
    </row>
    <row r="388" spans="1:8">
      <c r="A388" s="305">
        <f>(SUM(A387,1))</f>
        <v>319</v>
      </c>
      <c r="B388" s="333" t="s">
        <v>2796</v>
      </c>
      <c r="C388" s="325" t="s">
        <v>545</v>
      </c>
      <c r="D388" s="324">
        <v>40</v>
      </c>
      <c r="E388" s="320"/>
      <c r="F388" s="319" t="str">
        <f>IF(E388="","",PRODUCT(D388,E388))</f>
        <v/>
      </c>
      <c r="G388" s="320"/>
      <c r="H388" s="319" t="str">
        <f>IF(G388="","",PRODUCT(D388,G388))</f>
        <v/>
      </c>
    </row>
    <row r="389" spans="1:8">
      <c r="A389" s="305">
        <f>(SUM(A388,1))</f>
        <v>320</v>
      </c>
      <c r="B389" s="326" t="s">
        <v>2801</v>
      </c>
      <c r="C389" s="325" t="s">
        <v>217</v>
      </c>
      <c r="D389" s="324">
        <v>400</v>
      </c>
      <c r="E389" s="320"/>
      <c r="F389" s="319" t="str">
        <f>IF(E389="","",PRODUCT(D389,E389))</f>
        <v/>
      </c>
      <c r="G389" s="320"/>
      <c r="H389" s="319" t="str">
        <f>IF(G389="","",PRODUCT(D389,G389))</f>
        <v/>
      </c>
    </row>
    <row r="390" spans="1:8">
      <c r="A390" s="305">
        <f>(SUM(A389,1))</f>
        <v>321</v>
      </c>
      <c r="B390" s="326" t="s">
        <v>2800</v>
      </c>
      <c r="C390" s="325" t="s">
        <v>217</v>
      </c>
      <c r="D390" s="324">
        <v>250</v>
      </c>
      <c r="E390" s="320"/>
      <c r="F390" s="319" t="str">
        <f>IF(E390="","",PRODUCT(D390,E390))</f>
        <v/>
      </c>
      <c r="G390" s="320"/>
      <c r="H390" s="319" t="str">
        <f>IF(G390="","",PRODUCT(D390,G390))</f>
        <v/>
      </c>
    </row>
    <row r="391" spans="1:8">
      <c r="A391" s="305">
        <f>(SUM(A390,1))</f>
        <v>322</v>
      </c>
      <c r="B391" s="326" t="s">
        <v>2808</v>
      </c>
      <c r="C391" s="325" t="s">
        <v>217</v>
      </c>
      <c r="D391" s="324">
        <v>40</v>
      </c>
      <c r="E391" s="320"/>
      <c r="F391" s="319" t="str">
        <f>IF(E391="","",PRODUCT(D391,E391))</f>
        <v/>
      </c>
      <c r="G391" s="320"/>
      <c r="H391" s="319" t="str">
        <f>IF(G391="","",PRODUCT(D391,G391))</f>
        <v/>
      </c>
    </row>
    <row r="392" spans="1:8">
      <c r="A392" s="305">
        <f>(SUM(A391,1))</f>
        <v>323</v>
      </c>
      <c r="B392" s="326" t="s">
        <v>2807</v>
      </c>
      <c r="C392" s="325" t="s">
        <v>217</v>
      </c>
      <c r="D392" s="324">
        <v>70</v>
      </c>
      <c r="E392" s="320"/>
      <c r="F392" s="319" t="str">
        <f>IF(E392="","",PRODUCT(D392,E392))</f>
        <v/>
      </c>
      <c r="G392" s="320"/>
      <c r="H392" s="319" t="str">
        <f>IF(G392="","",PRODUCT(D392,G392))</f>
        <v/>
      </c>
    </row>
    <row r="393" spans="1:8">
      <c r="A393" s="305">
        <f>(SUM(A392,1))</f>
        <v>324</v>
      </c>
      <c r="B393" s="326" t="s">
        <v>2799</v>
      </c>
      <c r="C393" s="325" t="s">
        <v>217</v>
      </c>
      <c r="D393" s="324">
        <v>50</v>
      </c>
      <c r="E393" s="320"/>
      <c r="F393" s="319" t="str">
        <f>IF(E393="","",PRODUCT(D393,E393))</f>
        <v/>
      </c>
      <c r="G393" s="320"/>
      <c r="H393" s="319" t="str">
        <f>IF(G393="","",PRODUCT(D393,G393))</f>
        <v/>
      </c>
    </row>
    <row r="394" spans="1:8">
      <c r="A394" s="305">
        <f>(SUM(A393,1))</f>
        <v>325</v>
      </c>
      <c r="B394" s="338" t="s">
        <v>2792</v>
      </c>
      <c r="C394" s="337" t="s">
        <v>1174</v>
      </c>
      <c r="D394" s="324">
        <v>60</v>
      </c>
      <c r="E394" s="320"/>
      <c r="F394" s="319" t="str">
        <f>IF(E394="","",PRODUCT(D394,E394))</f>
        <v/>
      </c>
      <c r="G394" s="320"/>
      <c r="H394" s="319" t="str">
        <f>IF(G394="","",PRODUCT(D394,G394))</f>
        <v/>
      </c>
    </row>
    <row r="395" spans="1:8">
      <c r="A395" s="299">
        <f>(SUM(A394,1))</f>
        <v>326</v>
      </c>
      <c r="B395" s="296"/>
      <c r="C395" s="298"/>
      <c r="D395" s="298"/>
      <c r="E395" s="298"/>
      <c r="F395" s="297">
        <f>SUM(F370:F394)</f>
        <v>0</v>
      </c>
      <c r="G395" s="296"/>
      <c r="H395" s="297">
        <f>SUM(H370:H394)</f>
        <v>0</v>
      </c>
    </row>
    <row r="396" spans="1:8">
      <c r="A396" s="294">
        <f>(SUM(A395,1))</f>
        <v>327</v>
      </c>
      <c r="B396" s="293" t="s">
        <v>2759</v>
      </c>
      <c r="C396" s="290"/>
      <c r="D396" s="292">
        <v>3</v>
      </c>
      <c r="E396" s="290" t="s">
        <v>633</v>
      </c>
      <c r="F396" s="318">
        <f>ROUND(F395*D396*0.01,1)</f>
        <v>0</v>
      </c>
      <c r="G396" s="290"/>
      <c r="H396" s="289"/>
    </row>
    <row r="397" spans="1:8">
      <c r="A397" s="294">
        <f>(SUM(A396,1))</f>
        <v>328</v>
      </c>
      <c r="B397" s="293" t="s">
        <v>2758</v>
      </c>
      <c r="C397" s="290"/>
      <c r="D397" s="292">
        <v>6</v>
      </c>
      <c r="E397" s="290" t="s">
        <v>633</v>
      </c>
      <c r="F397" s="291"/>
      <c r="G397" s="290"/>
      <c r="H397" s="318">
        <f>ROUND(H395*D397*0.01,1)</f>
        <v>0</v>
      </c>
    </row>
    <row r="398" spans="1:8">
      <c r="A398" s="288">
        <f>(SUM(A397,1))</f>
        <v>329</v>
      </c>
      <c r="B398" s="287" t="s">
        <v>2751</v>
      </c>
      <c r="C398" s="286"/>
      <c r="D398" s="286"/>
      <c r="E398" s="286"/>
      <c r="F398" s="316">
        <f>SUM(F395:F397)</f>
        <v>0</v>
      </c>
      <c r="G398" s="317"/>
      <c r="H398" s="316">
        <f>SUM(H395:H397)</f>
        <v>0</v>
      </c>
    </row>
    <row r="399" spans="1:8">
      <c r="A399" s="271"/>
      <c r="B399" s="331"/>
      <c r="C399" s="290"/>
      <c r="D399" s="290"/>
      <c r="E399" s="290"/>
      <c r="F399" s="330"/>
      <c r="G399" s="290"/>
      <c r="H399" s="330"/>
    </row>
    <row r="400" spans="1:8">
      <c r="A400" s="271"/>
      <c r="B400" s="331"/>
      <c r="C400" s="290"/>
      <c r="D400" s="290"/>
      <c r="E400" s="290"/>
      <c r="F400" s="330"/>
      <c r="G400" s="290"/>
      <c r="H400" s="330"/>
    </row>
    <row r="401" spans="1:8">
      <c r="A401" s="271"/>
      <c r="B401" s="331"/>
      <c r="C401" s="290"/>
      <c r="D401" s="290"/>
      <c r="E401" s="290"/>
      <c r="F401" s="330"/>
      <c r="G401" s="290"/>
      <c r="H401" s="330"/>
    </row>
    <row r="402" spans="1:8">
      <c r="B402" s="336" t="s">
        <v>2806</v>
      </c>
      <c r="C402" s="314"/>
      <c r="D402" s="314"/>
      <c r="E402" s="313" t="s">
        <v>2756</v>
      </c>
      <c r="F402" s="313"/>
      <c r="G402" s="313" t="s">
        <v>2755</v>
      </c>
      <c r="H402" s="313"/>
    </row>
    <row r="403" spans="1:8">
      <c r="A403" s="312" t="s">
        <v>2754</v>
      </c>
      <c r="B403" s="328" t="s">
        <v>2753</v>
      </c>
      <c r="C403" s="307" t="s">
        <v>2768</v>
      </c>
      <c r="D403" s="306" t="s">
        <v>2767</v>
      </c>
      <c r="E403" s="307" t="s">
        <v>2766</v>
      </c>
      <c r="F403" s="306" t="s">
        <v>2752</v>
      </c>
      <c r="G403" s="307" t="s">
        <v>2766</v>
      </c>
      <c r="H403" s="306" t="s">
        <v>2752</v>
      </c>
    </row>
    <row r="404" spans="1:8">
      <c r="A404" s="305">
        <f>(SUM(A398,1))</f>
        <v>330</v>
      </c>
      <c r="B404" s="333" t="s">
        <v>2805</v>
      </c>
      <c r="C404" s="341" t="s">
        <v>545</v>
      </c>
      <c r="D404" s="324">
        <v>1</v>
      </c>
      <c r="E404" s="320"/>
      <c r="F404" s="319" t="str">
        <f>IF(E404="","",PRODUCT(D404,E404))</f>
        <v/>
      </c>
      <c r="G404" s="320"/>
      <c r="H404" s="319" t="str">
        <f>IF(G404="","",PRODUCT(D404,G404))</f>
        <v/>
      </c>
    </row>
    <row r="405" spans="1:8">
      <c r="A405" s="305">
        <f>(SUM(A404,1))</f>
        <v>331</v>
      </c>
      <c r="B405" s="333" t="s">
        <v>2804</v>
      </c>
      <c r="C405" s="322" t="s">
        <v>545</v>
      </c>
      <c r="D405" s="324">
        <v>1</v>
      </c>
      <c r="E405" s="320"/>
      <c r="F405" s="319" t="str">
        <f>IF(E405="","",PRODUCT(D405,E405))</f>
        <v/>
      </c>
      <c r="G405" s="320"/>
      <c r="H405" s="319" t="str">
        <f>IF(G405="","",PRODUCT(D405,G405))</f>
        <v/>
      </c>
    </row>
    <row r="406" spans="1:8" ht="16.5">
      <c r="A406" s="305">
        <f>(SUM(A405,1))</f>
        <v>332</v>
      </c>
      <c r="B406" s="333" t="s">
        <v>2803</v>
      </c>
      <c r="C406" s="325" t="s">
        <v>545</v>
      </c>
      <c r="D406" s="324">
        <v>1</v>
      </c>
      <c r="E406" s="320"/>
      <c r="F406" s="319" t="str">
        <f>IF(E406="","",PRODUCT(D406,E406))</f>
        <v/>
      </c>
      <c r="G406" s="320"/>
      <c r="H406" s="319" t="str">
        <f>IF(G406="","",PRODUCT(D406,G406))</f>
        <v/>
      </c>
    </row>
    <row r="407" spans="1:8">
      <c r="A407" s="305">
        <f>(SUM(A406,1))</f>
        <v>333</v>
      </c>
      <c r="B407" s="333" t="s">
        <v>2802</v>
      </c>
      <c r="C407" s="325" t="s">
        <v>217</v>
      </c>
      <c r="D407" s="324">
        <v>650</v>
      </c>
      <c r="E407" s="320"/>
      <c r="F407" s="319" t="str">
        <f>IF(E407="","",PRODUCT(D407,E407))</f>
        <v/>
      </c>
      <c r="G407" s="320"/>
      <c r="H407" s="319" t="str">
        <f>IF(G407="","",PRODUCT(D407,G407))</f>
        <v/>
      </c>
    </row>
    <row r="408" spans="1:8">
      <c r="A408" s="305">
        <f>(SUM(A407,1))</f>
        <v>334</v>
      </c>
      <c r="B408" s="326" t="s">
        <v>2801</v>
      </c>
      <c r="C408" s="325" t="s">
        <v>217</v>
      </c>
      <c r="D408" s="324">
        <v>390</v>
      </c>
      <c r="E408" s="320"/>
      <c r="F408" s="319" t="str">
        <f>IF(E408="","",PRODUCT(D408,E408))</f>
        <v/>
      </c>
      <c r="G408" s="320"/>
      <c r="H408" s="319" t="str">
        <f>IF(G408="","",PRODUCT(D408,G408))</f>
        <v/>
      </c>
    </row>
    <row r="409" spans="1:8">
      <c r="A409" s="305">
        <f>(SUM(A408,1))</f>
        <v>335</v>
      </c>
      <c r="B409" s="326" t="s">
        <v>2800</v>
      </c>
      <c r="C409" s="325" t="s">
        <v>217</v>
      </c>
      <c r="D409" s="324">
        <v>260</v>
      </c>
      <c r="E409" s="320"/>
      <c r="F409" s="319" t="str">
        <f>IF(E409="","",PRODUCT(D409,E409))</f>
        <v/>
      </c>
      <c r="G409" s="320"/>
      <c r="H409" s="319" t="str">
        <f>IF(G409="","",PRODUCT(D409,G409))</f>
        <v/>
      </c>
    </row>
    <row r="410" spans="1:8">
      <c r="A410" s="305">
        <f>(SUM(A409,1))</f>
        <v>336</v>
      </c>
      <c r="B410" s="326" t="s">
        <v>2799</v>
      </c>
      <c r="C410" s="325" t="s">
        <v>217</v>
      </c>
      <c r="D410" s="324">
        <v>50</v>
      </c>
      <c r="E410" s="320"/>
      <c r="F410" s="319" t="str">
        <f>IF(E410="","",PRODUCT(D410,E410))</f>
        <v/>
      </c>
      <c r="G410" s="320"/>
      <c r="H410" s="319" t="str">
        <f>IF(G410="","",PRODUCT(D410,G410))</f>
        <v/>
      </c>
    </row>
    <row r="411" spans="1:8">
      <c r="A411" s="305">
        <f>(SUM(A410,1))</f>
        <v>337</v>
      </c>
      <c r="B411" s="333" t="s">
        <v>2798</v>
      </c>
      <c r="C411" s="325" t="s">
        <v>545</v>
      </c>
      <c r="D411" s="324">
        <v>12</v>
      </c>
      <c r="E411" s="320"/>
      <c r="F411" s="319" t="str">
        <f>IF(E411="","",PRODUCT(D411,E411))</f>
        <v/>
      </c>
      <c r="G411" s="320"/>
      <c r="H411" s="319" t="str">
        <f>IF(G411="","",PRODUCT(D411,G411))</f>
        <v/>
      </c>
    </row>
    <row r="412" spans="1:8">
      <c r="A412" s="305">
        <f>(SUM(A411,1))</f>
        <v>338</v>
      </c>
      <c r="B412" s="333" t="s">
        <v>2797</v>
      </c>
      <c r="C412" s="325" t="s">
        <v>545</v>
      </c>
      <c r="D412" s="324">
        <v>22</v>
      </c>
      <c r="E412" s="320"/>
      <c r="F412" s="319" t="str">
        <f>IF(E412="","",PRODUCT(D412,E412))</f>
        <v/>
      </c>
      <c r="G412" s="320"/>
      <c r="H412" s="319" t="str">
        <f>IF(G412="","",PRODUCT(D412,G412))</f>
        <v/>
      </c>
    </row>
    <row r="413" spans="1:8">
      <c r="A413" s="305">
        <f>(SUM(A412,1))</f>
        <v>339</v>
      </c>
      <c r="B413" s="333" t="s">
        <v>2796</v>
      </c>
      <c r="C413" s="325" t="s">
        <v>545</v>
      </c>
      <c r="D413" s="324">
        <v>12</v>
      </c>
      <c r="E413" s="320"/>
      <c r="F413" s="319" t="str">
        <f>IF(E413="","",PRODUCT(D413,E413))</f>
        <v/>
      </c>
      <c r="G413" s="320"/>
      <c r="H413" s="319" t="str">
        <f>IF(G413="","",PRODUCT(D413,G413))</f>
        <v/>
      </c>
    </row>
    <row r="414" spans="1:8">
      <c r="A414" s="305">
        <f>(SUM(A413,1))</f>
        <v>340</v>
      </c>
      <c r="B414" s="326" t="s">
        <v>2795</v>
      </c>
      <c r="C414" s="325" t="s">
        <v>217</v>
      </c>
      <c r="D414" s="324">
        <v>25</v>
      </c>
      <c r="E414" s="320"/>
      <c r="F414" s="319" t="str">
        <f>IF(E414="","",PRODUCT(D414,E414))</f>
        <v/>
      </c>
      <c r="G414" s="320"/>
      <c r="H414" s="319" t="str">
        <f>IF(G414="","",PRODUCT(D414,G414))</f>
        <v/>
      </c>
    </row>
    <row r="415" spans="1:8">
      <c r="A415" s="305">
        <f>(SUM(A414,1))</f>
        <v>341</v>
      </c>
      <c r="B415" s="326" t="s">
        <v>2794</v>
      </c>
      <c r="C415" s="325" t="s">
        <v>545</v>
      </c>
      <c r="D415" s="324">
        <v>12</v>
      </c>
      <c r="E415" s="320"/>
      <c r="F415" s="319" t="str">
        <f>IF(E415="","",PRODUCT(D415,E415))</f>
        <v/>
      </c>
      <c r="G415" s="320"/>
      <c r="H415" s="319" t="str">
        <f>IF(G415="","",PRODUCT(D415,G415))</f>
        <v/>
      </c>
    </row>
    <row r="416" spans="1:8">
      <c r="A416" s="305">
        <f>(SUM(A415,1))</f>
        <v>342</v>
      </c>
      <c r="B416" s="340" t="s">
        <v>2793</v>
      </c>
      <c r="C416" s="339" t="s">
        <v>545</v>
      </c>
      <c r="D416" s="324">
        <v>13</v>
      </c>
      <c r="E416" s="320"/>
      <c r="F416" s="319" t="str">
        <f>IF(E416="","",PRODUCT(D416,E416))</f>
        <v/>
      </c>
      <c r="G416" s="320"/>
      <c r="H416" s="319" t="str">
        <f>IF(G416="","",PRODUCT(D416,G416))</f>
        <v/>
      </c>
    </row>
    <row r="417" spans="1:8">
      <c r="A417" s="305">
        <f>(SUM(A416,1))</f>
        <v>343</v>
      </c>
      <c r="B417" s="338" t="s">
        <v>2792</v>
      </c>
      <c r="C417" s="337" t="s">
        <v>1174</v>
      </c>
      <c r="D417" s="324">
        <v>50</v>
      </c>
      <c r="E417" s="320"/>
      <c r="F417" s="319" t="str">
        <f>IF(E417="","",PRODUCT(D417,E417))</f>
        <v/>
      </c>
      <c r="G417" s="320"/>
      <c r="H417" s="319" t="str">
        <f>IF(G417="","",PRODUCT(D417,G417))</f>
        <v/>
      </c>
    </row>
    <row r="418" spans="1:8">
      <c r="A418" s="299">
        <f>(SUM(A417,1))</f>
        <v>344</v>
      </c>
      <c r="B418" s="296"/>
      <c r="C418" s="298"/>
      <c r="D418" s="298"/>
      <c r="E418" s="298"/>
      <c r="F418" s="297">
        <f>SUM(F404:F417)</f>
        <v>0</v>
      </c>
      <c r="G418" s="296"/>
      <c r="H418" s="297">
        <f>SUM(H404:H417)</f>
        <v>0</v>
      </c>
    </row>
    <row r="419" spans="1:8">
      <c r="A419" s="294">
        <f>(SUM(A418,1))</f>
        <v>345</v>
      </c>
      <c r="B419" s="293" t="s">
        <v>2759</v>
      </c>
      <c r="C419" s="290"/>
      <c r="D419" s="292">
        <v>3</v>
      </c>
      <c r="E419" s="290" t="s">
        <v>633</v>
      </c>
      <c r="F419" s="318">
        <f>ROUND(F418*D419*0.01,1)</f>
        <v>0</v>
      </c>
      <c r="G419" s="290"/>
      <c r="H419" s="289"/>
    </row>
    <row r="420" spans="1:8">
      <c r="A420" s="294">
        <f>(SUM(A419,1))</f>
        <v>346</v>
      </c>
      <c r="B420" s="293" t="s">
        <v>2758</v>
      </c>
      <c r="C420" s="290"/>
      <c r="D420" s="292">
        <v>10</v>
      </c>
      <c r="E420" s="290" t="s">
        <v>633</v>
      </c>
      <c r="F420" s="291"/>
      <c r="G420" s="290"/>
      <c r="H420" s="318">
        <f>ROUND(H418*D420*0.01,1)</f>
        <v>0</v>
      </c>
    </row>
    <row r="421" spans="1:8">
      <c r="A421" s="288">
        <f>(SUM(A420,1))</f>
        <v>347</v>
      </c>
      <c r="B421" s="287" t="s">
        <v>2751</v>
      </c>
      <c r="C421" s="286"/>
      <c r="D421" s="286"/>
      <c r="E421" s="286"/>
      <c r="F421" s="316">
        <f>SUM(F418:F420)</f>
        <v>0</v>
      </c>
      <c r="G421" s="317"/>
      <c r="H421" s="316">
        <f>SUM(H418:H420)</f>
        <v>0</v>
      </c>
    </row>
    <row r="422" spans="1:8">
      <c r="A422" s="271"/>
      <c r="B422" s="331"/>
      <c r="C422" s="290"/>
      <c r="D422" s="290"/>
      <c r="E422" s="290"/>
      <c r="F422" s="330"/>
      <c r="G422" s="290"/>
      <c r="H422" s="330"/>
    </row>
    <row r="423" spans="1:8">
      <c r="A423" s="271"/>
      <c r="B423" s="331"/>
      <c r="C423" s="290"/>
      <c r="D423" s="290"/>
      <c r="E423" s="290"/>
      <c r="F423" s="330"/>
      <c r="G423" s="290"/>
      <c r="H423" s="330"/>
    </row>
    <row r="424" spans="1:8">
      <c r="B424" s="331"/>
      <c r="C424" s="290"/>
      <c r="D424" s="290"/>
      <c r="E424" s="290"/>
      <c r="F424" s="330"/>
      <c r="G424" s="290"/>
      <c r="H424" s="330"/>
    </row>
    <row r="425" spans="1:8">
      <c r="A425" s="315"/>
      <c r="B425" s="336" t="s">
        <v>2791</v>
      </c>
      <c r="C425" s="314"/>
      <c r="D425" s="314"/>
      <c r="E425" s="313" t="s">
        <v>2756</v>
      </c>
      <c r="F425" s="313"/>
      <c r="G425" s="313" t="s">
        <v>2755</v>
      </c>
      <c r="H425" s="313"/>
    </row>
    <row r="426" spans="1:8">
      <c r="A426" s="312" t="s">
        <v>2754</v>
      </c>
      <c r="B426" s="328" t="s">
        <v>2753</v>
      </c>
      <c r="C426" s="307" t="s">
        <v>2768</v>
      </c>
      <c r="D426" s="306" t="s">
        <v>2767</v>
      </c>
      <c r="E426" s="307" t="s">
        <v>2766</v>
      </c>
      <c r="F426" s="306" t="s">
        <v>2752</v>
      </c>
      <c r="G426" s="307" t="s">
        <v>2766</v>
      </c>
      <c r="H426" s="306" t="s">
        <v>2752</v>
      </c>
    </row>
    <row r="427" spans="1:8" ht="16.5">
      <c r="A427" s="305">
        <f>(SUM(A421,1))</f>
        <v>348</v>
      </c>
      <c r="B427" s="333" t="s">
        <v>2790</v>
      </c>
      <c r="C427" s="325" t="s">
        <v>545</v>
      </c>
      <c r="D427" s="324">
        <v>1</v>
      </c>
      <c r="E427" s="320"/>
      <c r="F427" s="319" t="str">
        <f>IF(E427="","",PRODUCT(D427,E427))</f>
        <v/>
      </c>
      <c r="G427" s="320"/>
      <c r="H427" s="319" t="str">
        <f>IF(G427="","",PRODUCT(D427,G427))</f>
        <v/>
      </c>
    </row>
    <row r="428" spans="1:8">
      <c r="A428" s="305">
        <f>(SUM(A427,1))</f>
        <v>349</v>
      </c>
      <c r="B428" s="333" t="s">
        <v>2789</v>
      </c>
      <c r="C428" s="325" t="s">
        <v>545</v>
      </c>
      <c r="D428" s="324">
        <v>1</v>
      </c>
      <c r="E428" s="320"/>
      <c r="F428" s="319" t="str">
        <f>IF(E428="","",PRODUCT(D428,E428))</f>
        <v/>
      </c>
      <c r="G428" s="320"/>
      <c r="H428" s="319" t="str">
        <f>IF(G428="","",PRODUCT(D428,G428))</f>
        <v/>
      </c>
    </row>
    <row r="429" spans="1:8">
      <c r="A429" s="305">
        <f>(SUM(A428,1))</f>
        <v>350</v>
      </c>
      <c r="B429" s="333" t="s">
        <v>2788</v>
      </c>
      <c r="C429" s="325" t="s">
        <v>545</v>
      </c>
      <c r="D429" s="324">
        <v>1</v>
      </c>
      <c r="E429" s="320"/>
      <c r="F429" s="319" t="str">
        <f>IF(E429="","",PRODUCT(D429,E429))</f>
        <v/>
      </c>
      <c r="G429" s="320"/>
      <c r="H429" s="319" t="str">
        <f>IF(G429="","",PRODUCT(D429,G429))</f>
        <v/>
      </c>
    </row>
    <row r="430" spans="1:8">
      <c r="A430" s="305">
        <f>(SUM(A429,1))</f>
        <v>351</v>
      </c>
      <c r="B430" s="335" t="s">
        <v>2787</v>
      </c>
      <c r="C430" s="325" t="s">
        <v>545</v>
      </c>
      <c r="D430" s="324">
        <v>2</v>
      </c>
      <c r="E430" s="320"/>
      <c r="F430" s="319" t="str">
        <f>IF(E430="","",PRODUCT(D430,E430))</f>
        <v/>
      </c>
      <c r="G430" s="320"/>
      <c r="H430" s="319" t="str">
        <f>IF(G430="","",PRODUCT(D430,G430))</f>
        <v/>
      </c>
    </row>
    <row r="431" spans="1:8">
      <c r="A431" s="305">
        <f>(SUM(A430,1))</f>
        <v>352</v>
      </c>
      <c r="B431" s="333" t="s">
        <v>2786</v>
      </c>
      <c r="C431" s="325" t="s">
        <v>545</v>
      </c>
      <c r="D431" s="324">
        <v>5</v>
      </c>
      <c r="E431" s="320"/>
      <c r="F431" s="319" t="str">
        <f>IF(E431="","",PRODUCT(D431,E431))</f>
        <v/>
      </c>
      <c r="G431" s="320"/>
      <c r="H431" s="319" t="str">
        <f>IF(G431="","",PRODUCT(D431,G431))</f>
        <v/>
      </c>
    </row>
    <row r="432" spans="1:8">
      <c r="A432" s="305">
        <f>(SUM(A431,1))</f>
        <v>353</v>
      </c>
      <c r="B432" s="333" t="s">
        <v>2785</v>
      </c>
      <c r="C432" s="325" t="s">
        <v>545</v>
      </c>
      <c r="D432" s="324">
        <v>41</v>
      </c>
      <c r="E432" s="320"/>
      <c r="F432" s="319" t="str">
        <f>IF(E432="","",PRODUCT(D432,E432))</f>
        <v/>
      </c>
      <c r="G432" s="320"/>
      <c r="H432" s="319" t="str">
        <f>IF(G432="","",PRODUCT(D432,G432))</f>
        <v/>
      </c>
    </row>
    <row r="433" spans="1:8">
      <c r="A433" s="305">
        <f>(SUM(A432,1))</f>
        <v>354</v>
      </c>
      <c r="B433" s="326" t="s">
        <v>2784</v>
      </c>
      <c r="C433" s="325" t="s">
        <v>217</v>
      </c>
      <c r="D433" s="324">
        <v>200</v>
      </c>
      <c r="E433" s="320"/>
      <c r="F433" s="319" t="str">
        <f>IF(E433="","",PRODUCT(D433,E433))</f>
        <v/>
      </c>
      <c r="G433" s="320"/>
      <c r="H433" s="319" t="str">
        <f>IF(G433="","",PRODUCT(D433,G433))</f>
        <v/>
      </c>
    </row>
    <row r="434" spans="1:8">
      <c r="A434" s="305">
        <f>(SUM(A433,1))</f>
        <v>355</v>
      </c>
      <c r="B434" s="326" t="s">
        <v>2783</v>
      </c>
      <c r="C434" s="325" t="s">
        <v>217</v>
      </c>
      <c r="D434" s="324">
        <v>25</v>
      </c>
      <c r="E434" s="320"/>
      <c r="F434" s="319" t="str">
        <f>IF(E434="","",PRODUCT(D434,E434))</f>
        <v/>
      </c>
      <c r="G434" s="320"/>
      <c r="H434" s="319" t="str">
        <f>IF(G434="","",PRODUCT(D434,G434))</f>
        <v/>
      </c>
    </row>
    <row r="435" spans="1:8">
      <c r="A435" s="305">
        <f>(SUM(A434,1))</f>
        <v>356</v>
      </c>
      <c r="B435" s="326" t="s">
        <v>2782</v>
      </c>
      <c r="C435" s="325" t="s">
        <v>2760</v>
      </c>
      <c r="D435" s="324">
        <v>1</v>
      </c>
      <c r="E435" s="320"/>
      <c r="F435" s="319" t="str">
        <f>IF(E435="","",PRODUCT(D435,E435))</f>
        <v/>
      </c>
      <c r="G435" s="320"/>
      <c r="H435" s="319" t="str">
        <f>IF(G435="","",PRODUCT(D435,G435))</f>
        <v/>
      </c>
    </row>
    <row r="436" spans="1:8">
      <c r="A436" s="305">
        <f>(SUM(A435,1))</f>
        <v>357</v>
      </c>
      <c r="B436" s="333" t="s">
        <v>2781</v>
      </c>
      <c r="C436" s="325" t="s">
        <v>217</v>
      </c>
      <c r="D436" s="324">
        <v>200</v>
      </c>
      <c r="E436" s="320"/>
      <c r="F436" s="319" t="str">
        <f>IF(E436="","",PRODUCT(D436,E436))</f>
        <v/>
      </c>
      <c r="G436" s="320"/>
      <c r="H436" s="319" t="str">
        <f>IF(G436="","",PRODUCT(D436,G436))</f>
        <v/>
      </c>
    </row>
    <row r="437" spans="1:8">
      <c r="A437" s="299">
        <f>(SUM(A436,1))</f>
        <v>358</v>
      </c>
      <c r="B437" s="296"/>
      <c r="C437" s="298"/>
      <c r="D437" s="298"/>
      <c r="E437" s="298"/>
      <c r="F437" s="297">
        <f>SUM(F427:F436)</f>
        <v>0</v>
      </c>
      <c r="G437" s="296"/>
      <c r="H437" s="297">
        <f>SUM(H427:H436)</f>
        <v>0</v>
      </c>
    </row>
    <row r="438" spans="1:8">
      <c r="A438" s="294">
        <f>(SUM(A437,1))</f>
        <v>359</v>
      </c>
      <c r="B438" s="293" t="s">
        <v>2759</v>
      </c>
      <c r="C438" s="290"/>
      <c r="D438" s="292">
        <v>3</v>
      </c>
      <c r="E438" s="290" t="s">
        <v>633</v>
      </c>
      <c r="F438" s="318">
        <f>ROUND(F437*D438*0.01,1)</f>
        <v>0</v>
      </c>
      <c r="G438" s="290"/>
      <c r="H438" s="289"/>
    </row>
    <row r="439" spans="1:8">
      <c r="A439" s="294">
        <f>(SUM(A438,1))</f>
        <v>360</v>
      </c>
      <c r="B439" s="293" t="s">
        <v>2758</v>
      </c>
      <c r="C439" s="290"/>
      <c r="D439" s="292">
        <v>10</v>
      </c>
      <c r="E439" s="290" t="s">
        <v>633</v>
      </c>
      <c r="F439" s="291"/>
      <c r="G439" s="290"/>
      <c r="H439" s="318">
        <f>ROUND(H437*D439*0.01,1)</f>
        <v>0</v>
      </c>
    </row>
    <row r="440" spans="1:8">
      <c r="A440" s="288">
        <f>(SUM(A439,1))</f>
        <v>361</v>
      </c>
      <c r="B440" s="287" t="s">
        <v>2751</v>
      </c>
      <c r="C440" s="286"/>
      <c r="D440" s="286"/>
      <c r="E440" s="286"/>
      <c r="F440" s="316">
        <f>SUM(F437:F439)</f>
        <v>0</v>
      </c>
      <c r="G440" s="317"/>
      <c r="H440" s="316">
        <f>SUM(H437:H439)</f>
        <v>0</v>
      </c>
    </row>
    <row r="441" spans="1:8">
      <c r="B441" s="331"/>
      <c r="C441" s="290"/>
      <c r="D441" s="290"/>
      <c r="E441" s="290"/>
      <c r="F441" s="330"/>
      <c r="G441" s="290"/>
      <c r="H441" s="330"/>
    </row>
    <row r="442" spans="1:8">
      <c r="B442" s="331"/>
      <c r="C442" s="290"/>
      <c r="D442" s="290"/>
      <c r="E442" s="290"/>
      <c r="F442" s="330"/>
      <c r="G442" s="290"/>
      <c r="H442" s="330"/>
    </row>
    <row r="443" spans="1:8">
      <c r="B443" s="331"/>
      <c r="C443" s="290"/>
      <c r="D443" s="290"/>
      <c r="E443" s="290"/>
      <c r="F443" s="330"/>
      <c r="G443" s="290"/>
      <c r="H443" s="330"/>
    </row>
    <row r="444" spans="1:8">
      <c r="A444" s="315"/>
      <c r="B444" s="329" t="s">
        <v>2780</v>
      </c>
      <c r="C444" s="314"/>
      <c r="D444" s="314"/>
      <c r="E444" s="313" t="s">
        <v>2756</v>
      </c>
      <c r="F444" s="313"/>
      <c r="G444" s="313" t="s">
        <v>2755</v>
      </c>
      <c r="H444" s="313"/>
    </row>
    <row r="445" spans="1:8">
      <c r="A445" s="312" t="s">
        <v>2754</v>
      </c>
      <c r="B445" s="328" t="s">
        <v>2753</v>
      </c>
      <c r="C445" s="307" t="s">
        <v>2768</v>
      </c>
      <c r="D445" s="306" t="s">
        <v>2767</v>
      </c>
      <c r="E445" s="307" t="s">
        <v>2766</v>
      </c>
      <c r="F445" s="306" t="s">
        <v>2752</v>
      </c>
      <c r="G445" s="307" t="s">
        <v>2766</v>
      </c>
      <c r="H445" s="306" t="s">
        <v>2752</v>
      </c>
    </row>
    <row r="446" spans="1:8">
      <c r="A446" s="305">
        <f>(SUM(A440,1))</f>
        <v>362</v>
      </c>
      <c r="B446" s="326" t="s">
        <v>2779</v>
      </c>
      <c r="C446" s="325" t="s">
        <v>545</v>
      </c>
      <c r="D446" s="332">
        <v>85</v>
      </c>
      <c r="E446" s="320"/>
      <c r="F446" s="319" t="str">
        <f>IF(E446="","",PRODUCT(D446,E446))</f>
        <v/>
      </c>
      <c r="G446" s="320"/>
      <c r="H446" s="319" t="str">
        <f>IF(G446="","",PRODUCT(D446,G446))</f>
        <v/>
      </c>
    </row>
    <row r="447" spans="1:8">
      <c r="A447" s="305">
        <f>(SUM(A446,1))</f>
        <v>363</v>
      </c>
      <c r="B447" s="326" t="s">
        <v>2778</v>
      </c>
      <c r="C447" s="325" t="s">
        <v>545</v>
      </c>
      <c r="D447" s="332">
        <v>85</v>
      </c>
      <c r="E447" s="320"/>
      <c r="F447" s="319" t="str">
        <f>IF(E447="","",PRODUCT(D447,E447))</f>
        <v/>
      </c>
      <c r="G447" s="320"/>
      <c r="H447" s="319" t="str">
        <f>IF(G447="","",PRODUCT(D447,G447))</f>
        <v/>
      </c>
    </row>
    <row r="448" spans="1:8">
      <c r="A448" s="305">
        <f>(SUM(A447,1))</f>
        <v>364</v>
      </c>
      <c r="B448" s="326" t="s">
        <v>2777</v>
      </c>
      <c r="C448" s="325" t="s">
        <v>545</v>
      </c>
      <c r="D448" s="332">
        <v>85</v>
      </c>
      <c r="E448" s="320"/>
      <c r="F448" s="319" t="str">
        <f>IF(E448="","",PRODUCT(D448,E448))</f>
        <v/>
      </c>
      <c r="G448" s="320"/>
      <c r="H448" s="319" t="str">
        <f>IF(G448="","",PRODUCT(D448,G448))</f>
        <v/>
      </c>
    </row>
    <row r="449" spans="1:8" ht="16.5">
      <c r="A449" s="305">
        <f>(SUM(A448,1))</f>
        <v>365</v>
      </c>
      <c r="B449" s="334" t="s">
        <v>2776</v>
      </c>
      <c r="C449" s="325" t="s">
        <v>545</v>
      </c>
      <c r="D449" s="332">
        <v>2</v>
      </c>
      <c r="E449" s="320"/>
      <c r="F449" s="319" t="str">
        <f>IF(E449="","",PRODUCT(D449,E449))</f>
        <v/>
      </c>
      <c r="G449" s="320"/>
      <c r="H449" s="319" t="str">
        <f>IF(G449="","",PRODUCT(D449,G449))</f>
        <v/>
      </c>
    </row>
    <row r="450" spans="1:8" ht="107.25">
      <c r="A450" s="305">
        <f>(SUM(A449,1))</f>
        <v>366</v>
      </c>
      <c r="B450" s="334" t="s">
        <v>2775</v>
      </c>
      <c r="C450" s="325" t="s">
        <v>545</v>
      </c>
      <c r="D450" s="324">
        <v>1</v>
      </c>
      <c r="E450" s="320"/>
      <c r="F450" s="319" t="str">
        <f>IF(E450="","",PRODUCT(D450,E450))</f>
        <v/>
      </c>
      <c r="G450" s="320"/>
      <c r="H450" s="319" t="str">
        <f>IF(G450="","",PRODUCT(D450,G450))</f>
        <v/>
      </c>
    </row>
    <row r="451" spans="1:8" ht="16.5">
      <c r="A451" s="305">
        <f>(SUM(A450,1))</f>
        <v>367</v>
      </c>
      <c r="B451" s="334" t="s">
        <v>2774</v>
      </c>
      <c r="C451" s="325" t="s">
        <v>545</v>
      </c>
      <c r="D451" s="332">
        <v>2</v>
      </c>
      <c r="E451" s="320"/>
      <c r="F451" s="319" t="str">
        <f>IF(E451="","",PRODUCT(D451,E451))</f>
        <v/>
      </c>
      <c r="G451" s="320"/>
      <c r="H451" s="319" t="str">
        <f>IF(G451="","",PRODUCT(D451,G451))</f>
        <v/>
      </c>
    </row>
    <row r="452" spans="1:8" ht="66">
      <c r="A452" s="305">
        <f>(SUM(A451,1))</f>
        <v>368</v>
      </c>
      <c r="B452" s="334" t="s">
        <v>2773</v>
      </c>
      <c r="C452" s="325" t="s">
        <v>545</v>
      </c>
      <c r="D452" s="324">
        <v>1</v>
      </c>
      <c r="E452" s="320"/>
      <c r="F452" s="319" t="str">
        <f>IF(E452="","",PRODUCT(D452,E452))</f>
        <v/>
      </c>
      <c r="G452" s="320"/>
      <c r="H452" s="319" t="str">
        <f>IF(G452="","",PRODUCT(D452,G452))</f>
        <v/>
      </c>
    </row>
    <row r="453" spans="1:8">
      <c r="A453" s="305">
        <f>(SUM(A452,1))</f>
        <v>369</v>
      </c>
      <c r="B453" s="334" t="s">
        <v>2772</v>
      </c>
      <c r="C453" s="325" t="s">
        <v>545</v>
      </c>
      <c r="D453" s="332">
        <v>3</v>
      </c>
      <c r="E453" s="320"/>
      <c r="F453" s="319" t="str">
        <f>IF(E453="","",PRODUCT(D453,E453))</f>
        <v/>
      </c>
      <c r="G453" s="320"/>
      <c r="H453" s="319" t="str">
        <f>IF(G453="","",PRODUCT(D453,G453))</f>
        <v/>
      </c>
    </row>
    <row r="454" spans="1:8">
      <c r="A454" s="305">
        <f>(SUM(A453,1))</f>
        <v>370</v>
      </c>
      <c r="B454" s="333" t="s">
        <v>2771</v>
      </c>
      <c r="C454" s="325" t="s">
        <v>545</v>
      </c>
      <c r="D454" s="324">
        <v>1</v>
      </c>
      <c r="E454" s="320"/>
      <c r="F454" s="319" t="str">
        <f>IF(E454="","",PRODUCT(D454,E454))</f>
        <v/>
      </c>
      <c r="G454" s="320"/>
      <c r="H454" s="319" t="str">
        <f>IF(G454="","",PRODUCT(D454,G454))</f>
        <v/>
      </c>
    </row>
    <row r="455" spans="1:8" ht="16.5">
      <c r="A455" s="305">
        <f>(SUM(A454,1))</f>
        <v>371</v>
      </c>
      <c r="B455" s="333" t="s">
        <v>2770</v>
      </c>
      <c r="C455" s="325" t="s">
        <v>1992</v>
      </c>
      <c r="D455" s="332">
        <v>20</v>
      </c>
      <c r="E455" s="320"/>
      <c r="F455" s="319" t="str">
        <f>IF(E455="","",PRODUCT(D455,E455))</f>
        <v/>
      </c>
      <c r="G455" s="320"/>
      <c r="H455" s="319" t="str">
        <f>IF(G455="","",PRODUCT(D455,G455))</f>
        <v/>
      </c>
    </row>
    <row r="456" spans="1:8">
      <c r="A456" s="299">
        <f>(SUM(A455,1))</f>
        <v>372</v>
      </c>
      <c r="B456" s="296"/>
      <c r="C456" s="298"/>
      <c r="D456" s="298"/>
      <c r="E456" s="298"/>
      <c r="F456" s="297">
        <f>SUM(F446:F455)</f>
        <v>0</v>
      </c>
      <c r="G456" s="296"/>
      <c r="H456" s="297">
        <f>SUM(H446:H455)</f>
        <v>0</v>
      </c>
    </row>
    <row r="457" spans="1:8">
      <c r="A457" s="294">
        <f>(SUM(A456,1))</f>
        <v>373</v>
      </c>
      <c r="B457" s="293" t="s">
        <v>2759</v>
      </c>
      <c r="C457" s="290"/>
      <c r="D457" s="292">
        <v>1</v>
      </c>
      <c r="E457" s="290" t="s">
        <v>633</v>
      </c>
      <c r="F457" s="318">
        <f>ROUND(F456*D457*0.01,1)</f>
        <v>0</v>
      </c>
      <c r="G457" s="290"/>
      <c r="H457" s="289"/>
    </row>
    <row r="458" spans="1:8">
      <c r="A458" s="294">
        <f>(SUM(A457,1))</f>
        <v>374</v>
      </c>
      <c r="B458" s="293" t="s">
        <v>2758</v>
      </c>
      <c r="C458" s="290"/>
      <c r="D458" s="292">
        <v>6</v>
      </c>
      <c r="E458" s="290" t="s">
        <v>633</v>
      </c>
      <c r="F458" s="291"/>
      <c r="G458" s="290"/>
      <c r="H458" s="318">
        <f>ROUND(H456*D458*0.01,1)</f>
        <v>0</v>
      </c>
    </row>
    <row r="459" spans="1:8">
      <c r="A459" s="288">
        <f>(SUM(A458,1))</f>
        <v>375</v>
      </c>
      <c r="B459" s="287" t="s">
        <v>2751</v>
      </c>
      <c r="C459" s="286"/>
      <c r="D459" s="286"/>
      <c r="E459" s="286"/>
      <c r="F459" s="316">
        <f>SUM(F456:F458)</f>
        <v>0</v>
      </c>
      <c r="G459" s="317"/>
      <c r="H459" s="316">
        <f>SUM(H456:H458)</f>
        <v>0</v>
      </c>
    </row>
    <row r="460" spans="1:8">
      <c r="B460" s="331"/>
      <c r="C460" s="290"/>
      <c r="D460" s="290"/>
      <c r="E460" s="290"/>
      <c r="F460" s="330"/>
      <c r="G460" s="290"/>
      <c r="H460" s="330"/>
    </row>
    <row r="461" spans="1:8">
      <c r="B461" s="331"/>
      <c r="C461" s="290"/>
      <c r="D461" s="290"/>
      <c r="E461" s="290"/>
      <c r="F461" s="330"/>
      <c r="G461" s="290"/>
      <c r="H461" s="330"/>
    </row>
    <row r="463" spans="1:8">
      <c r="B463" s="329" t="s">
        <v>2769</v>
      </c>
      <c r="C463" s="314"/>
      <c r="D463" s="314"/>
      <c r="E463" s="313" t="s">
        <v>2756</v>
      </c>
      <c r="F463" s="313"/>
      <c r="G463" s="313" t="s">
        <v>2755</v>
      </c>
      <c r="H463" s="313"/>
    </row>
    <row r="464" spans="1:8">
      <c r="A464" s="312" t="s">
        <v>2754</v>
      </c>
      <c r="B464" s="328" t="s">
        <v>2753</v>
      </c>
      <c r="C464" s="307" t="s">
        <v>2768</v>
      </c>
      <c r="D464" s="306" t="s">
        <v>2767</v>
      </c>
      <c r="E464" s="307" t="s">
        <v>2766</v>
      </c>
      <c r="F464" s="306" t="s">
        <v>2752</v>
      </c>
      <c r="G464" s="307" t="s">
        <v>2766</v>
      </c>
      <c r="H464" s="306" t="s">
        <v>2752</v>
      </c>
    </row>
    <row r="465" spans="1:8">
      <c r="A465" s="305">
        <f>(SUM(A459,1))</f>
        <v>376</v>
      </c>
      <c r="B465" s="327" t="s">
        <v>2765</v>
      </c>
      <c r="C465" s="322" t="s">
        <v>2760</v>
      </c>
      <c r="D465" s="321">
        <v>1</v>
      </c>
      <c r="E465" s="320"/>
      <c r="F465" s="319" t="str">
        <f>IF(E465="","",PRODUCT(D465,E465))</f>
        <v/>
      </c>
      <c r="G465" s="320"/>
      <c r="H465" s="319" t="str">
        <f>IF(G465="","",PRODUCT(D465,G465))</f>
        <v/>
      </c>
    </row>
    <row r="466" spans="1:8">
      <c r="A466" s="305">
        <f>(SUM(A465,1))</f>
        <v>377</v>
      </c>
      <c r="B466" s="327" t="s">
        <v>2764</v>
      </c>
      <c r="C466" s="322" t="s">
        <v>1992</v>
      </c>
      <c r="D466" s="321">
        <v>120</v>
      </c>
      <c r="E466" s="320"/>
      <c r="F466" s="319" t="str">
        <f>IF(E466="","",PRODUCT(D466,E466))</f>
        <v/>
      </c>
      <c r="G466" s="320"/>
      <c r="H466" s="319" t="str">
        <f>IF(G466="","",PRODUCT(D466,G466))</f>
        <v/>
      </c>
    </row>
    <row r="467" spans="1:8" ht="24.75">
      <c r="A467" s="305">
        <f>(SUM(A466,1))</f>
        <v>378</v>
      </c>
      <c r="B467" s="327" t="s">
        <v>2763</v>
      </c>
      <c r="C467" s="322" t="s">
        <v>1992</v>
      </c>
      <c r="D467" s="321">
        <v>60</v>
      </c>
      <c r="E467" s="320"/>
      <c r="F467" s="319" t="str">
        <f>IF(E467="","",PRODUCT(D467,E467))</f>
        <v/>
      </c>
      <c r="G467" s="320"/>
      <c r="H467" s="319" t="str">
        <f>IF(G467="","",PRODUCT(D467,G467))</f>
        <v/>
      </c>
    </row>
    <row r="468" spans="1:8">
      <c r="A468" s="305">
        <f>(SUM(A467,1))</f>
        <v>379</v>
      </c>
      <c r="B468" s="326" t="s">
        <v>2762</v>
      </c>
      <c r="C468" s="325" t="s">
        <v>2760</v>
      </c>
      <c r="D468" s="324">
        <v>1</v>
      </c>
      <c r="E468" s="320"/>
      <c r="F468" s="319" t="str">
        <f>IF(E468="","",PRODUCT(D468,E468))</f>
        <v/>
      </c>
      <c r="G468" s="320"/>
      <c r="H468" s="319" t="str">
        <f>IF(G468="","",PRODUCT(D468,G468))</f>
        <v/>
      </c>
    </row>
    <row r="469" spans="1:8">
      <c r="A469" s="305">
        <f>(SUM(A468,1))</f>
        <v>380</v>
      </c>
      <c r="B469" s="323" t="s">
        <v>2761</v>
      </c>
      <c r="C469" s="322" t="s">
        <v>2760</v>
      </c>
      <c r="D469" s="321">
        <v>1</v>
      </c>
      <c r="E469" s="320"/>
      <c r="F469" s="319" t="str">
        <f>IF(E469="","",PRODUCT(D469,E469))</f>
        <v/>
      </c>
      <c r="G469" s="320"/>
      <c r="H469" s="319" t="str">
        <f>IF(G469="","",PRODUCT(D469,G469))</f>
        <v/>
      </c>
    </row>
    <row r="470" spans="1:8">
      <c r="A470" s="299">
        <f>(SUM(A469,1))</f>
        <v>381</v>
      </c>
      <c r="B470" s="296"/>
      <c r="C470" s="298"/>
      <c r="D470" s="298"/>
      <c r="E470" s="298"/>
      <c r="F470" s="297">
        <f>SUM(F465:F469)</f>
        <v>0</v>
      </c>
      <c r="G470" s="296"/>
      <c r="H470" s="297">
        <f>SUM(H465:H469)</f>
        <v>0</v>
      </c>
    </row>
    <row r="471" spans="1:8">
      <c r="A471" s="294">
        <f>(SUM(A470,1))</f>
        <v>382</v>
      </c>
      <c r="B471" s="293" t="s">
        <v>2759</v>
      </c>
      <c r="C471" s="290"/>
      <c r="D471" s="292">
        <v>0</v>
      </c>
      <c r="E471" s="290" t="s">
        <v>633</v>
      </c>
      <c r="F471" s="318">
        <f>ROUND(F470*D471*0.01,1)</f>
        <v>0</v>
      </c>
      <c r="G471" s="290"/>
      <c r="H471" s="289"/>
    </row>
    <row r="472" spans="1:8">
      <c r="A472" s="294">
        <f>(SUM(A471,1))</f>
        <v>383</v>
      </c>
      <c r="B472" s="293" t="s">
        <v>2758</v>
      </c>
      <c r="C472" s="290"/>
      <c r="D472" s="292">
        <v>0</v>
      </c>
      <c r="E472" s="290" t="s">
        <v>633</v>
      </c>
      <c r="F472" s="291"/>
      <c r="G472" s="290"/>
      <c r="H472" s="318">
        <f>ROUND(H470*D472*0.01,1)</f>
        <v>0</v>
      </c>
    </row>
    <row r="473" spans="1:8">
      <c r="A473" s="288">
        <f>(SUM(A472,1))</f>
        <v>384</v>
      </c>
      <c r="B473" s="287" t="s">
        <v>2751</v>
      </c>
      <c r="C473" s="286"/>
      <c r="D473" s="286"/>
      <c r="E473" s="286"/>
      <c r="F473" s="316">
        <f>SUM(F470:F472)</f>
        <v>0</v>
      </c>
      <c r="G473" s="317"/>
      <c r="H473" s="316">
        <f>SUM(H470:H472)</f>
        <v>0</v>
      </c>
    </row>
    <row r="485" spans="1:8" ht="13.5" thickBot="1">
      <c r="A485" s="266"/>
      <c r="B485" s="266"/>
      <c r="C485" s="266"/>
      <c r="D485" s="266"/>
      <c r="E485" s="266"/>
      <c r="F485" s="266"/>
      <c r="G485" s="266"/>
      <c r="H485" s="266"/>
    </row>
    <row r="486" spans="1:8" ht="13.5" thickTop="1"/>
    <row r="487" spans="1:8">
      <c r="B487" s="315" t="s">
        <v>2757</v>
      </c>
      <c r="C487" s="314"/>
      <c r="D487" s="314"/>
      <c r="E487" s="313" t="s">
        <v>2756</v>
      </c>
      <c r="F487" s="313"/>
      <c r="G487" s="313" t="s">
        <v>2755</v>
      </c>
      <c r="H487" s="313"/>
    </row>
    <row r="488" spans="1:8">
      <c r="A488" s="312" t="s">
        <v>2754</v>
      </c>
      <c r="B488" s="311" t="s">
        <v>2753</v>
      </c>
      <c r="C488" s="310"/>
      <c r="D488" s="309"/>
      <c r="E488" s="308"/>
      <c r="F488" s="306" t="s">
        <v>2752</v>
      </c>
      <c r="G488" s="307"/>
      <c r="H488" s="306" t="s">
        <v>2752</v>
      </c>
    </row>
    <row r="489" spans="1:8">
      <c r="A489" s="305">
        <f>(SUM(A473,1))</f>
        <v>385</v>
      </c>
      <c r="B489" s="304" t="str">
        <f>B1</f>
        <v>1. Elektroinstalace - silnoproudá</v>
      </c>
      <c r="C489" s="303"/>
      <c r="D489" s="302">
        <v>21</v>
      </c>
      <c r="E489" s="301">
        <f>F77</f>
        <v>0</v>
      </c>
      <c r="F489" s="300"/>
      <c r="G489" s="301">
        <f>H77</f>
        <v>0</v>
      </c>
      <c r="H489" s="300"/>
    </row>
    <row r="490" spans="1:8">
      <c r="A490" s="305">
        <f>(SUM(A489,1))</f>
        <v>386</v>
      </c>
      <c r="B490" s="304" t="str">
        <f>B81</f>
        <v>2. Elektroinstalace -  napojení NN, rozváděčů, měření, venkovní obvody</v>
      </c>
      <c r="C490" s="303"/>
      <c r="D490" s="302">
        <v>21</v>
      </c>
      <c r="E490" s="301">
        <f>F102</f>
        <v>0</v>
      </c>
      <c r="F490" s="300"/>
      <c r="G490" s="301">
        <f>H102</f>
        <v>0</v>
      </c>
      <c r="H490" s="300"/>
    </row>
    <row r="491" spans="1:8">
      <c r="A491" s="305">
        <f>(SUM(A490,1))</f>
        <v>387</v>
      </c>
      <c r="B491" s="304" t="str">
        <f>B106</f>
        <v>3. Rozváděč RHA</v>
      </c>
      <c r="C491" s="303"/>
      <c r="D491" s="302">
        <v>21</v>
      </c>
      <c r="E491" s="301">
        <f>F134</f>
        <v>0</v>
      </c>
      <c r="F491" s="300"/>
      <c r="G491" s="301">
        <f>H134</f>
        <v>0</v>
      </c>
      <c r="H491" s="300"/>
    </row>
    <row r="492" spans="1:8" ht="16.5">
      <c r="A492" s="305">
        <f>(SUM(A491,1))</f>
        <v>388</v>
      </c>
      <c r="B492" s="304" t="str">
        <f>B138</f>
        <v>4. Rozváděč RA11</v>
      </c>
      <c r="C492" s="303"/>
      <c r="D492" s="302">
        <v>21</v>
      </c>
      <c r="E492" s="301">
        <f>F157</f>
        <v>0</v>
      </c>
      <c r="F492" s="300"/>
      <c r="G492" s="301">
        <f>H157</f>
        <v>0</v>
      </c>
      <c r="H492" s="300"/>
    </row>
    <row r="493" spans="1:8" ht="16.5">
      <c r="A493" s="305">
        <f>(SUM(A492,1))</f>
        <v>389</v>
      </c>
      <c r="B493" s="304" t="str">
        <f>B161</f>
        <v>5. Rozváděč RA21</v>
      </c>
      <c r="C493" s="303"/>
      <c r="D493" s="302">
        <v>21</v>
      </c>
      <c r="E493" s="301">
        <f>F178</f>
        <v>0</v>
      </c>
      <c r="F493" s="300"/>
      <c r="G493" s="301">
        <f>H178</f>
        <v>0</v>
      </c>
      <c r="H493" s="300"/>
    </row>
    <row r="494" spans="1:8" ht="16.5">
      <c r="A494" s="305">
        <f>(SUM(A493,1))</f>
        <v>390</v>
      </c>
      <c r="B494" s="304" t="str">
        <f>B182</f>
        <v>6. Rozváděč RA22</v>
      </c>
      <c r="C494" s="303"/>
      <c r="D494" s="302">
        <v>21</v>
      </c>
      <c r="E494" s="301">
        <f>F200</f>
        <v>0</v>
      </c>
      <c r="F494" s="300"/>
      <c r="G494" s="301">
        <f>H200</f>
        <v>0</v>
      </c>
      <c r="H494" s="300"/>
    </row>
    <row r="495" spans="1:8" ht="16.5">
      <c r="A495" s="305">
        <f>(SUM(A494,1))</f>
        <v>391</v>
      </c>
      <c r="B495" s="304" t="str">
        <f>B204</f>
        <v>7. Rozváděč RTC</v>
      </c>
      <c r="C495" s="303"/>
      <c r="D495" s="302">
        <v>21</v>
      </c>
      <c r="E495" s="301">
        <f>F222</f>
        <v>0</v>
      </c>
      <c r="F495" s="300"/>
      <c r="G495" s="301">
        <f>H222</f>
        <v>0</v>
      </c>
      <c r="H495" s="300"/>
    </row>
    <row r="496" spans="1:8" ht="16.5">
      <c r="A496" s="305">
        <f>(SUM(A495,1))</f>
        <v>392</v>
      </c>
      <c r="B496" s="304" t="str">
        <f>B226</f>
        <v>8. Rozváděč RFVE-A</v>
      </c>
      <c r="C496" s="303"/>
      <c r="D496" s="302">
        <v>21</v>
      </c>
      <c r="E496" s="301">
        <f>F242</f>
        <v>0</v>
      </c>
      <c r="F496" s="300"/>
      <c r="G496" s="301">
        <f>H242</f>
        <v>0</v>
      </c>
      <c r="H496" s="300"/>
    </row>
    <row r="497" spans="1:8">
      <c r="A497" s="305">
        <f>(SUM(A496,1))</f>
        <v>393</v>
      </c>
      <c r="B497" s="304" t="str">
        <f>B246</f>
        <v>9. Svítidla vč. zdrojů a předřadníků</v>
      </c>
      <c r="C497" s="303"/>
      <c r="D497" s="302">
        <v>21</v>
      </c>
      <c r="E497" s="301">
        <f>F271</f>
        <v>0</v>
      </c>
      <c r="F497" s="300"/>
      <c r="G497" s="301">
        <f>H271</f>
        <v>0</v>
      </c>
      <c r="H497" s="300"/>
    </row>
    <row r="498" spans="1:8" ht="24.75">
      <c r="A498" s="305">
        <f>(SUM(A497,1))</f>
        <v>394</v>
      </c>
      <c r="B498" s="304" t="str">
        <f>B275</f>
        <v>10. Hromosvody a uzemnění</v>
      </c>
      <c r="C498" s="303"/>
      <c r="D498" s="302">
        <v>21</v>
      </c>
      <c r="E498" s="301">
        <f>F301</f>
        <v>0</v>
      </c>
      <c r="F498" s="300"/>
      <c r="G498" s="301">
        <f>H301</f>
        <v>0</v>
      </c>
      <c r="H498" s="300"/>
    </row>
    <row r="499" spans="1:8">
      <c r="A499" s="305">
        <f>(SUM(A498,1))</f>
        <v>395</v>
      </c>
      <c r="B499" s="304" t="str">
        <f>B305</f>
        <v>11. Strukturovaná kabeláž, telekomunikace, A/V, Domovní telefon</v>
      </c>
      <c r="C499" s="303"/>
      <c r="D499" s="302">
        <v>21</v>
      </c>
      <c r="E499" s="301">
        <f>F364</f>
        <v>0</v>
      </c>
      <c r="F499" s="300"/>
      <c r="G499" s="301">
        <f>H364</f>
        <v>0</v>
      </c>
      <c r="H499" s="300"/>
    </row>
    <row r="500" spans="1:8">
      <c r="A500" s="305">
        <f>(SUM(A499,1))</f>
        <v>396</v>
      </c>
      <c r="B500" s="304" t="str">
        <f>B368</f>
        <v>12. SE-PA - Sestra - pacient</v>
      </c>
      <c r="C500" s="303"/>
      <c r="D500" s="302">
        <v>21</v>
      </c>
      <c r="E500" s="301">
        <f>F398</f>
        <v>0</v>
      </c>
      <c r="F500" s="300"/>
      <c r="G500" s="301">
        <f>H398</f>
        <v>0</v>
      </c>
      <c r="H500" s="300"/>
    </row>
    <row r="501" spans="1:8" ht="24.75">
      <c r="A501" s="305">
        <f>(SUM(A500,1))</f>
        <v>397</v>
      </c>
      <c r="B501" s="304" t="str">
        <f>B402</f>
        <v>13. Satelitní a televizní systém</v>
      </c>
      <c r="C501" s="303"/>
      <c r="D501" s="302">
        <v>21</v>
      </c>
      <c r="E501" s="301">
        <f>F421</f>
        <v>0</v>
      </c>
      <c r="F501" s="300"/>
      <c r="G501" s="301">
        <f>H421</f>
        <v>0</v>
      </c>
      <c r="H501" s="300"/>
    </row>
    <row r="502" spans="1:8">
      <c r="A502" s="305">
        <f>(SUM(A501,1))</f>
        <v>398</v>
      </c>
      <c r="B502" s="304" t="str">
        <f>B425</f>
        <v>14. PZTS (EZS) - požární detekce</v>
      </c>
      <c r="C502" s="303"/>
      <c r="D502" s="302">
        <v>21</v>
      </c>
      <c r="E502" s="301">
        <f>F440</f>
        <v>0</v>
      </c>
      <c r="F502" s="300"/>
      <c r="G502" s="301">
        <f>H440</f>
        <v>0</v>
      </c>
      <c r="H502" s="300"/>
    </row>
    <row r="503" spans="1:8">
      <c r="A503" s="305">
        <f>(SUM(A502,1))</f>
        <v>399</v>
      </c>
      <c r="B503" s="304" t="str">
        <f>B444</f>
        <v>15. Dodávky technologie FVE</v>
      </c>
      <c r="C503" s="303"/>
      <c r="D503" s="302">
        <v>21</v>
      </c>
      <c r="E503" s="301">
        <f>F459</f>
        <v>0</v>
      </c>
      <c r="F503" s="300"/>
      <c r="G503" s="301">
        <f>H459</f>
        <v>0</v>
      </c>
      <c r="H503" s="300"/>
    </row>
    <row r="504" spans="1:8">
      <c r="A504" s="305">
        <f>(SUM(A503,1))</f>
        <v>400</v>
      </c>
      <c r="B504" s="304" t="str">
        <f>B463</f>
        <v>16. HZS, PD, revize</v>
      </c>
      <c r="C504" s="303"/>
      <c r="D504" s="302">
        <v>21</v>
      </c>
      <c r="E504" s="301">
        <f>F473</f>
        <v>0</v>
      </c>
      <c r="F504" s="300"/>
      <c r="G504" s="301">
        <f>H473</f>
        <v>0</v>
      </c>
      <c r="H504" s="300"/>
    </row>
    <row r="505" spans="1:8">
      <c r="A505" s="299"/>
      <c r="B505" s="296"/>
      <c r="C505" s="298"/>
      <c r="D505" s="298"/>
      <c r="E505" s="298"/>
      <c r="F505" s="297"/>
      <c r="G505" s="296"/>
      <c r="H505" s="295"/>
    </row>
    <row r="506" spans="1:8">
      <c r="A506" s="294"/>
      <c r="B506" s="293"/>
      <c r="C506" s="290"/>
      <c r="D506" s="292"/>
      <c r="E506" s="290"/>
      <c r="F506" s="291"/>
      <c r="G506" s="290"/>
      <c r="H506" s="289"/>
    </row>
    <row r="507" spans="1:8">
      <c r="A507" s="288">
        <f>(SUM(A504,1))</f>
        <v>401</v>
      </c>
      <c r="B507" s="287" t="s">
        <v>2751</v>
      </c>
      <c r="C507" s="286"/>
      <c r="D507" s="286"/>
      <c r="E507" s="285">
        <f>SUM(E489:F504)</f>
        <v>0</v>
      </c>
      <c r="F507" s="283"/>
      <c r="G507" s="284">
        <f>SUM(G489:H504)</f>
        <v>0</v>
      </c>
      <c r="H507" s="283"/>
    </row>
    <row r="510" spans="1:8">
      <c r="A510" s="271">
        <f>(SUM(A507,1))</f>
        <v>402</v>
      </c>
      <c r="B510" s="282" t="s">
        <v>2750</v>
      </c>
      <c r="C510" s="282"/>
      <c r="D510" s="282"/>
      <c r="E510" s="281">
        <f>SUM(E507:H507)</f>
        <v>0</v>
      </c>
      <c r="F510" s="281"/>
      <c r="G510" s="280" t="s">
        <v>2749</v>
      </c>
    </row>
    <row r="511" spans="1:8">
      <c r="B511" s="279"/>
    </row>
    <row r="513" spans="1:8">
      <c r="B513" s="278">
        <f>E513+G513</f>
        <v>0</v>
      </c>
      <c r="C513" s="276"/>
      <c r="D513" s="275">
        <v>15</v>
      </c>
      <c r="E513" s="274">
        <f>SUM(SUMIF(D489:D504,D513,E489:E504),SUMIF(D489:D504,D513,G489:G504))</f>
        <v>0</v>
      </c>
      <c r="F513" s="274"/>
      <c r="G513" s="273">
        <f>CEILING(E513*D513/100,0.1)</f>
        <v>0</v>
      </c>
      <c r="H513" s="272"/>
    </row>
    <row r="514" spans="1:8">
      <c r="B514" s="277">
        <f>E514+G514</f>
        <v>0</v>
      </c>
      <c r="C514" s="276"/>
      <c r="D514" s="275">
        <v>21</v>
      </c>
      <c r="E514" s="274">
        <f>SUM(SUMIF(D489:D504,D514,E489:E504),SUMIF(D489:D504,D514,G489:G504))</f>
        <v>0</v>
      </c>
      <c r="F514" s="274"/>
      <c r="G514" s="273">
        <f>CEILING(E514*D514/100,0.1)</f>
        <v>0</v>
      </c>
      <c r="H514" s="272"/>
    </row>
    <row r="517" spans="1:8">
      <c r="A517" s="271">
        <f>(SUM(A510,1))</f>
        <v>403</v>
      </c>
      <c r="B517" s="270" t="s">
        <v>2748</v>
      </c>
      <c r="E517" s="269">
        <f>SUM(B513:B514)</f>
        <v>0</v>
      </c>
      <c r="F517" s="269"/>
      <c r="G517" s="268" t="s">
        <v>2747</v>
      </c>
    </row>
    <row r="518" spans="1:8" ht="13.5" thickBot="1">
      <c r="A518" s="266"/>
      <c r="B518" s="267"/>
      <c r="C518" s="266"/>
      <c r="D518" s="266"/>
      <c r="E518" s="266"/>
      <c r="F518" s="266"/>
      <c r="G518" s="266"/>
      <c r="H518" s="266"/>
    </row>
    <row r="519" spans="1:8" ht="13.5" thickTop="1"/>
  </sheetData>
  <mergeCells count="75">
    <mergeCell ref="E517:F517"/>
    <mergeCell ref="E507:F507"/>
    <mergeCell ref="G507:H507"/>
    <mergeCell ref="E510:F510"/>
    <mergeCell ref="E513:F513"/>
    <mergeCell ref="G513:H513"/>
    <mergeCell ref="E514:F514"/>
    <mergeCell ref="G514:H514"/>
    <mergeCell ref="E502:F502"/>
    <mergeCell ref="G502:H502"/>
    <mergeCell ref="E503:F503"/>
    <mergeCell ref="G503:H503"/>
    <mergeCell ref="E504:F504"/>
    <mergeCell ref="G504:H504"/>
    <mergeCell ref="E499:F499"/>
    <mergeCell ref="G499:H499"/>
    <mergeCell ref="E500:F500"/>
    <mergeCell ref="G500:H500"/>
    <mergeCell ref="E501:F501"/>
    <mergeCell ref="G501:H501"/>
    <mergeCell ref="E496:F496"/>
    <mergeCell ref="G496:H496"/>
    <mergeCell ref="E497:F497"/>
    <mergeCell ref="G497:H497"/>
    <mergeCell ref="E498:F498"/>
    <mergeCell ref="G498:H498"/>
    <mergeCell ref="E493:F493"/>
    <mergeCell ref="G493:H493"/>
    <mergeCell ref="E494:F494"/>
    <mergeCell ref="G494:H494"/>
    <mergeCell ref="E495:F495"/>
    <mergeCell ref="G495:H495"/>
    <mergeCell ref="B488:D488"/>
    <mergeCell ref="E490:F490"/>
    <mergeCell ref="G490:H490"/>
    <mergeCell ref="E492:F492"/>
    <mergeCell ref="G492:H492"/>
    <mergeCell ref="E491:F491"/>
    <mergeCell ref="G491:H491"/>
    <mergeCell ref="E489:F489"/>
    <mergeCell ref="G489:H489"/>
    <mergeCell ref="E402:F402"/>
    <mergeCell ref="G402:H402"/>
    <mergeCell ref="E425:F425"/>
    <mergeCell ref="G425:H425"/>
    <mergeCell ref="E444:F444"/>
    <mergeCell ref="G444:H444"/>
    <mergeCell ref="E463:F463"/>
    <mergeCell ref="G463:H463"/>
    <mergeCell ref="E487:F487"/>
    <mergeCell ref="G487:H487"/>
    <mergeCell ref="E275:F275"/>
    <mergeCell ref="G275:H275"/>
    <mergeCell ref="E305:F305"/>
    <mergeCell ref="G305:H305"/>
    <mergeCell ref="E368:F368"/>
    <mergeCell ref="G368:H368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1303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ROUND((SUM(BE143:BE524)),  2)</f>
        <v>0</v>
      </c>
      <c r="I33" s="92">
        <v>0.21</v>
      </c>
      <c r="J33" s="91">
        <f>ROUND(((SUM(BE143:BE524))*I33),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ROUND((SUM(BF143:BF524)),  2)</f>
        <v>0</v>
      </c>
      <c r="I34" s="92">
        <v>0.15</v>
      </c>
      <c r="J34" s="91">
        <f>ROUND(((SUM(BF143:BF524))*I34),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ROUND((SUM(BG143:BG524)),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ROUND((SUM(BH143:BH524)),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ROUND((SUM(BI143:BI524)),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JC-B - SO 02 - Objekt B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J166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J190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J218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J234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J267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J282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J284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J285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J299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J322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J357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J359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J386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J388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J390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J392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J411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J422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J435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J444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J458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J488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J496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J513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J521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36" t="str">
        <f>E7</f>
        <v>Komunitní sociální služby DOZP</v>
      </c>
      <c r="F133" s="237"/>
      <c r="G133" s="237"/>
      <c r="H133" s="2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198" t="str">
        <f>E9</f>
        <v>JC-B - SO 02 - Objekt B</v>
      </c>
      <c r="F135" s="238"/>
      <c r="G135" s="238"/>
      <c r="H135" s="238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P144+P284</f>
        <v>0</v>
      </c>
      <c r="Q143" s="53"/>
      <c r="R143" s="117">
        <f>R144+R284</f>
        <v>3498.3929413199999</v>
      </c>
      <c r="S143" s="53"/>
      <c r="T143" s="118">
        <f>T144+T284</f>
        <v>0</v>
      </c>
      <c r="AT143" s="17" t="s">
        <v>76</v>
      </c>
      <c r="AU143" s="17" t="s">
        <v>109</v>
      </c>
      <c r="BK143" s="119">
        <f>BK144+BK284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P145+P166+P190+P218+P234+P267+P282</f>
        <v>0</v>
      </c>
      <c r="R144" s="126">
        <f>R145+R166+R190+R218+R234+R267+R282</f>
        <v>3346.3212040599997</v>
      </c>
      <c r="T144" s="127">
        <f>T145+T166+T190+T218+T234+T267+T282</f>
        <v>0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BK145+BK166+BK190+BK218+BK234+BK267+BK282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SUM(P146:P165)</f>
        <v>0</v>
      </c>
      <c r="R145" s="126">
        <f>SUM(R146:R165)</f>
        <v>0</v>
      </c>
      <c r="T145" s="127">
        <f>SUM(T146:T165)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SUM(BK146:BK165)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12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1304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12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1305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1063.5840000000001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1306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328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1307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1308</v>
      </c>
      <c r="H150" s="149">
        <v>328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85</v>
      </c>
      <c r="AY150" s="147" t="s">
        <v>152</v>
      </c>
    </row>
    <row r="151" spans="2:65" s="1" customFormat="1" ht="33" customHeight="1">
      <c r="B151" s="32"/>
      <c r="C151" s="132" t="s">
        <v>177</v>
      </c>
      <c r="D151" s="132" t="s">
        <v>154</v>
      </c>
      <c r="E151" s="133" t="s">
        <v>178</v>
      </c>
      <c r="F151" s="134" t="s">
        <v>179</v>
      </c>
      <c r="G151" s="135" t="s">
        <v>172</v>
      </c>
      <c r="H151" s="136">
        <v>557.6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159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159</v>
      </c>
      <c r="BM151" s="143" t="s">
        <v>1309</v>
      </c>
    </row>
    <row r="152" spans="2:65" s="12" customFormat="1" ht="11.25">
      <c r="B152" s="145"/>
      <c r="D152" s="146" t="s">
        <v>174</v>
      </c>
      <c r="E152" s="147" t="s">
        <v>1</v>
      </c>
      <c r="F152" s="148" t="s">
        <v>1310</v>
      </c>
      <c r="H152" s="149">
        <v>328</v>
      </c>
      <c r="I152" s="150"/>
      <c r="L152" s="145"/>
      <c r="M152" s="151"/>
      <c r="T152" s="152"/>
      <c r="AT152" s="147" t="s">
        <v>174</v>
      </c>
      <c r="AU152" s="147" t="s">
        <v>160</v>
      </c>
      <c r="AV152" s="12" t="s">
        <v>160</v>
      </c>
      <c r="AW152" s="12" t="s">
        <v>32</v>
      </c>
      <c r="AX152" s="12" t="s">
        <v>77</v>
      </c>
      <c r="AY152" s="147" t="s">
        <v>152</v>
      </c>
    </row>
    <row r="153" spans="2:65" s="12" customFormat="1" ht="11.25">
      <c r="B153" s="145"/>
      <c r="D153" s="146" t="s">
        <v>174</v>
      </c>
      <c r="E153" s="147" t="s">
        <v>1</v>
      </c>
      <c r="F153" s="148" t="s">
        <v>1311</v>
      </c>
      <c r="H153" s="149">
        <v>229.6</v>
      </c>
      <c r="I153" s="150"/>
      <c r="L153" s="145"/>
      <c r="M153" s="151"/>
      <c r="T153" s="152"/>
      <c r="AT153" s="147" t="s">
        <v>174</v>
      </c>
      <c r="AU153" s="147" t="s">
        <v>160</v>
      </c>
      <c r="AV153" s="12" t="s">
        <v>160</v>
      </c>
      <c r="AW153" s="12" t="s">
        <v>32</v>
      </c>
      <c r="AX153" s="12" t="s">
        <v>77</v>
      </c>
      <c r="AY153" s="147" t="s">
        <v>152</v>
      </c>
    </row>
    <row r="154" spans="2:65" s="14" customFormat="1" ht="11.25">
      <c r="B154" s="160"/>
      <c r="D154" s="146" t="s">
        <v>174</v>
      </c>
      <c r="E154" s="161" t="s">
        <v>1</v>
      </c>
      <c r="F154" s="162" t="s">
        <v>1312</v>
      </c>
      <c r="H154" s="161" t="s">
        <v>1</v>
      </c>
      <c r="I154" s="163"/>
      <c r="L154" s="160"/>
      <c r="M154" s="164"/>
      <c r="T154" s="165"/>
      <c r="AT154" s="161" t="s">
        <v>174</v>
      </c>
      <c r="AU154" s="161" t="s">
        <v>160</v>
      </c>
      <c r="AV154" s="14" t="s">
        <v>85</v>
      </c>
      <c r="AW154" s="14" t="s">
        <v>32</v>
      </c>
      <c r="AX154" s="14" t="s">
        <v>77</v>
      </c>
      <c r="AY154" s="161" t="s">
        <v>152</v>
      </c>
    </row>
    <row r="155" spans="2:65" s="13" customFormat="1" ht="11.25">
      <c r="B155" s="153"/>
      <c r="D155" s="146" t="s">
        <v>174</v>
      </c>
      <c r="E155" s="154" t="s">
        <v>1</v>
      </c>
      <c r="F155" s="155" t="s">
        <v>176</v>
      </c>
      <c r="H155" s="156">
        <v>557.6</v>
      </c>
      <c r="I155" s="157"/>
      <c r="L155" s="153"/>
      <c r="M155" s="158"/>
      <c r="T155" s="159"/>
      <c r="AT155" s="154" t="s">
        <v>174</v>
      </c>
      <c r="AU155" s="154" t="s">
        <v>160</v>
      </c>
      <c r="AV155" s="13" t="s">
        <v>159</v>
      </c>
      <c r="AW155" s="13" t="s">
        <v>32</v>
      </c>
      <c r="AX155" s="13" t="s">
        <v>85</v>
      </c>
      <c r="AY155" s="154" t="s">
        <v>152</v>
      </c>
    </row>
    <row r="156" spans="2:65" s="1" customFormat="1" ht="33" customHeight="1">
      <c r="B156" s="32"/>
      <c r="C156" s="132" t="s">
        <v>184</v>
      </c>
      <c r="D156" s="132" t="s">
        <v>154</v>
      </c>
      <c r="E156" s="133" t="s">
        <v>185</v>
      </c>
      <c r="F156" s="134" t="s">
        <v>186</v>
      </c>
      <c r="G156" s="135" t="s">
        <v>172</v>
      </c>
      <c r="H156" s="136">
        <v>234.92699999999999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1313</v>
      </c>
    </row>
    <row r="157" spans="2:65" s="12" customFormat="1" ht="11.25">
      <c r="B157" s="145"/>
      <c r="D157" s="146" t="s">
        <v>174</v>
      </c>
      <c r="E157" s="147" t="s">
        <v>1</v>
      </c>
      <c r="F157" s="148" t="s">
        <v>1314</v>
      </c>
      <c r="H157" s="149">
        <v>234.92699999999999</v>
      </c>
      <c r="I157" s="150"/>
      <c r="L157" s="145"/>
      <c r="M157" s="151"/>
      <c r="T157" s="152"/>
      <c r="AT157" s="147" t="s">
        <v>174</v>
      </c>
      <c r="AU157" s="147" t="s">
        <v>160</v>
      </c>
      <c r="AV157" s="12" t="s">
        <v>160</v>
      </c>
      <c r="AW157" s="12" t="s">
        <v>32</v>
      </c>
      <c r="AX157" s="12" t="s">
        <v>85</v>
      </c>
      <c r="AY157" s="147" t="s">
        <v>152</v>
      </c>
    </row>
    <row r="158" spans="2:65" s="1" customFormat="1" ht="24.2" customHeight="1">
      <c r="B158" s="32"/>
      <c r="C158" s="132" t="s">
        <v>189</v>
      </c>
      <c r="D158" s="132" t="s">
        <v>154</v>
      </c>
      <c r="E158" s="133" t="s">
        <v>190</v>
      </c>
      <c r="F158" s="134" t="s">
        <v>191</v>
      </c>
      <c r="G158" s="135" t="s">
        <v>172</v>
      </c>
      <c r="H158" s="136">
        <v>229.6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1315</v>
      </c>
    </row>
    <row r="159" spans="2:65" s="1" customFormat="1" ht="24.2" customHeight="1">
      <c r="B159" s="32"/>
      <c r="C159" s="132" t="s">
        <v>193</v>
      </c>
      <c r="D159" s="132" t="s">
        <v>154</v>
      </c>
      <c r="E159" s="133" t="s">
        <v>194</v>
      </c>
      <c r="F159" s="134" t="s">
        <v>195</v>
      </c>
      <c r="G159" s="135" t="s">
        <v>196</v>
      </c>
      <c r="H159" s="136">
        <v>422.86900000000003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159</v>
      </c>
      <c r="BM159" s="143" t="s">
        <v>1316</v>
      </c>
    </row>
    <row r="160" spans="2:65" s="12" customFormat="1" ht="11.25">
      <c r="B160" s="145"/>
      <c r="D160" s="146" t="s">
        <v>174</v>
      </c>
      <c r="E160" s="147" t="s">
        <v>1</v>
      </c>
      <c r="F160" s="148" t="s">
        <v>1317</v>
      </c>
      <c r="H160" s="149">
        <v>422.86900000000003</v>
      </c>
      <c r="I160" s="150"/>
      <c r="L160" s="145"/>
      <c r="M160" s="151"/>
      <c r="T160" s="152"/>
      <c r="AT160" s="147" t="s">
        <v>174</v>
      </c>
      <c r="AU160" s="147" t="s">
        <v>160</v>
      </c>
      <c r="AV160" s="12" t="s">
        <v>160</v>
      </c>
      <c r="AW160" s="12" t="s">
        <v>32</v>
      </c>
      <c r="AX160" s="12" t="s">
        <v>85</v>
      </c>
      <c r="AY160" s="147" t="s">
        <v>152</v>
      </c>
    </row>
    <row r="161" spans="2:65" s="1" customFormat="1" ht="16.5" customHeight="1">
      <c r="B161" s="32"/>
      <c r="C161" s="132" t="s">
        <v>199</v>
      </c>
      <c r="D161" s="132" t="s">
        <v>154</v>
      </c>
      <c r="E161" s="133" t="s">
        <v>200</v>
      </c>
      <c r="F161" s="134" t="s">
        <v>201</v>
      </c>
      <c r="G161" s="135" t="s">
        <v>172</v>
      </c>
      <c r="H161" s="136">
        <v>562.92700000000002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1318</v>
      </c>
    </row>
    <row r="162" spans="2:65" s="12" customFormat="1" ht="11.25">
      <c r="B162" s="145"/>
      <c r="D162" s="146" t="s">
        <v>174</v>
      </c>
      <c r="E162" s="147" t="s">
        <v>1</v>
      </c>
      <c r="F162" s="148" t="s">
        <v>1319</v>
      </c>
      <c r="H162" s="149">
        <v>562.92700000000002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85</v>
      </c>
      <c r="AY162" s="147" t="s">
        <v>152</v>
      </c>
    </row>
    <row r="163" spans="2:65" s="1" customFormat="1" ht="24.2" customHeight="1">
      <c r="B163" s="32"/>
      <c r="C163" s="132" t="s">
        <v>204</v>
      </c>
      <c r="D163" s="132" t="s">
        <v>154</v>
      </c>
      <c r="E163" s="133" t="s">
        <v>205</v>
      </c>
      <c r="F163" s="134" t="s">
        <v>206</v>
      </c>
      <c r="G163" s="135" t="s">
        <v>172</v>
      </c>
      <c r="H163" s="136">
        <v>229.6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1320</v>
      </c>
    </row>
    <row r="164" spans="2:65" s="12" customFormat="1" ht="11.25">
      <c r="B164" s="145"/>
      <c r="D164" s="146" t="s">
        <v>174</v>
      </c>
      <c r="E164" s="147" t="s">
        <v>1</v>
      </c>
      <c r="F164" s="148" t="s">
        <v>1321</v>
      </c>
      <c r="H164" s="149">
        <v>229.6</v>
      </c>
      <c r="I164" s="150"/>
      <c r="L164" s="145"/>
      <c r="M164" s="151"/>
      <c r="T164" s="152"/>
      <c r="AT164" s="147" t="s">
        <v>174</v>
      </c>
      <c r="AU164" s="147" t="s">
        <v>160</v>
      </c>
      <c r="AV164" s="12" t="s">
        <v>160</v>
      </c>
      <c r="AW164" s="12" t="s">
        <v>32</v>
      </c>
      <c r="AX164" s="12" t="s">
        <v>85</v>
      </c>
      <c r="AY164" s="147" t="s">
        <v>152</v>
      </c>
    </row>
    <row r="165" spans="2:65" s="1" customFormat="1" ht="24.2" customHeight="1">
      <c r="B165" s="32"/>
      <c r="C165" s="132" t="s">
        <v>209</v>
      </c>
      <c r="D165" s="132" t="s">
        <v>154</v>
      </c>
      <c r="E165" s="133" t="s">
        <v>210</v>
      </c>
      <c r="F165" s="134" t="s">
        <v>211</v>
      </c>
      <c r="G165" s="135" t="s">
        <v>168</v>
      </c>
      <c r="H165" s="136">
        <v>721.6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1322</v>
      </c>
    </row>
    <row r="166" spans="2:65" s="11" customFormat="1" ht="22.9" customHeight="1">
      <c r="B166" s="120"/>
      <c r="D166" s="121" t="s">
        <v>76</v>
      </c>
      <c r="E166" s="130" t="s">
        <v>160</v>
      </c>
      <c r="F166" s="130" t="s">
        <v>213</v>
      </c>
      <c r="I166" s="123"/>
      <c r="J166" s="131">
        <f>BK166</f>
        <v>0</v>
      </c>
      <c r="L166" s="120"/>
      <c r="M166" s="125"/>
      <c r="P166" s="126">
        <f>SUM(P167:P189)</f>
        <v>0</v>
      </c>
      <c r="R166" s="126">
        <f>SUM(R167:R189)</f>
        <v>2017.6284789199999</v>
      </c>
      <c r="T166" s="127">
        <f>SUM(T167:T189)</f>
        <v>0</v>
      </c>
      <c r="AR166" s="121" t="s">
        <v>85</v>
      </c>
      <c r="AT166" s="128" t="s">
        <v>76</v>
      </c>
      <c r="AU166" s="128" t="s">
        <v>85</v>
      </c>
      <c r="AY166" s="121" t="s">
        <v>152</v>
      </c>
      <c r="BK166" s="129">
        <f>SUM(BK167:BK189)</f>
        <v>0</v>
      </c>
    </row>
    <row r="167" spans="2:65" s="1" customFormat="1" ht="24.2" customHeight="1">
      <c r="B167" s="32"/>
      <c r="C167" s="132" t="s">
        <v>214</v>
      </c>
      <c r="D167" s="132" t="s">
        <v>154</v>
      </c>
      <c r="E167" s="133" t="s">
        <v>215</v>
      </c>
      <c r="F167" s="134" t="s">
        <v>216</v>
      </c>
      <c r="G167" s="135" t="s">
        <v>217</v>
      </c>
      <c r="H167" s="136">
        <v>57.887999999999998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3.0000000000000001E-5</v>
      </c>
      <c r="R167" s="141">
        <f>Q167*H167</f>
        <v>1.73664E-3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1323</v>
      </c>
    </row>
    <row r="168" spans="2:65" s="1" customFormat="1" ht="24.2" customHeight="1">
      <c r="B168" s="32"/>
      <c r="C168" s="132" t="s">
        <v>219</v>
      </c>
      <c r="D168" s="132" t="s">
        <v>154</v>
      </c>
      <c r="E168" s="133" t="s">
        <v>220</v>
      </c>
      <c r="F168" s="134" t="s">
        <v>221</v>
      </c>
      <c r="G168" s="135" t="s">
        <v>217</v>
      </c>
      <c r="H168" s="136">
        <v>170.44800000000001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4.0000000000000003E-5</v>
      </c>
      <c r="R168" s="141">
        <f>Q168*H168</f>
        <v>6.8179200000000008E-3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1324</v>
      </c>
    </row>
    <row r="169" spans="2:65" s="1" customFormat="1" ht="24.2" customHeight="1">
      <c r="B169" s="32"/>
      <c r="C169" s="132" t="s">
        <v>223</v>
      </c>
      <c r="D169" s="132" t="s">
        <v>154</v>
      </c>
      <c r="E169" s="133" t="s">
        <v>224</v>
      </c>
      <c r="F169" s="134" t="s">
        <v>225</v>
      </c>
      <c r="G169" s="135" t="s">
        <v>217</v>
      </c>
      <c r="H169" s="136">
        <v>169.34399999999999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4.0000000000000003E-5</v>
      </c>
      <c r="R169" s="141">
        <f>Q169*H169</f>
        <v>6.7737600000000002E-3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1325</v>
      </c>
    </row>
    <row r="170" spans="2:65" s="1" customFormat="1" ht="24.2" customHeight="1">
      <c r="B170" s="32"/>
      <c r="C170" s="132" t="s">
        <v>8</v>
      </c>
      <c r="D170" s="132" t="s">
        <v>154</v>
      </c>
      <c r="E170" s="133" t="s">
        <v>227</v>
      </c>
      <c r="F170" s="134" t="s">
        <v>228</v>
      </c>
      <c r="G170" s="135" t="s">
        <v>217</v>
      </c>
      <c r="H170" s="136">
        <v>57.887999999999998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159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159</v>
      </c>
      <c r="BM170" s="143" t="s">
        <v>1326</v>
      </c>
    </row>
    <row r="171" spans="2:65" s="1" customFormat="1" ht="16.5" customHeight="1">
      <c r="B171" s="32"/>
      <c r="C171" s="166" t="s">
        <v>230</v>
      </c>
      <c r="D171" s="166" t="s">
        <v>231</v>
      </c>
      <c r="E171" s="167" t="s">
        <v>232</v>
      </c>
      <c r="F171" s="168" t="s">
        <v>233</v>
      </c>
      <c r="G171" s="169" t="s">
        <v>172</v>
      </c>
      <c r="H171" s="170">
        <v>16.359000000000002</v>
      </c>
      <c r="I171" s="171"/>
      <c r="J171" s="172">
        <f>ROUND(I171*H171,2)</f>
        <v>0</v>
      </c>
      <c r="K171" s="168" t="s">
        <v>1</v>
      </c>
      <c r="L171" s="173"/>
      <c r="M171" s="174" t="s">
        <v>1</v>
      </c>
      <c r="N171" s="175" t="s">
        <v>43</v>
      </c>
      <c r="P171" s="141">
        <f>O171*H171</f>
        <v>0</v>
      </c>
      <c r="Q171" s="141">
        <v>2.4289999999999998</v>
      </c>
      <c r="R171" s="141">
        <f>Q171*H171</f>
        <v>39.736011000000005</v>
      </c>
      <c r="S171" s="141">
        <v>0</v>
      </c>
      <c r="T171" s="142">
        <f>S171*H171</f>
        <v>0</v>
      </c>
      <c r="AR171" s="143" t="s">
        <v>193</v>
      </c>
      <c r="AT171" s="143" t="s">
        <v>231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159</v>
      </c>
      <c r="BM171" s="143" t="s">
        <v>1327</v>
      </c>
    </row>
    <row r="172" spans="2:65" s="1" customFormat="1" ht="48.75">
      <c r="B172" s="32"/>
      <c r="D172" s="146" t="s">
        <v>235</v>
      </c>
      <c r="F172" s="176" t="s">
        <v>236</v>
      </c>
      <c r="I172" s="177"/>
      <c r="L172" s="32"/>
      <c r="M172" s="178"/>
      <c r="T172" s="56"/>
      <c r="AT172" s="17" t="s">
        <v>235</v>
      </c>
      <c r="AU172" s="17" t="s">
        <v>160</v>
      </c>
    </row>
    <row r="173" spans="2:65" s="1" customFormat="1" ht="24.2" customHeight="1">
      <c r="B173" s="32"/>
      <c r="C173" s="132" t="s">
        <v>237</v>
      </c>
      <c r="D173" s="132" t="s">
        <v>154</v>
      </c>
      <c r="E173" s="133" t="s">
        <v>238</v>
      </c>
      <c r="F173" s="134" t="s">
        <v>239</v>
      </c>
      <c r="G173" s="135" t="s">
        <v>217</v>
      </c>
      <c r="H173" s="136">
        <v>339.79199999999997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159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159</v>
      </c>
      <c r="BM173" s="143" t="s">
        <v>1328</v>
      </c>
    </row>
    <row r="174" spans="2:65" s="1" customFormat="1" ht="16.5" customHeight="1">
      <c r="B174" s="32"/>
      <c r="C174" s="166" t="s">
        <v>241</v>
      </c>
      <c r="D174" s="166" t="s">
        <v>231</v>
      </c>
      <c r="E174" s="167" t="s">
        <v>232</v>
      </c>
      <c r="F174" s="168" t="s">
        <v>233</v>
      </c>
      <c r="G174" s="169" t="s">
        <v>172</v>
      </c>
      <c r="H174" s="170">
        <v>218.56800000000001</v>
      </c>
      <c r="I174" s="171"/>
      <c r="J174" s="172">
        <f>ROUND(I174*H174,2)</f>
        <v>0</v>
      </c>
      <c r="K174" s="168" t="s">
        <v>1</v>
      </c>
      <c r="L174" s="173"/>
      <c r="M174" s="174" t="s">
        <v>1</v>
      </c>
      <c r="N174" s="175" t="s">
        <v>43</v>
      </c>
      <c r="P174" s="141">
        <f>O174*H174</f>
        <v>0</v>
      </c>
      <c r="Q174" s="141">
        <v>2.4289999999999998</v>
      </c>
      <c r="R174" s="141">
        <f>Q174*H174</f>
        <v>530.90167199999996</v>
      </c>
      <c r="S174" s="141">
        <v>0</v>
      </c>
      <c r="T174" s="142">
        <f>S174*H174</f>
        <v>0</v>
      </c>
      <c r="AR174" s="143" t="s">
        <v>193</v>
      </c>
      <c r="AT174" s="143" t="s">
        <v>231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159</v>
      </c>
      <c r="BM174" s="143" t="s">
        <v>1329</v>
      </c>
    </row>
    <row r="175" spans="2:65" s="1" customFormat="1" ht="48.75">
      <c r="B175" s="32"/>
      <c r="D175" s="146" t="s">
        <v>235</v>
      </c>
      <c r="F175" s="176" t="s">
        <v>236</v>
      </c>
      <c r="I175" s="177"/>
      <c r="L175" s="32"/>
      <c r="M175" s="178"/>
      <c r="T175" s="56"/>
      <c r="AT175" s="17" t="s">
        <v>235</v>
      </c>
      <c r="AU175" s="17" t="s">
        <v>160</v>
      </c>
    </row>
    <row r="176" spans="2:65" s="1" customFormat="1" ht="24.2" customHeight="1">
      <c r="B176" s="32"/>
      <c r="C176" s="132" t="s">
        <v>243</v>
      </c>
      <c r="D176" s="132" t="s">
        <v>154</v>
      </c>
      <c r="E176" s="133" t="s">
        <v>244</v>
      </c>
      <c r="F176" s="134" t="s">
        <v>245</v>
      </c>
      <c r="G176" s="135" t="s">
        <v>196</v>
      </c>
      <c r="H176" s="136">
        <v>10.08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1.11381</v>
      </c>
      <c r="R176" s="141">
        <f>Q176*H176</f>
        <v>11.227204799999999</v>
      </c>
      <c r="S176" s="141">
        <v>0</v>
      </c>
      <c r="T176" s="142">
        <f>S176*H176</f>
        <v>0</v>
      </c>
      <c r="AR176" s="143" t="s">
        <v>159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159</v>
      </c>
      <c r="BM176" s="143" t="s">
        <v>1330</v>
      </c>
    </row>
    <row r="177" spans="2:65" s="1" customFormat="1" ht="24.2" customHeight="1">
      <c r="B177" s="32"/>
      <c r="C177" s="132" t="s">
        <v>1260</v>
      </c>
      <c r="D177" s="132" t="s">
        <v>154</v>
      </c>
      <c r="E177" s="133" t="s">
        <v>248</v>
      </c>
      <c r="F177" s="134" t="s">
        <v>249</v>
      </c>
      <c r="G177" s="135" t="s">
        <v>172</v>
      </c>
      <c r="H177" s="136">
        <v>98.4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2.16</v>
      </c>
      <c r="R177" s="141">
        <f>Q177*H177</f>
        <v>212.54400000000004</v>
      </c>
      <c r="S177" s="141">
        <v>0</v>
      </c>
      <c r="T177" s="142">
        <f>S177*H177</f>
        <v>0</v>
      </c>
      <c r="AR177" s="143" t="s">
        <v>159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159</v>
      </c>
      <c r="BM177" s="143" t="s">
        <v>1331</v>
      </c>
    </row>
    <row r="178" spans="2:65" s="12" customFormat="1" ht="11.25">
      <c r="B178" s="145"/>
      <c r="D178" s="146" t="s">
        <v>174</v>
      </c>
      <c r="E178" s="147" t="s">
        <v>1</v>
      </c>
      <c r="F178" s="148" t="s">
        <v>1332</v>
      </c>
      <c r="H178" s="149">
        <v>98.4</v>
      </c>
      <c r="I178" s="150"/>
      <c r="L178" s="145"/>
      <c r="M178" s="151"/>
      <c r="T178" s="152"/>
      <c r="AT178" s="147" t="s">
        <v>174</v>
      </c>
      <c r="AU178" s="147" t="s">
        <v>160</v>
      </c>
      <c r="AV178" s="12" t="s">
        <v>160</v>
      </c>
      <c r="AW178" s="12" t="s">
        <v>32</v>
      </c>
      <c r="AX178" s="12" t="s">
        <v>85</v>
      </c>
      <c r="AY178" s="147" t="s">
        <v>152</v>
      </c>
    </row>
    <row r="179" spans="2:65" s="1" customFormat="1" ht="24.2" customHeight="1">
      <c r="B179" s="32"/>
      <c r="C179" s="132" t="s">
        <v>252</v>
      </c>
      <c r="D179" s="132" t="s">
        <v>154</v>
      </c>
      <c r="E179" s="133" t="s">
        <v>253</v>
      </c>
      <c r="F179" s="134" t="s">
        <v>254</v>
      </c>
      <c r="G179" s="135" t="s">
        <v>172</v>
      </c>
      <c r="H179" s="136">
        <v>98.4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1.98</v>
      </c>
      <c r="R179" s="141">
        <f>Q179*H179</f>
        <v>194.83200000000002</v>
      </c>
      <c r="S179" s="141">
        <v>0</v>
      </c>
      <c r="T179" s="142">
        <f>S179*H179</f>
        <v>0</v>
      </c>
      <c r="AR179" s="143" t="s">
        <v>159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159</v>
      </c>
      <c r="BM179" s="143" t="s">
        <v>1333</v>
      </c>
    </row>
    <row r="180" spans="2:65" s="12" customFormat="1" ht="11.25">
      <c r="B180" s="145"/>
      <c r="D180" s="146" t="s">
        <v>174</v>
      </c>
      <c r="E180" s="147" t="s">
        <v>1</v>
      </c>
      <c r="F180" s="148" t="s">
        <v>1332</v>
      </c>
      <c r="H180" s="149">
        <v>98.4</v>
      </c>
      <c r="I180" s="150"/>
      <c r="L180" s="145"/>
      <c r="M180" s="151"/>
      <c r="T180" s="152"/>
      <c r="AT180" s="147" t="s">
        <v>174</v>
      </c>
      <c r="AU180" s="147" t="s">
        <v>160</v>
      </c>
      <c r="AV180" s="12" t="s">
        <v>160</v>
      </c>
      <c r="AW180" s="12" t="s">
        <v>32</v>
      </c>
      <c r="AX180" s="12" t="s">
        <v>85</v>
      </c>
      <c r="AY180" s="147" t="s">
        <v>152</v>
      </c>
    </row>
    <row r="181" spans="2:65" s="1" customFormat="1" ht="24.2" customHeight="1">
      <c r="B181" s="32"/>
      <c r="C181" s="132" t="s">
        <v>7</v>
      </c>
      <c r="D181" s="132" t="s">
        <v>154</v>
      </c>
      <c r="E181" s="133" t="s">
        <v>256</v>
      </c>
      <c r="F181" s="134" t="s">
        <v>257</v>
      </c>
      <c r="G181" s="135" t="s">
        <v>172</v>
      </c>
      <c r="H181" s="136">
        <v>130.17599999999999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2.5018699999999998</v>
      </c>
      <c r="R181" s="141">
        <f>Q181*H181</f>
        <v>325.68342911999997</v>
      </c>
      <c r="S181" s="141">
        <v>0</v>
      </c>
      <c r="T181" s="142">
        <f>S181*H181</f>
        <v>0</v>
      </c>
      <c r="AR181" s="143" t="s">
        <v>159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159</v>
      </c>
      <c r="BM181" s="143" t="s">
        <v>1334</v>
      </c>
    </row>
    <row r="182" spans="2:65" s="1" customFormat="1" ht="48.75">
      <c r="B182" s="32"/>
      <c r="D182" s="146" t="s">
        <v>235</v>
      </c>
      <c r="F182" s="176" t="s">
        <v>236</v>
      </c>
      <c r="I182" s="177"/>
      <c r="L182" s="32"/>
      <c r="M182" s="178"/>
      <c r="T182" s="56"/>
      <c r="AT182" s="17" t="s">
        <v>235</v>
      </c>
      <c r="AU182" s="17" t="s">
        <v>160</v>
      </c>
    </row>
    <row r="183" spans="2:65" s="1" customFormat="1" ht="16.5" customHeight="1">
      <c r="B183" s="32"/>
      <c r="C183" s="132" t="s">
        <v>259</v>
      </c>
      <c r="D183" s="132" t="s">
        <v>154</v>
      </c>
      <c r="E183" s="133" t="s">
        <v>260</v>
      </c>
      <c r="F183" s="134" t="s">
        <v>261</v>
      </c>
      <c r="G183" s="135" t="s">
        <v>168</v>
      </c>
      <c r="H183" s="136">
        <v>134.4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2.47E-3</v>
      </c>
      <c r="R183" s="141">
        <f>Q183*H183</f>
        <v>0.33196799999999999</v>
      </c>
      <c r="S183" s="141">
        <v>0</v>
      </c>
      <c r="T183" s="142">
        <f>S183*H183</f>
        <v>0</v>
      </c>
      <c r="AR183" s="143" t="s">
        <v>159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159</v>
      </c>
      <c r="BM183" s="143" t="s">
        <v>1335</v>
      </c>
    </row>
    <row r="184" spans="2:65" s="1" customFormat="1" ht="16.5" customHeight="1">
      <c r="B184" s="32"/>
      <c r="C184" s="132" t="s">
        <v>263</v>
      </c>
      <c r="D184" s="132" t="s">
        <v>154</v>
      </c>
      <c r="E184" s="133" t="s">
        <v>264</v>
      </c>
      <c r="F184" s="134" t="s">
        <v>265</v>
      </c>
      <c r="G184" s="135" t="s">
        <v>168</v>
      </c>
      <c r="H184" s="136">
        <v>134.4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159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159</v>
      </c>
      <c r="BM184" s="143" t="s">
        <v>1336</v>
      </c>
    </row>
    <row r="185" spans="2:65" s="1" customFormat="1" ht="24.2" customHeight="1">
      <c r="B185" s="32"/>
      <c r="C185" s="132" t="s">
        <v>267</v>
      </c>
      <c r="D185" s="132" t="s">
        <v>154</v>
      </c>
      <c r="E185" s="133" t="s">
        <v>268</v>
      </c>
      <c r="F185" s="134" t="s">
        <v>269</v>
      </c>
      <c r="G185" s="135" t="s">
        <v>196</v>
      </c>
      <c r="H185" s="136">
        <v>23.28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1.0606199999999999</v>
      </c>
      <c r="R185" s="141">
        <f>Q185*H185</f>
        <v>24.6912336</v>
      </c>
      <c r="S185" s="141">
        <v>0</v>
      </c>
      <c r="T185" s="142">
        <f>S185*H185</f>
        <v>0</v>
      </c>
      <c r="AR185" s="143" t="s">
        <v>159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159</v>
      </c>
      <c r="BM185" s="143" t="s">
        <v>1337</v>
      </c>
    </row>
    <row r="186" spans="2:65" s="1" customFormat="1" ht="24.2" customHeight="1">
      <c r="B186" s="32"/>
      <c r="C186" s="132" t="s">
        <v>271</v>
      </c>
      <c r="D186" s="132" t="s">
        <v>154</v>
      </c>
      <c r="E186" s="133" t="s">
        <v>272</v>
      </c>
      <c r="F186" s="134" t="s">
        <v>273</v>
      </c>
      <c r="G186" s="135" t="s">
        <v>172</v>
      </c>
      <c r="H186" s="136">
        <v>269.464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2.5018699999999998</v>
      </c>
      <c r="R186" s="141">
        <f>Q186*H186</f>
        <v>674.16389767999999</v>
      </c>
      <c r="S186" s="141">
        <v>0</v>
      </c>
      <c r="T186" s="142">
        <f>S186*H186</f>
        <v>0</v>
      </c>
      <c r="AR186" s="143" t="s">
        <v>159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159</v>
      </c>
      <c r="BM186" s="143" t="s">
        <v>1338</v>
      </c>
    </row>
    <row r="187" spans="2:65" s="1" customFormat="1" ht="48.75">
      <c r="B187" s="32"/>
      <c r="D187" s="146" t="s">
        <v>235</v>
      </c>
      <c r="F187" s="176" t="s">
        <v>236</v>
      </c>
      <c r="I187" s="177"/>
      <c r="L187" s="32"/>
      <c r="M187" s="178"/>
      <c r="T187" s="56"/>
      <c r="AT187" s="17" t="s">
        <v>235</v>
      </c>
      <c r="AU187" s="17" t="s">
        <v>160</v>
      </c>
    </row>
    <row r="188" spans="2:65" s="1" customFormat="1" ht="16.5" customHeight="1">
      <c r="B188" s="32"/>
      <c r="C188" s="132" t="s">
        <v>275</v>
      </c>
      <c r="D188" s="132" t="s">
        <v>154</v>
      </c>
      <c r="E188" s="133" t="s">
        <v>276</v>
      </c>
      <c r="F188" s="134" t="s">
        <v>277</v>
      </c>
      <c r="G188" s="135" t="s">
        <v>168</v>
      </c>
      <c r="H188" s="136">
        <v>1301.76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2.6900000000000001E-3</v>
      </c>
      <c r="R188" s="141">
        <f>Q188*H188</f>
        <v>3.5017344000000001</v>
      </c>
      <c r="S188" s="141">
        <v>0</v>
      </c>
      <c r="T188" s="142">
        <f>S188*H188</f>
        <v>0</v>
      </c>
      <c r="AR188" s="143" t="s">
        <v>159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159</v>
      </c>
      <c r="BM188" s="143" t="s">
        <v>1339</v>
      </c>
    </row>
    <row r="189" spans="2:65" s="1" customFormat="1" ht="16.5" customHeight="1">
      <c r="B189" s="32"/>
      <c r="C189" s="132" t="s">
        <v>279</v>
      </c>
      <c r="D189" s="132" t="s">
        <v>154</v>
      </c>
      <c r="E189" s="133" t="s">
        <v>280</v>
      </c>
      <c r="F189" s="134" t="s">
        <v>281</v>
      </c>
      <c r="G189" s="135" t="s">
        <v>168</v>
      </c>
      <c r="H189" s="136">
        <v>1301.76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1340</v>
      </c>
    </row>
    <row r="190" spans="2:65" s="11" customFormat="1" ht="22.9" customHeight="1">
      <c r="B190" s="120"/>
      <c r="D190" s="121" t="s">
        <v>76</v>
      </c>
      <c r="E190" s="130" t="s">
        <v>165</v>
      </c>
      <c r="F190" s="130" t="s">
        <v>283</v>
      </c>
      <c r="I190" s="123"/>
      <c r="J190" s="131">
        <f>BK190</f>
        <v>0</v>
      </c>
      <c r="L190" s="120"/>
      <c r="M190" s="125"/>
      <c r="P190" s="126">
        <f>SUM(P191:P217)</f>
        <v>0</v>
      </c>
      <c r="R190" s="126">
        <f>SUM(R191:R217)</f>
        <v>360.13288499999999</v>
      </c>
      <c r="T190" s="127">
        <f>SUM(T191:T217)</f>
        <v>0</v>
      </c>
      <c r="AR190" s="121" t="s">
        <v>85</v>
      </c>
      <c r="AT190" s="128" t="s">
        <v>76</v>
      </c>
      <c r="AU190" s="128" t="s">
        <v>85</v>
      </c>
      <c r="AY190" s="121" t="s">
        <v>152</v>
      </c>
      <c r="BK190" s="129">
        <f>SUM(BK191:BK217)</f>
        <v>0</v>
      </c>
    </row>
    <row r="191" spans="2:65" s="1" customFormat="1" ht="24.2" customHeight="1">
      <c r="B191" s="32"/>
      <c r="C191" s="132" t="s">
        <v>284</v>
      </c>
      <c r="D191" s="132" t="s">
        <v>154</v>
      </c>
      <c r="E191" s="133" t="s">
        <v>285</v>
      </c>
      <c r="F191" s="134" t="s">
        <v>286</v>
      </c>
      <c r="G191" s="135" t="s">
        <v>168</v>
      </c>
      <c r="H191" s="136">
        <v>721.2</v>
      </c>
      <c r="I191" s="137"/>
      <c r="J191" s="138">
        <f>ROUND(I191*H191,2)</f>
        <v>0</v>
      </c>
      <c r="K191" s="134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0.21828</v>
      </c>
      <c r="R191" s="141">
        <f>Q191*H191</f>
        <v>157.42353600000001</v>
      </c>
      <c r="S191" s="141">
        <v>0</v>
      </c>
      <c r="T191" s="142">
        <f>S191*H191</f>
        <v>0</v>
      </c>
      <c r="AR191" s="143" t="s">
        <v>159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159</v>
      </c>
      <c r="BM191" s="143" t="s">
        <v>1341</v>
      </c>
    </row>
    <row r="192" spans="2:65" s="14" customFormat="1" ht="11.25">
      <c r="B192" s="160"/>
      <c r="D192" s="146" t="s">
        <v>174</v>
      </c>
      <c r="E192" s="161" t="s">
        <v>1</v>
      </c>
      <c r="F192" s="162" t="s">
        <v>288</v>
      </c>
      <c r="H192" s="161" t="s">
        <v>1</v>
      </c>
      <c r="I192" s="163"/>
      <c r="L192" s="160"/>
      <c r="M192" s="164"/>
      <c r="T192" s="165"/>
      <c r="AT192" s="161" t="s">
        <v>174</v>
      </c>
      <c r="AU192" s="161" t="s">
        <v>160</v>
      </c>
      <c r="AV192" s="14" t="s">
        <v>85</v>
      </c>
      <c r="AW192" s="14" t="s">
        <v>32</v>
      </c>
      <c r="AX192" s="14" t="s">
        <v>77</v>
      </c>
      <c r="AY192" s="161" t="s">
        <v>152</v>
      </c>
    </row>
    <row r="193" spans="2:65" s="12" customFormat="1" ht="11.25">
      <c r="B193" s="145"/>
      <c r="D193" s="146" t="s">
        <v>174</v>
      </c>
      <c r="E193" s="147" t="s">
        <v>1</v>
      </c>
      <c r="F193" s="148" t="s">
        <v>1342</v>
      </c>
      <c r="H193" s="149">
        <v>450.2</v>
      </c>
      <c r="I193" s="150"/>
      <c r="L193" s="145"/>
      <c r="M193" s="151"/>
      <c r="T193" s="152"/>
      <c r="AT193" s="147" t="s">
        <v>174</v>
      </c>
      <c r="AU193" s="147" t="s">
        <v>160</v>
      </c>
      <c r="AV193" s="12" t="s">
        <v>160</v>
      </c>
      <c r="AW193" s="12" t="s">
        <v>32</v>
      </c>
      <c r="AX193" s="12" t="s">
        <v>77</v>
      </c>
      <c r="AY193" s="147" t="s">
        <v>152</v>
      </c>
    </row>
    <row r="194" spans="2:65" s="12" customFormat="1" ht="11.25">
      <c r="B194" s="145"/>
      <c r="D194" s="146" t="s">
        <v>174</v>
      </c>
      <c r="E194" s="147" t="s">
        <v>1</v>
      </c>
      <c r="F194" s="148" t="s">
        <v>1343</v>
      </c>
      <c r="H194" s="149">
        <v>271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3" customFormat="1" ht="11.25">
      <c r="B195" s="153"/>
      <c r="D195" s="146" t="s">
        <v>174</v>
      </c>
      <c r="E195" s="154" t="s">
        <v>1</v>
      </c>
      <c r="F195" s="155" t="s">
        <v>176</v>
      </c>
      <c r="H195" s="156">
        <v>721.2</v>
      </c>
      <c r="I195" s="157"/>
      <c r="L195" s="153"/>
      <c r="M195" s="158"/>
      <c r="T195" s="159"/>
      <c r="AT195" s="154" t="s">
        <v>174</v>
      </c>
      <c r="AU195" s="154" t="s">
        <v>160</v>
      </c>
      <c r="AV195" s="13" t="s">
        <v>159</v>
      </c>
      <c r="AW195" s="13" t="s">
        <v>32</v>
      </c>
      <c r="AX195" s="13" t="s">
        <v>85</v>
      </c>
      <c r="AY195" s="154" t="s">
        <v>152</v>
      </c>
    </row>
    <row r="196" spans="2:65" s="1" customFormat="1" ht="24.2" customHeight="1">
      <c r="B196" s="32"/>
      <c r="C196" s="132" t="s">
        <v>291</v>
      </c>
      <c r="D196" s="132" t="s">
        <v>154</v>
      </c>
      <c r="E196" s="133" t="s">
        <v>292</v>
      </c>
      <c r="F196" s="134" t="s">
        <v>293</v>
      </c>
      <c r="G196" s="135" t="s">
        <v>168</v>
      </c>
      <c r="H196" s="136">
        <v>508.2</v>
      </c>
      <c r="I196" s="137"/>
      <c r="J196" s="138">
        <f>ROUND(I196*H196,2)</f>
        <v>0</v>
      </c>
      <c r="K196" s="134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0.25622</v>
      </c>
      <c r="R196" s="141">
        <f>Q196*H196</f>
        <v>130.211004</v>
      </c>
      <c r="S196" s="141">
        <v>0</v>
      </c>
      <c r="T196" s="142">
        <f>S196*H196</f>
        <v>0</v>
      </c>
      <c r="AR196" s="143" t="s">
        <v>159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159</v>
      </c>
      <c r="BM196" s="143" t="s">
        <v>1344</v>
      </c>
    </row>
    <row r="197" spans="2:65" s="14" customFormat="1" ht="11.25">
      <c r="B197" s="160"/>
      <c r="D197" s="146" t="s">
        <v>174</v>
      </c>
      <c r="E197" s="161" t="s">
        <v>1</v>
      </c>
      <c r="F197" s="162" t="s">
        <v>288</v>
      </c>
      <c r="H197" s="161" t="s">
        <v>1</v>
      </c>
      <c r="I197" s="163"/>
      <c r="L197" s="160"/>
      <c r="M197" s="164"/>
      <c r="T197" s="165"/>
      <c r="AT197" s="161" t="s">
        <v>174</v>
      </c>
      <c r="AU197" s="161" t="s">
        <v>160</v>
      </c>
      <c r="AV197" s="14" t="s">
        <v>85</v>
      </c>
      <c r="AW197" s="14" t="s">
        <v>32</v>
      </c>
      <c r="AX197" s="14" t="s">
        <v>77</v>
      </c>
      <c r="AY197" s="161" t="s">
        <v>152</v>
      </c>
    </row>
    <row r="198" spans="2:65" s="12" customFormat="1" ht="11.25">
      <c r="B198" s="145"/>
      <c r="D198" s="146" t="s">
        <v>174</v>
      </c>
      <c r="E198" s="147" t="s">
        <v>1</v>
      </c>
      <c r="F198" s="148" t="s">
        <v>1345</v>
      </c>
      <c r="H198" s="149">
        <v>413.4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 ht="11.25">
      <c r="B199" s="145"/>
      <c r="D199" s="146" t="s">
        <v>174</v>
      </c>
      <c r="E199" s="147" t="s">
        <v>1</v>
      </c>
      <c r="F199" s="148" t="s">
        <v>1346</v>
      </c>
      <c r="H199" s="149">
        <v>94.8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 ht="11.25">
      <c r="B200" s="153"/>
      <c r="D200" s="146" t="s">
        <v>174</v>
      </c>
      <c r="E200" s="154" t="s">
        <v>1</v>
      </c>
      <c r="F200" s="155" t="s">
        <v>176</v>
      </c>
      <c r="H200" s="156">
        <v>508.2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21.75" customHeight="1">
      <c r="B201" s="32"/>
      <c r="C201" s="132" t="s">
        <v>297</v>
      </c>
      <c r="D201" s="132" t="s">
        <v>154</v>
      </c>
      <c r="E201" s="133" t="s">
        <v>298</v>
      </c>
      <c r="F201" s="134" t="s">
        <v>299</v>
      </c>
      <c r="G201" s="135" t="s">
        <v>157</v>
      </c>
      <c r="H201" s="136">
        <v>5</v>
      </c>
      <c r="I201" s="137"/>
      <c r="J201" s="138">
        <f t="shared" ref="J201:J209" si="0">ROUND(I201*H201,2)</f>
        <v>0</v>
      </c>
      <c r="K201" s="134" t="s">
        <v>158</v>
      </c>
      <c r="L201" s="32"/>
      <c r="M201" s="139" t="s">
        <v>1</v>
      </c>
      <c r="N201" s="140" t="s">
        <v>43</v>
      </c>
      <c r="P201" s="141">
        <f t="shared" ref="P201:P209" si="1">O201*H201</f>
        <v>0</v>
      </c>
      <c r="Q201" s="141">
        <v>2.2780000000000002E-2</v>
      </c>
      <c r="R201" s="141">
        <f t="shared" ref="R201:R209" si="2">Q201*H201</f>
        <v>0.1139</v>
      </c>
      <c r="S201" s="141">
        <v>0</v>
      </c>
      <c r="T201" s="142">
        <f t="shared" ref="T201:T209" si="3">S201*H201</f>
        <v>0</v>
      </c>
      <c r="AR201" s="143" t="s">
        <v>159</v>
      </c>
      <c r="AT201" s="143" t="s">
        <v>154</v>
      </c>
      <c r="AU201" s="143" t="s">
        <v>160</v>
      </c>
      <c r="AY201" s="17" t="s">
        <v>152</v>
      </c>
      <c r="BE201" s="144">
        <f t="shared" ref="BE201:BE209" si="4">IF(N201="základní",J201,0)</f>
        <v>0</v>
      </c>
      <c r="BF201" s="144">
        <f t="shared" ref="BF201:BF209" si="5">IF(N201="snížená",J201,0)</f>
        <v>0</v>
      </c>
      <c r="BG201" s="144">
        <f t="shared" ref="BG201:BG209" si="6">IF(N201="zákl. přenesená",J201,0)</f>
        <v>0</v>
      </c>
      <c r="BH201" s="144">
        <f t="shared" ref="BH201:BH209" si="7">IF(N201="sníž. přenesená",J201,0)</f>
        <v>0</v>
      </c>
      <c r="BI201" s="144">
        <f t="shared" ref="BI201:BI209" si="8">IF(N201="nulová",J201,0)</f>
        <v>0</v>
      </c>
      <c r="BJ201" s="17" t="s">
        <v>160</v>
      </c>
      <c r="BK201" s="144">
        <f t="shared" ref="BK201:BK209" si="9">ROUND(I201*H201,2)</f>
        <v>0</v>
      </c>
      <c r="BL201" s="17" t="s">
        <v>159</v>
      </c>
      <c r="BM201" s="143" t="s">
        <v>1347</v>
      </c>
    </row>
    <row r="202" spans="2:65" s="1" customFormat="1" ht="21.75" customHeight="1">
      <c r="B202" s="32"/>
      <c r="C202" s="132" t="s">
        <v>301</v>
      </c>
      <c r="D202" s="132" t="s">
        <v>154</v>
      </c>
      <c r="E202" s="133" t="s">
        <v>306</v>
      </c>
      <c r="F202" s="134" t="s">
        <v>307</v>
      </c>
      <c r="G202" s="135" t="s">
        <v>157</v>
      </c>
      <c r="H202" s="136">
        <v>6</v>
      </c>
      <c r="I202" s="137"/>
      <c r="J202" s="138">
        <f t="shared" si="0"/>
        <v>0</v>
      </c>
      <c r="K202" s="134" t="s">
        <v>158</v>
      </c>
      <c r="L202" s="32"/>
      <c r="M202" s="139" t="s">
        <v>1</v>
      </c>
      <c r="N202" s="140" t="s">
        <v>43</v>
      </c>
      <c r="P202" s="141">
        <f t="shared" si="1"/>
        <v>0</v>
      </c>
      <c r="Q202" s="141">
        <v>3.6549999999999999E-2</v>
      </c>
      <c r="R202" s="141">
        <f t="shared" si="2"/>
        <v>0.21929999999999999</v>
      </c>
      <c r="S202" s="141">
        <v>0</v>
      </c>
      <c r="T202" s="142">
        <f t="shared" si="3"/>
        <v>0</v>
      </c>
      <c r="AR202" s="143" t="s">
        <v>159</v>
      </c>
      <c r="AT202" s="143" t="s">
        <v>154</v>
      </c>
      <c r="AU202" s="143" t="s">
        <v>160</v>
      </c>
      <c r="AY202" s="17" t="s">
        <v>152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7" t="s">
        <v>160</v>
      </c>
      <c r="BK202" s="144">
        <f t="shared" si="9"/>
        <v>0</v>
      </c>
      <c r="BL202" s="17" t="s">
        <v>159</v>
      </c>
      <c r="BM202" s="143" t="s">
        <v>1348</v>
      </c>
    </row>
    <row r="203" spans="2:65" s="1" customFormat="1" ht="21.75" customHeight="1">
      <c r="B203" s="32"/>
      <c r="C203" s="132" t="s">
        <v>305</v>
      </c>
      <c r="D203" s="132" t="s">
        <v>154</v>
      </c>
      <c r="E203" s="133" t="s">
        <v>310</v>
      </c>
      <c r="F203" s="134" t="s">
        <v>311</v>
      </c>
      <c r="G203" s="135" t="s">
        <v>157</v>
      </c>
      <c r="H203" s="136">
        <v>114</v>
      </c>
      <c r="I203" s="137"/>
      <c r="J203" s="138">
        <f t="shared" si="0"/>
        <v>0</v>
      </c>
      <c r="K203" s="134" t="s">
        <v>158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5.4550000000000001E-2</v>
      </c>
      <c r="R203" s="141">
        <f t="shared" si="2"/>
        <v>6.2187000000000001</v>
      </c>
      <c r="S203" s="141">
        <v>0</v>
      </c>
      <c r="T203" s="142">
        <f t="shared" si="3"/>
        <v>0</v>
      </c>
      <c r="AR203" s="143" t="s">
        <v>159</v>
      </c>
      <c r="AT203" s="143" t="s">
        <v>154</v>
      </c>
      <c r="AU203" s="143" t="s">
        <v>160</v>
      </c>
      <c r="AY203" s="17" t="s">
        <v>152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160</v>
      </c>
      <c r="BK203" s="144">
        <f t="shared" si="9"/>
        <v>0</v>
      </c>
      <c r="BL203" s="17" t="s">
        <v>159</v>
      </c>
      <c r="BM203" s="143" t="s">
        <v>1349</v>
      </c>
    </row>
    <row r="204" spans="2:65" s="1" customFormat="1" ht="21.75" customHeight="1">
      <c r="B204" s="32"/>
      <c r="C204" s="132" t="s">
        <v>309</v>
      </c>
      <c r="D204" s="132" t="s">
        <v>154</v>
      </c>
      <c r="E204" s="133" t="s">
        <v>314</v>
      </c>
      <c r="F204" s="134" t="s">
        <v>315</v>
      </c>
      <c r="G204" s="135" t="s">
        <v>157</v>
      </c>
      <c r="H204" s="136">
        <v>90</v>
      </c>
      <c r="I204" s="137"/>
      <c r="J204" s="138">
        <f t="shared" si="0"/>
        <v>0</v>
      </c>
      <c r="K204" s="134" t="s">
        <v>158</v>
      </c>
      <c r="L204" s="32"/>
      <c r="M204" s="139" t="s">
        <v>1</v>
      </c>
      <c r="N204" s="140" t="s">
        <v>43</v>
      </c>
      <c r="P204" s="141">
        <f t="shared" si="1"/>
        <v>0</v>
      </c>
      <c r="Q204" s="141">
        <v>7.2849999999999998E-2</v>
      </c>
      <c r="R204" s="141">
        <f t="shared" si="2"/>
        <v>6.5564999999999998</v>
      </c>
      <c r="S204" s="141">
        <v>0</v>
      </c>
      <c r="T204" s="142">
        <f t="shared" si="3"/>
        <v>0</v>
      </c>
      <c r="AR204" s="143" t="s">
        <v>159</v>
      </c>
      <c r="AT204" s="143" t="s">
        <v>154</v>
      </c>
      <c r="AU204" s="143" t="s">
        <v>160</v>
      </c>
      <c r="AY204" s="17" t="s">
        <v>152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160</v>
      </c>
      <c r="BK204" s="144">
        <f t="shared" si="9"/>
        <v>0</v>
      </c>
      <c r="BL204" s="17" t="s">
        <v>159</v>
      </c>
      <c r="BM204" s="143" t="s">
        <v>1350</v>
      </c>
    </row>
    <row r="205" spans="2:65" s="1" customFormat="1" ht="21.75" customHeight="1">
      <c r="B205" s="32"/>
      <c r="C205" s="132" t="s">
        <v>313</v>
      </c>
      <c r="D205" s="132" t="s">
        <v>154</v>
      </c>
      <c r="E205" s="133" t="s">
        <v>322</v>
      </c>
      <c r="F205" s="134" t="s">
        <v>323</v>
      </c>
      <c r="G205" s="135" t="s">
        <v>157</v>
      </c>
      <c r="H205" s="136">
        <v>18</v>
      </c>
      <c r="I205" s="137"/>
      <c r="J205" s="138">
        <f t="shared" si="0"/>
        <v>0</v>
      </c>
      <c r="K205" s="134" t="s">
        <v>158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9.1050000000000006E-2</v>
      </c>
      <c r="R205" s="141">
        <f t="shared" si="2"/>
        <v>1.6389</v>
      </c>
      <c r="S205" s="141">
        <v>0</v>
      </c>
      <c r="T205" s="142">
        <f t="shared" si="3"/>
        <v>0</v>
      </c>
      <c r="AR205" s="143" t="s">
        <v>159</v>
      </c>
      <c r="AT205" s="143" t="s">
        <v>154</v>
      </c>
      <c r="AU205" s="143" t="s">
        <v>160</v>
      </c>
      <c r="AY205" s="17" t="s">
        <v>152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160</v>
      </c>
      <c r="BK205" s="144">
        <f t="shared" si="9"/>
        <v>0</v>
      </c>
      <c r="BL205" s="17" t="s">
        <v>159</v>
      </c>
      <c r="BM205" s="143" t="s">
        <v>1351</v>
      </c>
    </row>
    <row r="206" spans="2:65" s="1" customFormat="1" ht="24.2" customHeight="1">
      <c r="B206" s="32"/>
      <c r="C206" s="132" t="s">
        <v>317</v>
      </c>
      <c r="D206" s="132" t="s">
        <v>154</v>
      </c>
      <c r="E206" s="133" t="s">
        <v>330</v>
      </c>
      <c r="F206" s="134" t="s">
        <v>331</v>
      </c>
      <c r="G206" s="135" t="s">
        <v>157</v>
      </c>
      <c r="H206" s="136">
        <v>3</v>
      </c>
      <c r="I206" s="137"/>
      <c r="J206" s="138">
        <f t="shared" si="0"/>
        <v>0</v>
      </c>
      <c r="K206" s="134" t="s">
        <v>158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0.69821</v>
      </c>
      <c r="R206" s="141">
        <f t="shared" si="2"/>
        <v>2.09463</v>
      </c>
      <c r="S206" s="141">
        <v>0</v>
      </c>
      <c r="T206" s="142">
        <f t="shared" si="3"/>
        <v>0</v>
      </c>
      <c r="AR206" s="143" t="s">
        <v>159</v>
      </c>
      <c r="AT206" s="143" t="s">
        <v>154</v>
      </c>
      <c r="AU206" s="143" t="s">
        <v>160</v>
      </c>
      <c r="AY206" s="17" t="s">
        <v>152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160</v>
      </c>
      <c r="BK206" s="144">
        <f t="shared" si="9"/>
        <v>0</v>
      </c>
      <c r="BL206" s="17" t="s">
        <v>159</v>
      </c>
      <c r="BM206" s="143" t="s">
        <v>1352</v>
      </c>
    </row>
    <row r="207" spans="2:65" s="1" customFormat="1" ht="24.2" customHeight="1">
      <c r="B207" s="32"/>
      <c r="C207" s="132" t="s">
        <v>321</v>
      </c>
      <c r="D207" s="132" t="s">
        <v>154</v>
      </c>
      <c r="E207" s="133" t="s">
        <v>1353</v>
      </c>
      <c r="F207" s="134" t="s">
        <v>1354</v>
      </c>
      <c r="G207" s="135" t="s">
        <v>157</v>
      </c>
      <c r="H207" s="136">
        <v>1</v>
      </c>
      <c r="I207" s="137"/>
      <c r="J207" s="138">
        <f t="shared" si="0"/>
        <v>0</v>
      </c>
      <c r="K207" s="134" t="s">
        <v>158</v>
      </c>
      <c r="L207" s="32"/>
      <c r="M207" s="139" t="s">
        <v>1</v>
      </c>
      <c r="N207" s="140" t="s">
        <v>43</v>
      </c>
      <c r="P207" s="141">
        <f t="shared" si="1"/>
        <v>0</v>
      </c>
      <c r="Q207" s="141">
        <v>0.78447</v>
      </c>
      <c r="R207" s="141">
        <f t="shared" si="2"/>
        <v>0.78447</v>
      </c>
      <c r="S207" s="141">
        <v>0</v>
      </c>
      <c r="T207" s="142">
        <f t="shared" si="3"/>
        <v>0</v>
      </c>
      <c r="AR207" s="143" t="s">
        <v>159</v>
      </c>
      <c r="AT207" s="143" t="s">
        <v>154</v>
      </c>
      <c r="AU207" s="143" t="s">
        <v>160</v>
      </c>
      <c r="AY207" s="17" t="s">
        <v>152</v>
      </c>
      <c r="BE207" s="144">
        <f t="shared" si="4"/>
        <v>0</v>
      </c>
      <c r="BF207" s="144">
        <f t="shared" si="5"/>
        <v>0</v>
      </c>
      <c r="BG207" s="144">
        <f t="shared" si="6"/>
        <v>0</v>
      </c>
      <c r="BH207" s="144">
        <f t="shared" si="7"/>
        <v>0</v>
      </c>
      <c r="BI207" s="144">
        <f t="shared" si="8"/>
        <v>0</v>
      </c>
      <c r="BJ207" s="17" t="s">
        <v>160</v>
      </c>
      <c r="BK207" s="144">
        <f t="shared" si="9"/>
        <v>0</v>
      </c>
      <c r="BL207" s="17" t="s">
        <v>159</v>
      </c>
      <c r="BM207" s="143" t="s">
        <v>1355</v>
      </c>
    </row>
    <row r="208" spans="2:65" s="1" customFormat="1" ht="24.2" customHeight="1">
      <c r="B208" s="32"/>
      <c r="C208" s="132" t="s">
        <v>325</v>
      </c>
      <c r="D208" s="132" t="s">
        <v>154</v>
      </c>
      <c r="E208" s="133" t="s">
        <v>334</v>
      </c>
      <c r="F208" s="134" t="s">
        <v>335</v>
      </c>
      <c r="G208" s="135" t="s">
        <v>217</v>
      </c>
      <c r="H208" s="136">
        <v>134</v>
      </c>
      <c r="I208" s="137"/>
      <c r="J208" s="138">
        <f t="shared" si="0"/>
        <v>0</v>
      </c>
      <c r="K208" s="134" t="s">
        <v>158</v>
      </c>
      <c r="L208" s="32"/>
      <c r="M208" s="139" t="s">
        <v>1</v>
      </c>
      <c r="N208" s="140" t="s">
        <v>43</v>
      </c>
      <c r="P208" s="141">
        <f t="shared" si="1"/>
        <v>0</v>
      </c>
      <c r="Q208" s="141">
        <v>1.1E-4</v>
      </c>
      <c r="R208" s="141">
        <f t="shared" si="2"/>
        <v>1.4740000000000001E-2</v>
      </c>
      <c r="S208" s="141">
        <v>0</v>
      </c>
      <c r="T208" s="142">
        <f t="shared" si="3"/>
        <v>0</v>
      </c>
      <c r="AR208" s="143" t="s">
        <v>159</v>
      </c>
      <c r="AT208" s="143" t="s">
        <v>154</v>
      </c>
      <c r="AU208" s="143" t="s">
        <v>160</v>
      </c>
      <c r="AY208" s="17" t="s">
        <v>152</v>
      </c>
      <c r="BE208" s="144">
        <f t="shared" si="4"/>
        <v>0</v>
      </c>
      <c r="BF208" s="144">
        <f t="shared" si="5"/>
        <v>0</v>
      </c>
      <c r="BG208" s="144">
        <f t="shared" si="6"/>
        <v>0</v>
      </c>
      <c r="BH208" s="144">
        <f t="shared" si="7"/>
        <v>0</v>
      </c>
      <c r="BI208" s="144">
        <f t="shared" si="8"/>
        <v>0</v>
      </c>
      <c r="BJ208" s="17" t="s">
        <v>160</v>
      </c>
      <c r="BK208" s="144">
        <f t="shared" si="9"/>
        <v>0</v>
      </c>
      <c r="BL208" s="17" t="s">
        <v>159</v>
      </c>
      <c r="BM208" s="143" t="s">
        <v>1356</v>
      </c>
    </row>
    <row r="209" spans="2:65" s="1" customFormat="1" ht="24.2" customHeight="1">
      <c r="B209" s="32"/>
      <c r="C209" s="132" t="s">
        <v>329</v>
      </c>
      <c r="D209" s="132" t="s">
        <v>154</v>
      </c>
      <c r="E209" s="133" t="s">
        <v>338</v>
      </c>
      <c r="F209" s="134" t="s">
        <v>339</v>
      </c>
      <c r="G209" s="135" t="s">
        <v>168</v>
      </c>
      <c r="H209" s="136">
        <v>179.5</v>
      </c>
      <c r="I209" s="137"/>
      <c r="J209" s="138">
        <f t="shared" si="0"/>
        <v>0</v>
      </c>
      <c r="K209" s="134" t="s">
        <v>158</v>
      </c>
      <c r="L209" s="32"/>
      <c r="M209" s="139" t="s">
        <v>1</v>
      </c>
      <c r="N209" s="140" t="s">
        <v>43</v>
      </c>
      <c r="P209" s="141">
        <f t="shared" si="1"/>
        <v>0</v>
      </c>
      <c r="Q209" s="141">
        <v>6.5280000000000005E-2</v>
      </c>
      <c r="R209" s="141">
        <f t="shared" si="2"/>
        <v>11.71776</v>
      </c>
      <c r="S209" s="141">
        <v>0</v>
      </c>
      <c r="T209" s="142">
        <f t="shared" si="3"/>
        <v>0</v>
      </c>
      <c r="AR209" s="143" t="s">
        <v>159</v>
      </c>
      <c r="AT209" s="143" t="s">
        <v>154</v>
      </c>
      <c r="AU209" s="143" t="s">
        <v>160</v>
      </c>
      <c r="AY209" s="17" t="s">
        <v>152</v>
      </c>
      <c r="BE209" s="144">
        <f t="shared" si="4"/>
        <v>0</v>
      </c>
      <c r="BF209" s="144">
        <f t="shared" si="5"/>
        <v>0</v>
      </c>
      <c r="BG209" s="144">
        <f t="shared" si="6"/>
        <v>0</v>
      </c>
      <c r="BH209" s="144">
        <f t="shared" si="7"/>
        <v>0</v>
      </c>
      <c r="BI209" s="144">
        <f t="shared" si="8"/>
        <v>0</v>
      </c>
      <c r="BJ209" s="17" t="s">
        <v>160</v>
      </c>
      <c r="BK209" s="144">
        <f t="shared" si="9"/>
        <v>0</v>
      </c>
      <c r="BL209" s="17" t="s">
        <v>159</v>
      </c>
      <c r="BM209" s="143" t="s">
        <v>1357</v>
      </c>
    </row>
    <row r="210" spans="2:65" s="14" customFormat="1" ht="11.25">
      <c r="B210" s="160"/>
      <c r="D210" s="146" t="s">
        <v>174</v>
      </c>
      <c r="E210" s="161" t="s">
        <v>1</v>
      </c>
      <c r="F210" s="162" t="s">
        <v>288</v>
      </c>
      <c r="H210" s="161" t="s">
        <v>1</v>
      </c>
      <c r="I210" s="163"/>
      <c r="L210" s="160"/>
      <c r="M210" s="164"/>
      <c r="T210" s="165"/>
      <c r="AT210" s="161" t="s">
        <v>174</v>
      </c>
      <c r="AU210" s="161" t="s">
        <v>160</v>
      </c>
      <c r="AV210" s="14" t="s">
        <v>85</v>
      </c>
      <c r="AW210" s="14" t="s">
        <v>32</v>
      </c>
      <c r="AX210" s="14" t="s">
        <v>77</v>
      </c>
      <c r="AY210" s="161" t="s">
        <v>152</v>
      </c>
    </row>
    <row r="211" spans="2:65" s="12" customFormat="1" ht="11.25">
      <c r="B211" s="145"/>
      <c r="D211" s="146" t="s">
        <v>174</v>
      </c>
      <c r="E211" s="147" t="s">
        <v>1</v>
      </c>
      <c r="F211" s="148" t="s">
        <v>1358</v>
      </c>
      <c r="H211" s="149">
        <v>179.5</v>
      </c>
      <c r="I211" s="150"/>
      <c r="L211" s="145"/>
      <c r="M211" s="151"/>
      <c r="T211" s="152"/>
      <c r="AT211" s="147" t="s">
        <v>174</v>
      </c>
      <c r="AU211" s="147" t="s">
        <v>160</v>
      </c>
      <c r="AV211" s="12" t="s">
        <v>160</v>
      </c>
      <c r="AW211" s="12" t="s">
        <v>32</v>
      </c>
      <c r="AX211" s="12" t="s">
        <v>77</v>
      </c>
      <c r="AY211" s="147" t="s">
        <v>152</v>
      </c>
    </row>
    <row r="212" spans="2:65" s="13" customFormat="1" ht="11.25">
      <c r="B212" s="153"/>
      <c r="D212" s="146" t="s">
        <v>174</v>
      </c>
      <c r="E212" s="154" t="s">
        <v>1</v>
      </c>
      <c r="F212" s="155" t="s">
        <v>176</v>
      </c>
      <c r="H212" s="156">
        <v>179.5</v>
      </c>
      <c r="I212" s="157"/>
      <c r="L212" s="153"/>
      <c r="M212" s="158"/>
      <c r="T212" s="159"/>
      <c r="AT212" s="154" t="s">
        <v>174</v>
      </c>
      <c r="AU212" s="154" t="s">
        <v>160</v>
      </c>
      <c r="AV212" s="13" t="s">
        <v>159</v>
      </c>
      <c r="AW212" s="13" t="s">
        <v>32</v>
      </c>
      <c r="AX212" s="13" t="s">
        <v>85</v>
      </c>
      <c r="AY212" s="154" t="s">
        <v>152</v>
      </c>
    </row>
    <row r="213" spans="2:65" s="1" customFormat="1" ht="33" customHeight="1">
      <c r="B213" s="32"/>
      <c r="C213" s="132" t="s">
        <v>333</v>
      </c>
      <c r="D213" s="132" t="s">
        <v>154</v>
      </c>
      <c r="E213" s="133" t="s">
        <v>343</v>
      </c>
      <c r="F213" s="134" t="s">
        <v>344</v>
      </c>
      <c r="G213" s="135" t="s">
        <v>168</v>
      </c>
      <c r="H213" s="136">
        <v>350.3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0.12315</v>
      </c>
      <c r="R213" s="141">
        <f>Q213*H213</f>
        <v>43.139445000000002</v>
      </c>
      <c r="S213" s="141">
        <v>0</v>
      </c>
      <c r="T213" s="142">
        <f>S213*H213</f>
        <v>0</v>
      </c>
      <c r="AR213" s="143" t="s">
        <v>159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159</v>
      </c>
      <c r="BM213" s="143" t="s">
        <v>1359</v>
      </c>
    </row>
    <row r="214" spans="2:65" s="14" customFormat="1" ht="11.25">
      <c r="B214" s="160"/>
      <c r="D214" s="146" t="s">
        <v>174</v>
      </c>
      <c r="E214" s="161" t="s">
        <v>1</v>
      </c>
      <c r="F214" s="162" t="s">
        <v>288</v>
      </c>
      <c r="H214" s="161" t="s">
        <v>1</v>
      </c>
      <c r="I214" s="163"/>
      <c r="L214" s="160"/>
      <c r="M214" s="164"/>
      <c r="T214" s="165"/>
      <c r="AT214" s="161" t="s">
        <v>174</v>
      </c>
      <c r="AU214" s="161" t="s">
        <v>160</v>
      </c>
      <c r="AV214" s="14" t="s">
        <v>85</v>
      </c>
      <c r="AW214" s="14" t="s">
        <v>32</v>
      </c>
      <c r="AX214" s="14" t="s">
        <v>77</v>
      </c>
      <c r="AY214" s="161" t="s">
        <v>152</v>
      </c>
    </row>
    <row r="215" spans="2:65" s="12" customFormat="1" ht="11.25">
      <c r="B215" s="145"/>
      <c r="D215" s="146" t="s">
        <v>174</v>
      </c>
      <c r="E215" s="147" t="s">
        <v>1</v>
      </c>
      <c r="F215" s="148" t="s">
        <v>1360</v>
      </c>
      <c r="H215" s="149">
        <v>250.4</v>
      </c>
      <c r="I215" s="150"/>
      <c r="L215" s="145"/>
      <c r="M215" s="151"/>
      <c r="T215" s="152"/>
      <c r="AT215" s="147" t="s">
        <v>174</v>
      </c>
      <c r="AU215" s="147" t="s">
        <v>160</v>
      </c>
      <c r="AV215" s="12" t="s">
        <v>160</v>
      </c>
      <c r="AW215" s="12" t="s">
        <v>32</v>
      </c>
      <c r="AX215" s="12" t="s">
        <v>77</v>
      </c>
      <c r="AY215" s="147" t="s">
        <v>152</v>
      </c>
    </row>
    <row r="216" spans="2:65" s="12" customFormat="1" ht="11.25">
      <c r="B216" s="145"/>
      <c r="D216" s="146" t="s">
        <v>174</v>
      </c>
      <c r="E216" s="147" t="s">
        <v>1</v>
      </c>
      <c r="F216" s="148" t="s">
        <v>1361</v>
      </c>
      <c r="H216" s="149">
        <v>99.9</v>
      </c>
      <c r="I216" s="150"/>
      <c r="L216" s="145"/>
      <c r="M216" s="151"/>
      <c r="T216" s="152"/>
      <c r="AT216" s="147" t="s">
        <v>174</v>
      </c>
      <c r="AU216" s="147" t="s">
        <v>160</v>
      </c>
      <c r="AV216" s="12" t="s">
        <v>160</v>
      </c>
      <c r="AW216" s="12" t="s">
        <v>32</v>
      </c>
      <c r="AX216" s="12" t="s">
        <v>77</v>
      </c>
      <c r="AY216" s="147" t="s">
        <v>152</v>
      </c>
    </row>
    <row r="217" spans="2:65" s="13" customFormat="1" ht="11.25">
      <c r="B217" s="153"/>
      <c r="D217" s="146" t="s">
        <v>174</v>
      </c>
      <c r="E217" s="154" t="s">
        <v>1</v>
      </c>
      <c r="F217" s="155" t="s">
        <v>176</v>
      </c>
      <c r="H217" s="156">
        <v>350.3</v>
      </c>
      <c r="I217" s="157"/>
      <c r="L217" s="153"/>
      <c r="M217" s="158"/>
      <c r="T217" s="159"/>
      <c r="AT217" s="154" t="s">
        <v>174</v>
      </c>
      <c r="AU217" s="154" t="s">
        <v>160</v>
      </c>
      <c r="AV217" s="13" t="s">
        <v>159</v>
      </c>
      <c r="AW217" s="13" t="s">
        <v>32</v>
      </c>
      <c r="AX217" s="13" t="s">
        <v>85</v>
      </c>
      <c r="AY217" s="154" t="s">
        <v>152</v>
      </c>
    </row>
    <row r="218" spans="2:65" s="11" customFormat="1" ht="22.9" customHeight="1">
      <c r="B218" s="120"/>
      <c r="D218" s="121" t="s">
        <v>76</v>
      </c>
      <c r="E218" s="130" t="s">
        <v>159</v>
      </c>
      <c r="F218" s="130" t="s">
        <v>352</v>
      </c>
      <c r="I218" s="123"/>
      <c r="J218" s="131">
        <f>BK218</f>
        <v>0</v>
      </c>
      <c r="L218" s="120"/>
      <c r="M218" s="125"/>
      <c r="P218" s="126">
        <f>SUM(P219:P233)</f>
        <v>0</v>
      </c>
      <c r="R218" s="126">
        <f>SUM(R219:R233)</f>
        <v>595.13087286999996</v>
      </c>
      <c r="T218" s="127">
        <f>SUM(T219:T233)</f>
        <v>0</v>
      </c>
      <c r="AR218" s="121" t="s">
        <v>85</v>
      </c>
      <c r="AT218" s="128" t="s">
        <v>76</v>
      </c>
      <c r="AU218" s="128" t="s">
        <v>85</v>
      </c>
      <c r="AY218" s="121" t="s">
        <v>152</v>
      </c>
      <c r="BK218" s="129">
        <f>SUM(BK219:BK233)</f>
        <v>0</v>
      </c>
    </row>
    <row r="219" spans="2:65" s="1" customFormat="1" ht="16.5" customHeight="1">
      <c r="B219" s="32"/>
      <c r="C219" s="132" t="s">
        <v>337</v>
      </c>
      <c r="D219" s="132" t="s">
        <v>154</v>
      </c>
      <c r="E219" s="133" t="s">
        <v>354</v>
      </c>
      <c r="F219" s="134" t="s">
        <v>355</v>
      </c>
      <c r="G219" s="135" t="s">
        <v>172</v>
      </c>
      <c r="H219" s="136">
        <v>169.34800000000001</v>
      </c>
      <c r="I219" s="137"/>
      <c r="J219" s="138">
        <f t="shared" ref="J219:J233" si="10">ROUND(I219*H219,2)</f>
        <v>0</v>
      </c>
      <c r="K219" s="134" t="s">
        <v>158</v>
      </c>
      <c r="L219" s="32"/>
      <c r="M219" s="139" t="s">
        <v>1</v>
      </c>
      <c r="N219" s="140" t="s">
        <v>43</v>
      </c>
      <c r="P219" s="141">
        <f t="shared" ref="P219:P233" si="11">O219*H219</f>
        <v>0</v>
      </c>
      <c r="Q219" s="141">
        <v>2.45343</v>
      </c>
      <c r="R219" s="141">
        <f t="shared" ref="R219:R233" si="12">Q219*H219</f>
        <v>415.48346364000002</v>
      </c>
      <c r="S219" s="141">
        <v>0</v>
      </c>
      <c r="T219" s="142">
        <f t="shared" ref="T219:T233" si="13">S219*H219</f>
        <v>0</v>
      </c>
      <c r="AR219" s="143" t="s">
        <v>159</v>
      </c>
      <c r="AT219" s="143" t="s">
        <v>154</v>
      </c>
      <c r="AU219" s="143" t="s">
        <v>160</v>
      </c>
      <c r="AY219" s="17" t="s">
        <v>152</v>
      </c>
      <c r="BE219" s="144">
        <f t="shared" ref="BE219:BE233" si="14">IF(N219="základní",J219,0)</f>
        <v>0</v>
      </c>
      <c r="BF219" s="144">
        <f t="shared" ref="BF219:BF233" si="15">IF(N219="snížená",J219,0)</f>
        <v>0</v>
      </c>
      <c r="BG219" s="144">
        <f t="shared" ref="BG219:BG233" si="16">IF(N219="zákl. přenesená",J219,0)</f>
        <v>0</v>
      </c>
      <c r="BH219" s="144">
        <f t="shared" ref="BH219:BH233" si="17">IF(N219="sníž. přenesená",J219,0)</f>
        <v>0</v>
      </c>
      <c r="BI219" s="144">
        <f t="shared" ref="BI219:BI233" si="18">IF(N219="nulová",J219,0)</f>
        <v>0</v>
      </c>
      <c r="BJ219" s="17" t="s">
        <v>160</v>
      </c>
      <c r="BK219" s="144">
        <f t="shared" ref="BK219:BK233" si="19">ROUND(I219*H219,2)</f>
        <v>0</v>
      </c>
      <c r="BL219" s="17" t="s">
        <v>159</v>
      </c>
      <c r="BM219" s="143" t="s">
        <v>1362</v>
      </c>
    </row>
    <row r="220" spans="2:65" s="1" customFormat="1" ht="24.2" customHeight="1">
      <c r="B220" s="32"/>
      <c r="C220" s="132" t="s">
        <v>342</v>
      </c>
      <c r="D220" s="132" t="s">
        <v>154</v>
      </c>
      <c r="E220" s="133" t="s">
        <v>358</v>
      </c>
      <c r="F220" s="134" t="s">
        <v>359</v>
      </c>
      <c r="G220" s="135" t="s">
        <v>168</v>
      </c>
      <c r="H220" s="136">
        <v>717.346</v>
      </c>
      <c r="I220" s="137"/>
      <c r="J220" s="138">
        <f t="shared" si="10"/>
        <v>0</v>
      </c>
      <c r="K220" s="134" t="s">
        <v>158</v>
      </c>
      <c r="L220" s="32"/>
      <c r="M220" s="139" t="s">
        <v>1</v>
      </c>
      <c r="N220" s="140" t="s">
        <v>43</v>
      </c>
      <c r="P220" s="141">
        <f t="shared" si="11"/>
        <v>0</v>
      </c>
      <c r="Q220" s="141">
        <v>5.3299999999999997E-3</v>
      </c>
      <c r="R220" s="141">
        <f t="shared" si="12"/>
        <v>3.8234541799999997</v>
      </c>
      <c r="S220" s="141">
        <v>0</v>
      </c>
      <c r="T220" s="142">
        <f t="shared" si="13"/>
        <v>0</v>
      </c>
      <c r="AR220" s="143" t="s">
        <v>159</v>
      </c>
      <c r="AT220" s="143" t="s">
        <v>154</v>
      </c>
      <c r="AU220" s="143" t="s">
        <v>160</v>
      </c>
      <c r="AY220" s="17" t="s">
        <v>152</v>
      </c>
      <c r="BE220" s="144">
        <f t="shared" si="14"/>
        <v>0</v>
      </c>
      <c r="BF220" s="144">
        <f t="shared" si="15"/>
        <v>0</v>
      </c>
      <c r="BG220" s="144">
        <f t="shared" si="16"/>
        <v>0</v>
      </c>
      <c r="BH220" s="144">
        <f t="shared" si="17"/>
        <v>0</v>
      </c>
      <c r="BI220" s="144">
        <f t="shared" si="18"/>
        <v>0</v>
      </c>
      <c r="BJ220" s="17" t="s">
        <v>160</v>
      </c>
      <c r="BK220" s="144">
        <f t="shared" si="19"/>
        <v>0</v>
      </c>
      <c r="BL220" s="17" t="s">
        <v>159</v>
      </c>
      <c r="BM220" s="143" t="s">
        <v>1363</v>
      </c>
    </row>
    <row r="221" spans="2:65" s="1" customFormat="1" ht="24.2" customHeight="1">
      <c r="B221" s="32"/>
      <c r="C221" s="132" t="s">
        <v>348</v>
      </c>
      <c r="D221" s="132" t="s">
        <v>154</v>
      </c>
      <c r="E221" s="133" t="s">
        <v>362</v>
      </c>
      <c r="F221" s="134" t="s">
        <v>363</v>
      </c>
      <c r="G221" s="135" t="s">
        <v>168</v>
      </c>
      <c r="H221" s="136">
        <v>717.346</v>
      </c>
      <c r="I221" s="137"/>
      <c r="J221" s="138">
        <f t="shared" si="10"/>
        <v>0</v>
      </c>
      <c r="K221" s="134" t="s">
        <v>158</v>
      </c>
      <c r="L221" s="32"/>
      <c r="M221" s="139" t="s">
        <v>1</v>
      </c>
      <c r="N221" s="140" t="s">
        <v>43</v>
      </c>
      <c r="P221" s="141">
        <f t="shared" si="11"/>
        <v>0</v>
      </c>
      <c r="Q221" s="141">
        <v>0</v>
      </c>
      <c r="R221" s="141">
        <f t="shared" si="12"/>
        <v>0</v>
      </c>
      <c r="S221" s="141">
        <v>0</v>
      </c>
      <c r="T221" s="142">
        <f t="shared" si="13"/>
        <v>0</v>
      </c>
      <c r="AR221" s="143" t="s">
        <v>159</v>
      </c>
      <c r="AT221" s="143" t="s">
        <v>154</v>
      </c>
      <c r="AU221" s="143" t="s">
        <v>160</v>
      </c>
      <c r="AY221" s="17" t="s">
        <v>152</v>
      </c>
      <c r="BE221" s="144">
        <f t="shared" si="14"/>
        <v>0</v>
      </c>
      <c r="BF221" s="144">
        <f t="shared" si="15"/>
        <v>0</v>
      </c>
      <c r="BG221" s="144">
        <f t="shared" si="16"/>
        <v>0</v>
      </c>
      <c r="BH221" s="144">
        <f t="shared" si="17"/>
        <v>0</v>
      </c>
      <c r="BI221" s="144">
        <f t="shared" si="18"/>
        <v>0</v>
      </c>
      <c r="BJ221" s="17" t="s">
        <v>160</v>
      </c>
      <c r="BK221" s="144">
        <f t="shared" si="19"/>
        <v>0</v>
      </c>
      <c r="BL221" s="17" t="s">
        <v>159</v>
      </c>
      <c r="BM221" s="143" t="s">
        <v>1364</v>
      </c>
    </row>
    <row r="222" spans="2:65" s="1" customFormat="1" ht="24.2" customHeight="1">
      <c r="B222" s="32"/>
      <c r="C222" s="132" t="s">
        <v>353</v>
      </c>
      <c r="D222" s="132" t="s">
        <v>154</v>
      </c>
      <c r="E222" s="133" t="s">
        <v>366</v>
      </c>
      <c r="F222" s="134" t="s">
        <v>367</v>
      </c>
      <c r="G222" s="135" t="s">
        <v>168</v>
      </c>
      <c r="H222" s="136">
        <v>28.416</v>
      </c>
      <c r="I222" s="137"/>
      <c r="J222" s="138">
        <f t="shared" si="10"/>
        <v>0</v>
      </c>
      <c r="K222" s="134" t="s">
        <v>158</v>
      </c>
      <c r="L222" s="32"/>
      <c r="M222" s="139" t="s">
        <v>1</v>
      </c>
      <c r="N222" s="140" t="s">
        <v>43</v>
      </c>
      <c r="P222" s="141">
        <f t="shared" si="11"/>
        <v>0</v>
      </c>
      <c r="Q222" s="141">
        <v>8.0999999999999996E-4</v>
      </c>
      <c r="R222" s="141">
        <f t="shared" si="12"/>
        <v>2.301696E-2</v>
      </c>
      <c r="S222" s="141">
        <v>0</v>
      </c>
      <c r="T222" s="142">
        <f t="shared" si="13"/>
        <v>0</v>
      </c>
      <c r="AR222" s="143" t="s">
        <v>159</v>
      </c>
      <c r="AT222" s="143" t="s">
        <v>154</v>
      </c>
      <c r="AU222" s="143" t="s">
        <v>160</v>
      </c>
      <c r="AY222" s="17" t="s">
        <v>152</v>
      </c>
      <c r="BE222" s="144">
        <f t="shared" si="14"/>
        <v>0</v>
      </c>
      <c r="BF222" s="144">
        <f t="shared" si="15"/>
        <v>0</v>
      </c>
      <c r="BG222" s="144">
        <f t="shared" si="16"/>
        <v>0</v>
      </c>
      <c r="BH222" s="144">
        <f t="shared" si="17"/>
        <v>0</v>
      </c>
      <c r="BI222" s="144">
        <f t="shared" si="18"/>
        <v>0</v>
      </c>
      <c r="BJ222" s="17" t="s">
        <v>160</v>
      </c>
      <c r="BK222" s="144">
        <f t="shared" si="19"/>
        <v>0</v>
      </c>
      <c r="BL222" s="17" t="s">
        <v>159</v>
      </c>
      <c r="BM222" s="143" t="s">
        <v>1365</v>
      </c>
    </row>
    <row r="223" spans="2:65" s="1" customFormat="1" ht="24.2" customHeight="1">
      <c r="B223" s="32"/>
      <c r="C223" s="132" t="s">
        <v>357</v>
      </c>
      <c r="D223" s="132" t="s">
        <v>154</v>
      </c>
      <c r="E223" s="133" t="s">
        <v>370</v>
      </c>
      <c r="F223" s="134" t="s">
        <v>371</v>
      </c>
      <c r="G223" s="135" t="s">
        <v>168</v>
      </c>
      <c r="H223" s="136">
        <v>28.416</v>
      </c>
      <c r="I223" s="137"/>
      <c r="J223" s="138">
        <f t="shared" si="10"/>
        <v>0</v>
      </c>
      <c r="K223" s="134" t="s">
        <v>158</v>
      </c>
      <c r="L223" s="32"/>
      <c r="M223" s="139" t="s">
        <v>1</v>
      </c>
      <c r="N223" s="140" t="s">
        <v>43</v>
      </c>
      <c r="P223" s="141">
        <f t="shared" si="11"/>
        <v>0</v>
      </c>
      <c r="Q223" s="141">
        <v>0</v>
      </c>
      <c r="R223" s="141">
        <f t="shared" si="12"/>
        <v>0</v>
      </c>
      <c r="S223" s="141">
        <v>0</v>
      </c>
      <c r="T223" s="142">
        <f t="shared" si="13"/>
        <v>0</v>
      </c>
      <c r="AR223" s="143" t="s">
        <v>159</v>
      </c>
      <c r="AT223" s="143" t="s">
        <v>154</v>
      </c>
      <c r="AU223" s="143" t="s">
        <v>160</v>
      </c>
      <c r="AY223" s="17" t="s">
        <v>152</v>
      </c>
      <c r="BE223" s="144">
        <f t="shared" si="14"/>
        <v>0</v>
      </c>
      <c r="BF223" s="144">
        <f t="shared" si="15"/>
        <v>0</v>
      </c>
      <c r="BG223" s="144">
        <f t="shared" si="16"/>
        <v>0</v>
      </c>
      <c r="BH223" s="144">
        <f t="shared" si="17"/>
        <v>0</v>
      </c>
      <c r="BI223" s="144">
        <f t="shared" si="18"/>
        <v>0</v>
      </c>
      <c r="BJ223" s="17" t="s">
        <v>160</v>
      </c>
      <c r="BK223" s="144">
        <f t="shared" si="19"/>
        <v>0</v>
      </c>
      <c r="BL223" s="17" t="s">
        <v>159</v>
      </c>
      <c r="BM223" s="143" t="s">
        <v>1366</v>
      </c>
    </row>
    <row r="224" spans="2:65" s="1" customFormat="1" ht="24.2" customHeight="1">
      <c r="B224" s="32"/>
      <c r="C224" s="132" t="s">
        <v>361</v>
      </c>
      <c r="D224" s="132" t="s">
        <v>154</v>
      </c>
      <c r="E224" s="133" t="s">
        <v>374</v>
      </c>
      <c r="F224" s="134" t="s">
        <v>375</v>
      </c>
      <c r="G224" s="135" t="s">
        <v>168</v>
      </c>
      <c r="H224" s="136">
        <v>688.93</v>
      </c>
      <c r="I224" s="137"/>
      <c r="J224" s="138">
        <f t="shared" si="10"/>
        <v>0</v>
      </c>
      <c r="K224" s="134" t="s">
        <v>158</v>
      </c>
      <c r="L224" s="32"/>
      <c r="M224" s="139" t="s">
        <v>1</v>
      </c>
      <c r="N224" s="140" t="s">
        <v>43</v>
      </c>
      <c r="P224" s="141">
        <f t="shared" si="11"/>
        <v>0</v>
      </c>
      <c r="Q224" s="141">
        <v>8.8000000000000003E-4</v>
      </c>
      <c r="R224" s="141">
        <f t="shared" si="12"/>
        <v>0.60625839999999998</v>
      </c>
      <c r="S224" s="141">
        <v>0</v>
      </c>
      <c r="T224" s="142">
        <f t="shared" si="13"/>
        <v>0</v>
      </c>
      <c r="AR224" s="143" t="s">
        <v>159</v>
      </c>
      <c r="AT224" s="143" t="s">
        <v>154</v>
      </c>
      <c r="AU224" s="143" t="s">
        <v>160</v>
      </c>
      <c r="AY224" s="17" t="s">
        <v>152</v>
      </c>
      <c r="BE224" s="144">
        <f t="shared" si="14"/>
        <v>0</v>
      </c>
      <c r="BF224" s="144">
        <f t="shared" si="15"/>
        <v>0</v>
      </c>
      <c r="BG224" s="144">
        <f t="shared" si="16"/>
        <v>0</v>
      </c>
      <c r="BH224" s="144">
        <f t="shared" si="17"/>
        <v>0</v>
      </c>
      <c r="BI224" s="144">
        <f t="shared" si="18"/>
        <v>0</v>
      </c>
      <c r="BJ224" s="17" t="s">
        <v>160</v>
      </c>
      <c r="BK224" s="144">
        <f t="shared" si="19"/>
        <v>0</v>
      </c>
      <c r="BL224" s="17" t="s">
        <v>159</v>
      </c>
      <c r="BM224" s="143" t="s">
        <v>1367</v>
      </c>
    </row>
    <row r="225" spans="2:65" s="1" customFormat="1" ht="24.2" customHeight="1">
      <c r="B225" s="32"/>
      <c r="C225" s="132" t="s">
        <v>365</v>
      </c>
      <c r="D225" s="132" t="s">
        <v>154</v>
      </c>
      <c r="E225" s="133" t="s">
        <v>378</v>
      </c>
      <c r="F225" s="134" t="s">
        <v>379</v>
      </c>
      <c r="G225" s="135" t="s">
        <v>168</v>
      </c>
      <c r="H225" s="136">
        <v>688.93</v>
      </c>
      <c r="I225" s="137"/>
      <c r="J225" s="138">
        <f t="shared" si="10"/>
        <v>0</v>
      </c>
      <c r="K225" s="134" t="s">
        <v>158</v>
      </c>
      <c r="L225" s="32"/>
      <c r="M225" s="139" t="s">
        <v>1</v>
      </c>
      <c r="N225" s="140" t="s">
        <v>43</v>
      </c>
      <c r="P225" s="141">
        <f t="shared" si="11"/>
        <v>0</v>
      </c>
      <c r="Q225" s="141">
        <v>0</v>
      </c>
      <c r="R225" s="141">
        <f t="shared" si="12"/>
        <v>0</v>
      </c>
      <c r="S225" s="141">
        <v>0</v>
      </c>
      <c r="T225" s="142">
        <f t="shared" si="13"/>
        <v>0</v>
      </c>
      <c r="AR225" s="143" t="s">
        <v>159</v>
      </c>
      <c r="AT225" s="143" t="s">
        <v>154</v>
      </c>
      <c r="AU225" s="143" t="s">
        <v>160</v>
      </c>
      <c r="AY225" s="17" t="s">
        <v>152</v>
      </c>
      <c r="BE225" s="144">
        <f t="shared" si="14"/>
        <v>0</v>
      </c>
      <c r="BF225" s="144">
        <f t="shared" si="15"/>
        <v>0</v>
      </c>
      <c r="BG225" s="144">
        <f t="shared" si="16"/>
        <v>0</v>
      </c>
      <c r="BH225" s="144">
        <f t="shared" si="17"/>
        <v>0</v>
      </c>
      <c r="BI225" s="144">
        <f t="shared" si="18"/>
        <v>0</v>
      </c>
      <c r="BJ225" s="17" t="s">
        <v>160</v>
      </c>
      <c r="BK225" s="144">
        <f t="shared" si="19"/>
        <v>0</v>
      </c>
      <c r="BL225" s="17" t="s">
        <v>159</v>
      </c>
      <c r="BM225" s="143" t="s">
        <v>1368</v>
      </c>
    </row>
    <row r="226" spans="2:65" s="1" customFormat="1" ht="16.5" customHeight="1">
      <c r="B226" s="32"/>
      <c r="C226" s="132" t="s">
        <v>369</v>
      </c>
      <c r="D226" s="132" t="s">
        <v>154</v>
      </c>
      <c r="E226" s="133" t="s">
        <v>382</v>
      </c>
      <c r="F226" s="134" t="s">
        <v>383</v>
      </c>
      <c r="G226" s="135" t="s">
        <v>196</v>
      </c>
      <c r="H226" s="136">
        <v>19.488</v>
      </c>
      <c r="I226" s="137"/>
      <c r="J226" s="138">
        <f t="shared" si="10"/>
        <v>0</v>
      </c>
      <c r="K226" s="134" t="s">
        <v>158</v>
      </c>
      <c r="L226" s="32"/>
      <c r="M226" s="139" t="s">
        <v>1</v>
      </c>
      <c r="N226" s="140" t="s">
        <v>43</v>
      </c>
      <c r="P226" s="141">
        <f t="shared" si="11"/>
        <v>0</v>
      </c>
      <c r="Q226" s="141">
        <v>1.05555</v>
      </c>
      <c r="R226" s="141">
        <f t="shared" si="12"/>
        <v>20.570558399999999</v>
      </c>
      <c r="S226" s="141">
        <v>0</v>
      </c>
      <c r="T226" s="142">
        <f t="shared" si="13"/>
        <v>0</v>
      </c>
      <c r="AR226" s="143" t="s">
        <v>159</v>
      </c>
      <c r="AT226" s="143" t="s">
        <v>154</v>
      </c>
      <c r="AU226" s="143" t="s">
        <v>160</v>
      </c>
      <c r="AY226" s="17" t="s">
        <v>152</v>
      </c>
      <c r="BE226" s="144">
        <f t="shared" si="14"/>
        <v>0</v>
      </c>
      <c r="BF226" s="144">
        <f t="shared" si="15"/>
        <v>0</v>
      </c>
      <c r="BG226" s="144">
        <f t="shared" si="16"/>
        <v>0</v>
      </c>
      <c r="BH226" s="144">
        <f t="shared" si="17"/>
        <v>0</v>
      </c>
      <c r="BI226" s="144">
        <f t="shared" si="18"/>
        <v>0</v>
      </c>
      <c r="BJ226" s="17" t="s">
        <v>160</v>
      </c>
      <c r="BK226" s="144">
        <f t="shared" si="19"/>
        <v>0</v>
      </c>
      <c r="BL226" s="17" t="s">
        <v>159</v>
      </c>
      <c r="BM226" s="143" t="s">
        <v>1369</v>
      </c>
    </row>
    <row r="227" spans="2:65" s="1" customFormat="1" ht="16.5" customHeight="1">
      <c r="B227" s="32"/>
      <c r="C227" s="132" t="s">
        <v>373</v>
      </c>
      <c r="D227" s="132" t="s">
        <v>154</v>
      </c>
      <c r="E227" s="133" t="s">
        <v>386</v>
      </c>
      <c r="F227" s="134" t="s">
        <v>387</v>
      </c>
      <c r="G227" s="135" t="s">
        <v>196</v>
      </c>
      <c r="H227" s="136">
        <v>7.6999999999999999E-2</v>
      </c>
      <c r="I227" s="137"/>
      <c r="J227" s="138">
        <f t="shared" si="10"/>
        <v>0</v>
      </c>
      <c r="K227" s="134" t="s">
        <v>158</v>
      </c>
      <c r="L227" s="32"/>
      <c r="M227" s="139" t="s">
        <v>1</v>
      </c>
      <c r="N227" s="140" t="s">
        <v>43</v>
      </c>
      <c r="P227" s="141">
        <f t="shared" si="11"/>
        <v>0</v>
      </c>
      <c r="Q227" s="141">
        <v>1.06277</v>
      </c>
      <c r="R227" s="141">
        <f t="shared" si="12"/>
        <v>8.1833290000000003E-2</v>
      </c>
      <c r="S227" s="141">
        <v>0</v>
      </c>
      <c r="T227" s="142">
        <f t="shared" si="13"/>
        <v>0</v>
      </c>
      <c r="AR227" s="143" t="s">
        <v>159</v>
      </c>
      <c r="AT227" s="143" t="s">
        <v>154</v>
      </c>
      <c r="AU227" s="143" t="s">
        <v>160</v>
      </c>
      <c r="AY227" s="17" t="s">
        <v>152</v>
      </c>
      <c r="BE227" s="144">
        <f t="shared" si="14"/>
        <v>0</v>
      </c>
      <c r="BF227" s="144">
        <f t="shared" si="15"/>
        <v>0</v>
      </c>
      <c r="BG227" s="144">
        <f t="shared" si="16"/>
        <v>0</v>
      </c>
      <c r="BH227" s="144">
        <f t="shared" si="17"/>
        <v>0</v>
      </c>
      <c r="BI227" s="144">
        <f t="shared" si="18"/>
        <v>0</v>
      </c>
      <c r="BJ227" s="17" t="s">
        <v>160</v>
      </c>
      <c r="BK227" s="144">
        <f t="shared" si="19"/>
        <v>0</v>
      </c>
      <c r="BL227" s="17" t="s">
        <v>159</v>
      </c>
      <c r="BM227" s="143" t="s">
        <v>1370</v>
      </c>
    </row>
    <row r="228" spans="2:65" s="1" customFormat="1" ht="16.5" customHeight="1">
      <c r="B228" s="32"/>
      <c r="C228" s="132" t="s">
        <v>377</v>
      </c>
      <c r="D228" s="132" t="s">
        <v>154</v>
      </c>
      <c r="E228" s="133" t="s">
        <v>390</v>
      </c>
      <c r="F228" s="134" t="s">
        <v>391</v>
      </c>
      <c r="G228" s="135" t="s">
        <v>172</v>
      </c>
      <c r="H228" s="136">
        <v>57.6</v>
      </c>
      <c r="I228" s="137"/>
      <c r="J228" s="138">
        <f t="shared" si="10"/>
        <v>0</v>
      </c>
      <c r="K228" s="134" t="s">
        <v>158</v>
      </c>
      <c r="L228" s="32"/>
      <c r="M228" s="139" t="s">
        <v>1</v>
      </c>
      <c r="N228" s="140" t="s">
        <v>43</v>
      </c>
      <c r="P228" s="141">
        <f t="shared" si="11"/>
        <v>0</v>
      </c>
      <c r="Q228" s="141">
        <v>2.45336</v>
      </c>
      <c r="R228" s="141">
        <f t="shared" si="12"/>
        <v>141.313536</v>
      </c>
      <c r="S228" s="141">
        <v>0</v>
      </c>
      <c r="T228" s="142">
        <f t="shared" si="13"/>
        <v>0</v>
      </c>
      <c r="AR228" s="143" t="s">
        <v>159</v>
      </c>
      <c r="AT228" s="143" t="s">
        <v>154</v>
      </c>
      <c r="AU228" s="143" t="s">
        <v>160</v>
      </c>
      <c r="AY228" s="17" t="s">
        <v>152</v>
      </c>
      <c r="BE228" s="144">
        <f t="shared" si="14"/>
        <v>0</v>
      </c>
      <c r="BF228" s="144">
        <f t="shared" si="15"/>
        <v>0</v>
      </c>
      <c r="BG228" s="144">
        <f t="shared" si="16"/>
        <v>0</v>
      </c>
      <c r="BH228" s="144">
        <f t="shared" si="17"/>
        <v>0</v>
      </c>
      <c r="BI228" s="144">
        <f t="shared" si="18"/>
        <v>0</v>
      </c>
      <c r="BJ228" s="17" t="s">
        <v>160</v>
      </c>
      <c r="BK228" s="144">
        <f t="shared" si="19"/>
        <v>0</v>
      </c>
      <c r="BL228" s="17" t="s">
        <v>159</v>
      </c>
      <c r="BM228" s="143" t="s">
        <v>1371</v>
      </c>
    </row>
    <row r="229" spans="2:65" s="1" customFormat="1" ht="24.2" customHeight="1">
      <c r="B229" s="32"/>
      <c r="C229" s="132" t="s">
        <v>381</v>
      </c>
      <c r="D229" s="132" t="s">
        <v>154</v>
      </c>
      <c r="E229" s="133" t="s">
        <v>394</v>
      </c>
      <c r="F229" s="134" t="s">
        <v>395</v>
      </c>
      <c r="G229" s="135" t="s">
        <v>168</v>
      </c>
      <c r="H229" s="136">
        <v>414.24</v>
      </c>
      <c r="I229" s="137"/>
      <c r="J229" s="138">
        <f t="shared" si="10"/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si="11"/>
        <v>0</v>
      </c>
      <c r="Q229" s="141">
        <v>4.6499999999999996E-3</v>
      </c>
      <c r="R229" s="141">
        <f t="shared" si="12"/>
        <v>1.9262159999999999</v>
      </c>
      <c r="S229" s="141">
        <v>0</v>
      </c>
      <c r="T229" s="142">
        <f t="shared" si="13"/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si="14"/>
        <v>0</v>
      </c>
      <c r="BF229" s="144">
        <f t="shared" si="15"/>
        <v>0</v>
      </c>
      <c r="BG229" s="144">
        <f t="shared" si="16"/>
        <v>0</v>
      </c>
      <c r="BH229" s="144">
        <f t="shared" si="17"/>
        <v>0</v>
      </c>
      <c r="BI229" s="144">
        <f t="shared" si="18"/>
        <v>0</v>
      </c>
      <c r="BJ229" s="17" t="s">
        <v>160</v>
      </c>
      <c r="BK229" s="144">
        <f t="shared" si="19"/>
        <v>0</v>
      </c>
      <c r="BL229" s="17" t="s">
        <v>159</v>
      </c>
      <c r="BM229" s="143" t="s">
        <v>1372</v>
      </c>
    </row>
    <row r="230" spans="2:65" s="1" customFormat="1" ht="24.2" customHeight="1">
      <c r="B230" s="32"/>
      <c r="C230" s="132" t="s">
        <v>385</v>
      </c>
      <c r="D230" s="132" t="s">
        <v>154</v>
      </c>
      <c r="E230" s="133" t="s">
        <v>398</v>
      </c>
      <c r="F230" s="134" t="s">
        <v>399</v>
      </c>
      <c r="G230" s="135" t="s">
        <v>168</v>
      </c>
      <c r="H230" s="136">
        <v>414.24</v>
      </c>
      <c r="I230" s="137"/>
      <c r="J230" s="138">
        <f t="shared" si="1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1"/>
        <v>0</v>
      </c>
      <c r="Q230" s="141">
        <v>0</v>
      </c>
      <c r="R230" s="141">
        <f t="shared" si="12"/>
        <v>0</v>
      </c>
      <c r="S230" s="141">
        <v>0</v>
      </c>
      <c r="T230" s="142">
        <f t="shared" si="1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14"/>
        <v>0</v>
      </c>
      <c r="BF230" s="144">
        <f t="shared" si="15"/>
        <v>0</v>
      </c>
      <c r="BG230" s="144">
        <f t="shared" si="16"/>
        <v>0</v>
      </c>
      <c r="BH230" s="144">
        <f t="shared" si="17"/>
        <v>0</v>
      </c>
      <c r="BI230" s="144">
        <f t="shared" si="18"/>
        <v>0</v>
      </c>
      <c r="BJ230" s="17" t="s">
        <v>160</v>
      </c>
      <c r="BK230" s="144">
        <f t="shared" si="19"/>
        <v>0</v>
      </c>
      <c r="BL230" s="17" t="s">
        <v>159</v>
      </c>
      <c r="BM230" s="143" t="s">
        <v>1373</v>
      </c>
    </row>
    <row r="231" spans="2:65" s="1" customFormat="1" ht="33" customHeight="1">
      <c r="B231" s="32"/>
      <c r="C231" s="132" t="s">
        <v>389</v>
      </c>
      <c r="D231" s="132" t="s">
        <v>154</v>
      </c>
      <c r="E231" s="133" t="s">
        <v>402</v>
      </c>
      <c r="F231" s="134" t="s">
        <v>403</v>
      </c>
      <c r="G231" s="135" t="s">
        <v>168</v>
      </c>
      <c r="H231" s="136">
        <v>414.24</v>
      </c>
      <c r="I231" s="137"/>
      <c r="J231" s="138">
        <f t="shared" si="1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1"/>
        <v>0</v>
      </c>
      <c r="Q231" s="141">
        <v>1.6100000000000001E-3</v>
      </c>
      <c r="R231" s="141">
        <f t="shared" si="12"/>
        <v>0.66692640000000003</v>
      </c>
      <c r="S231" s="141">
        <v>0</v>
      </c>
      <c r="T231" s="142">
        <f t="shared" si="1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14"/>
        <v>0</v>
      </c>
      <c r="BF231" s="144">
        <f t="shared" si="15"/>
        <v>0</v>
      </c>
      <c r="BG231" s="144">
        <f t="shared" si="16"/>
        <v>0</v>
      </c>
      <c r="BH231" s="144">
        <f t="shared" si="17"/>
        <v>0</v>
      </c>
      <c r="BI231" s="144">
        <f t="shared" si="18"/>
        <v>0</v>
      </c>
      <c r="BJ231" s="17" t="s">
        <v>160</v>
      </c>
      <c r="BK231" s="144">
        <f t="shared" si="19"/>
        <v>0</v>
      </c>
      <c r="BL231" s="17" t="s">
        <v>159</v>
      </c>
      <c r="BM231" s="143" t="s">
        <v>1374</v>
      </c>
    </row>
    <row r="232" spans="2:65" s="1" customFormat="1" ht="33" customHeight="1">
      <c r="B232" s="32"/>
      <c r="C232" s="132" t="s">
        <v>393</v>
      </c>
      <c r="D232" s="132" t="s">
        <v>154</v>
      </c>
      <c r="E232" s="133" t="s">
        <v>406</v>
      </c>
      <c r="F232" s="134" t="s">
        <v>407</v>
      </c>
      <c r="G232" s="135" t="s">
        <v>168</v>
      </c>
      <c r="H232" s="136">
        <v>414.24</v>
      </c>
      <c r="I232" s="137"/>
      <c r="J232" s="138">
        <f t="shared" si="1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1"/>
        <v>0</v>
      </c>
      <c r="Q232" s="141">
        <v>0</v>
      </c>
      <c r="R232" s="141">
        <f t="shared" si="12"/>
        <v>0</v>
      </c>
      <c r="S232" s="141">
        <v>0</v>
      </c>
      <c r="T232" s="142">
        <f t="shared" si="1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14"/>
        <v>0</v>
      </c>
      <c r="BF232" s="144">
        <f t="shared" si="15"/>
        <v>0</v>
      </c>
      <c r="BG232" s="144">
        <f t="shared" si="16"/>
        <v>0</v>
      </c>
      <c r="BH232" s="144">
        <f t="shared" si="17"/>
        <v>0</v>
      </c>
      <c r="BI232" s="144">
        <f t="shared" si="18"/>
        <v>0</v>
      </c>
      <c r="BJ232" s="17" t="s">
        <v>160</v>
      </c>
      <c r="BK232" s="144">
        <f t="shared" si="19"/>
        <v>0</v>
      </c>
      <c r="BL232" s="17" t="s">
        <v>159</v>
      </c>
      <c r="BM232" s="143" t="s">
        <v>1375</v>
      </c>
    </row>
    <row r="233" spans="2:65" s="1" customFormat="1" ht="24.2" customHeight="1">
      <c r="B233" s="32"/>
      <c r="C233" s="132" t="s">
        <v>397</v>
      </c>
      <c r="D233" s="132" t="s">
        <v>154</v>
      </c>
      <c r="E233" s="133" t="s">
        <v>410</v>
      </c>
      <c r="F233" s="134" t="s">
        <v>411</v>
      </c>
      <c r="G233" s="135" t="s">
        <v>196</v>
      </c>
      <c r="H233" s="136">
        <v>10.08</v>
      </c>
      <c r="I233" s="137"/>
      <c r="J233" s="138">
        <f t="shared" si="1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1"/>
        <v>0</v>
      </c>
      <c r="Q233" s="141">
        <v>1.0551200000000001</v>
      </c>
      <c r="R233" s="141">
        <f t="shared" si="12"/>
        <v>10.6356096</v>
      </c>
      <c r="S233" s="141">
        <v>0</v>
      </c>
      <c r="T233" s="142">
        <f t="shared" si="1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14"/>
        <v>0</v>
      </c>
      <c r="BF233" s="144">
        <f t="shared" si="15"/>
        <v>0</v>
      </c>
      <c r="BG233" s="144">
        <f t="shared" si="16"/>
        <v>0</v>
      </c>
      <c r="BH233" s="144">
        <f t="shared" si="17"/>
        <v>0</v>
      </c>
      <c r="BI233" s="144">
        <f t="shared" si="18"/>
        <v>0</v>
      </c>
      <c r="BJ233" s="17" t="s">
        <v>160</v>
      </c>
      <c r="BK233" s="144">
        <f t="shared" si="19"/>
        <v>0</v>
      </c>
      <c r="BL233" s="17" t="s">
        <v>159</v>
      </c>
      <c r="BM233" s="143" t="s">
        <v>1376</v>
      </c>
    </row>
    <row r="234" spans="2:65" s="11" customFormat="1" ht="22.9" customHeight="1">
      <c r="B234" s="120"/>
      <c r="D234" s="121" t="s">
        <v>76</v>
      </c>
      <c r="E234" s="130" t="s">
        <v>184</v>
      </c>
      <c r="F234" s="130" t="s">
        <v>413</v>
      </c>
      <c r="I234" s="123"/>
      <c r="J234" s="131">
        <f>BK234</f>
        <v>0</v>
      </c>
      <c r="L234" s="120"/>
      <c r="M234" s="125"/>
      <c r="P234" s="126">
        <f>SUM(P235:P266)</f>
        <v>0</v>
      </c>
      <c r="R234" s="126">
        <f>SUM(R235:R266)</f>
        <v>372.35516207999996</v>
      </c>
      <c r="T234" s="127">
        <f>SUM(T235:T266)</f>
        <v>0</v>
      </c>
      <c r="AR234" s="121" t="s">
        <v>85</v>
      </c>
      <c r="AT234" s="128" t="s">
        <v>76</v>
      </c>
      <c r="AU234" s="128" t="s">
        <v>85</v>
      </c>
      <c r="AY234" s="121" t="s">
        <v>152</v>
      </c>
      <c r="BK234" s="129">
        <f>SUM(BK235:BK266)</f>
        <v>0</v>
      </c>
    </row>
    <row r="235" spans="2:65" s="1" customFormat="1" ht="24.2" customHeight="1">
      <c r="B235" s="32"/>
      <c r="C235" s="132" t="s">
        <v>409</v>
      </c>
      <c r="D235" s="132" t="s">
        <v>154</v>
      </c>
      <c r="E235" s="133" t="s">
        <v>415</v>
      </c>
      <c r="F235" s="134" t="s">
        <v>416</v>
      </c>
      <c r="G235" s="135" t="s">
        <v>168</v>
      </c>
      <c r="H235" s="136">
        <v>3010.2</v>
      </c>
      <c r="I235" s="137"/>
      <c r="J235" s="138">
        <f>ROUND(I235*H235,2)</f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>O235*H235</f>
        <v>0</v>
      </c>
      <c r="Q235" s="141">
        <v>7.3499999999999998E-3</v>
      </c>
      <c r="R235" s="141">
        <f>Q235*H235</f>
        <v>22.124969999999998</v>
      </c>
      <c r="S235" s="141">
        <v>0</v>
      </c>
      <c r="T235" s="142">
        <f>S235*H235</f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159</v>
      </c>
      <c r="BM235" s="143" t="s">
        <v>1377</v>
      </c>
    </row>
    <row r="236" spans="2:65" s="1" customFormat="1" ht="24.2" customHeight="1">
      <c r="B236" s="32"/>
      <c r="C236" s="132" t="s">
        <v>1378</v>
      </c>
      <c r="D236" s="132" t="s">
        <v>154</v>
      </c>
      <c r="E236" s="133" t="s">
        <v>419</v>
      </c>
      <c r="F236" s="134" t="s">
        <v>420</v>
      </c>
      <c r="G236" s="135" t="s">
        <v>168</v>
      </c>
      <c r="H236" s="136">
        <v>3010.2</v>
      </c>
      <c r="I236" s="137"/>
      <c r="J236" s="138">
        <f>ROUND(I236*H236,2)</f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>O236*H236</f>
        <v>0</v>
      </c>
      <c r="Q236" s="141">
        <v>4.3800000000000002E-3</v>
      </c>
      <c r="R236" s="141">
        <f>Q236*H236</f>
        <v>13.184676</v>
      </c>
      <c r="S236" s="141">
        <v>0</v>
      </c>
      <c r="T236" s="142">
        <f>S236*H236</f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159</v>
      </c>
      <c r="BM236" s="143" t="s">
        <v>1379</v>
      </c>
    </row>
    <row r="237" spans="2:65" s="1" customFormat="1" ht="24.2" customHeight="1">
      <c r="B237" s="32"/>
      <c r="C237" s="132" t="s">
        <v>1380</v>
      </c>
      <c r="D237" s="132" t="s">
        <v>154</v>
      </c>
      <c r="E237" s="133" t="s">
        <v>423</v>
      </c>
      <c r="F237" s="134" t="s">
        <v>424</v>
      </c>
      <c r="G237" s="135" t="s">
        <v>168</v>
      </c>
      <c r="H237" s="136">
        <v>3010.2</v>
      </c>
      <c r="I237" s="137"/>
      <c r="J237" s="138">
        <f>ROUND(I237*H237,2)</f>
        <v>0</v>
      </c>
      <c r="K237" s="134" t="s">
        <v>158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3.0000000000000001E-3</v>
      </c>
      <c r="R237" s="141">
        <f>Q237*H237</f>
        <v>9.0305999999999997</v>
      </c>
      <c r="S237" s="141">
        <v>0</v>
      </c>
      <c r="T237" s="142">
        <f>S237*H237</f>
        <v>0</v>
      </c>
      <c r="AR237" s="143" t="s">
        <v>159</v>
      </c>
      <c r="AT237" s="143" t="s">
        <v>154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159</v>
      </c>
      <c r="BM237" s="143" t="s">
        <v>1381</v>
      </c>
    </row>
    <row r="238" spans="2:65" s="1" customFormat="1" ht="24.2" customHeight="1">
      <c r="B238" s="32"/>
      <c r="C238" s="132" t="s">
        <v>414</v>
      </c>
      <c r="D238" s="132" t="s">
        <v>154</v>
      </c>
      <c r="E238" s="133" t="s">
        <v>427</v>
      </c>
      <c r="F238" s="134" t="s">
        <v>428</v>
      </c>
      <c r="G238" s="135" t="s">
        <v>168</v>
      </c>
      <c r="H238" s="136">
        <v>3010.2</v>
      </c>
      <c r="I238" s="137"/>
      <c r="J238" s="138">
        <f>ROUND(I238*H238,2)</f>
        <v>0</v>
      </c>
      <c r="K238" s="134" t="s">
        <v>158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1.3650000000000001E-2</v>
      </c>
      <c r="R238" s="141">
        <f>Q238*H238</f>
        <v>41.089230000000001</v>
      </c>
      <c r="S238" s="141">
        <v>0</v>
      </c>
      <c r="T238" s="142">
        <f>S238*H238</f>
        <v>0</v>
      </c>
      <c r="AR238" s="143" t="s">
        <v>159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159</v>
      </c>
      <c r="BM238" s="143" t="s">
        <v>1382</v>
      </c>
    </row>
    <row r="239" spans="2:65" s="12" customFormat="1" ht="11.25">
      <c r="B239" s="145"/>
      <c r="D239" s="146" t="s">
        <v>174</v>
      </c>
      <c r="E239" s="147" t="s">
        <v>1</v>
      </c>
      <c r="F239" s="148" t="s">
        <v>1383</v>
      </c>
      <c r="H239" s="149">
        <v>3010.2</v>
      </c>
      <c r="I239" s="150"/>
      <c r="L239" s="145"/>
      <c r="M239" s="151"/>
      <c r="T239" s="152"/>
      <c r="AT239" s="147" t="s">
        <v>174</v>
      </c>
      <c r="AU239" s="147" t="s">
        <v>160</v>
      </c>
      <c r="AV239" s="12" t="s">
        <v>160</v>
      </c>
      <c r="AW239" s="12" t="s">
        <v>32</v>
      </c>
      <c r="AX239" s="12" t="s">
        <v>85</v>
      </c>
      <c r="AY239" s="147" t="s">
        <v>152</v>
      </c>
    </row>
    <row r="240" spans="2:65" s="1" customFormat="1" ht="24.2" customHeight="1">
      <c r="B240" s="32"/>
      <c r="C240" s="132" t="s">
        <v>418</v>
      </c>
      <c r="D240" s="132" t="s">
        <v>154</v>
      </c>
      <c r="E240" s="133" t="s">
        <v>432</v>
      </c>
      <c r="F240" s="134" t="s">
        <v>433</v>
      </c>
      <c r="G240" s="135" t="s">
        <v>168</v>
      </c>
      <c r="H240" s="136">
        <v>3010.2</v>
      </c>
      <c r="I240" s="137"/>
      <c r="J240" s="138">
        <f t="shared" ref="J240:J248" si="20">ROUND(I240*H240,2)</f>
        <v>0</v>
      </c>
      <c r="K240" s="134" t="s">
        <v>158</v>
      </c>
      <c r="L240" s="32"/>
      <c r="M240" s="139" t="s">
        <v>1</v>
      </c>
      <c r="N240" s="140" t="s">
        <v>43</v>
      </c>
      <c r="P240" s="141">
        <f t="shared" ref="P240:P248" si="21">O240*H240</f>
        <v>0</v>
      </c>
      <c r="Q240" s="141">
        <v>6.7999999999999996E-3</v>
      </c>
      <c r="R240" s="141">
        <f t="shared" ref="R240:R248" si="22">Q240*H240</f>
        <v>20.469359999999998</v>
      </c>
      <c r="S240" s="141">
        <v>0</v>
      </c>
      <c r="T240" s="142">
        <f t="shared" ref="T240:T248" si="23">S240*H240</f>
        <v>0</v>
      </c>
      <c r="AR240" s="143" t="s">
        <v>159</v>
      </c>
      <c r="AT240" s="143" t="s">
        <v>154</v>
      </c>
      <c r="AU240" s="143" t="s">
        <v>160</v>
      </c>
      <c r="AY240" s="17" t="s">
        <v>152</v>
      </c>
      <c r="BE240" s="144">
        <f t="shared" ref="BE240:BE248" si="24">IF(N240="základní",J240,0)</f>
        <v>0</v>
      </c>
      <c r="BF240" s="144">
        <f t="shared" ref="BF240:BF248" si="25">IF(N240="snížená",J240,0)</f>
        <v>0</v>
      </c>
      <c r="BG240" s="144">
        <f t="shared" ref="BG240:BG248" si="26">IF(N240="zákl. přenesená",J240,0)</f>
        <v>0</v>
      </c>
      <c r="BH240" s="144">
        <f t="shared" ref="BH240:BH248" si="27">IF(N240="sníž. přenesená",J240,0)</f>
        <v>0</v>
      </c>
      <c r="BI240" s="144">
        <f t="shared" ref="BI240:BI248" si="28">IF(N240="nulová",J240,0)</f>
        <v>0</v>
      </c>
      <c r="BJ240" s="17" t="s">
        <v>160</v>
      </c>
      <c r="BK240" s="144">
        <f t="shared" ref="BK240:BK248" si="29">ROUND(I240*H240,2)</f>
        <v>0</v>
      </c>
      <c r="BL240" s="17" t="s">
        <v>159</v>
      </c>
      <c r="BM240" s="143" t="s">
        <v>1384</v>
      </c>
    </row>
    <row r="241" spans="2:65" s="1" customFormat="1" ht="37.9" customHeight="1">
      <c r="B241" s="32"/>
      <c r="C241" s="132" t="s">
        <v>422</v>
      </c>
      <c r="D241" s="132" t="s">
        <v>154</v>
      </c>
      <c r="E241" s="133" t="s">
        <v>436</v>
      </c>
      <c r="F241" s="134" t="s">
        <v>437</v>
      </c>
      <c r="G241" s="135" t="s">
        <v>168</v>
      </c>
      <c r="H241" s="136">
        <v>3010.2</v>
      </c>
      <c r="I241" s="137"/>
      <c r="J241" s="138">
        <f t="shared" si="20"/>
        <v>0</v>
      </c>
      <c r="K241" s="134" t="s">
        <v>1</v>
      </c>
      <c r="L241" s="32"/>
      <c r="M241" s="139" t="s">
        <v>1</v>
      </c>
      <c r="N241" s="140" t="s">
        <v>43</v>
      </c>
      <c r="P241" s="141">
        <f t="shared" si="21"/>
        <v>0</v>
      </c>
      <c r="Q241" s="141">
        <v>5.5199999999999997E-3</v>
      </c>
      <c r="R241" s="141">
        <f t="shared" si="22"/>
        <v>16.616304</v>
      </c>
      <c r="S241" s="141">
        <v>0</v>
      </c>
      <c r="T241" s="142">
        <f t="shared" si="23"/>
        <v>0</v>
      </c>
      <c r="AR241" s="143" t="s">
        <v>159</v>
      </c>
      <c r="AT241" s="143" t="s">
        <v>154</v>
      </c>
      <c r="AU241" s="143" t="s">
        <v>160</v>
      </c>
      <c r="AY241" s="17" t="s">
        <v>152</v>
      </c>
      <c r="BE241" s="144">
        <f t="shared" si="24"/>
        <v>0</v>
      </c>
      <c r="BF241" s="144">
        <f t="shared" si="25"/>
        <v>0</v>
      </c>
      <c r="BG241" s="144">
        <f t="shared" si="26"/>
        <v>0</v>
      </c>
      <c r="BH241" s="144">
        <f t="shared" si="27"/>
        <v>0</v>
      </c>
      <c r="BI241" s="144">
        <f t="shared" si="28"/>
        <v>0</v>
      </c>
      <c r="BJ241" s="17" t="s">
        <v>160</v>
      </c>
      <c r="BK241" s="144">
        <f t="shared" si="29"/>
        <v>0</v>
      </c>
      <c r="BL241" s="17" t="s">
        <v>159</v>
      </c>
      <c r="BM241" s="143" t="s">
        <v>1385</v>
      </c>
    </row>
    <row r="242" spans="2:65" s="1" customFormat="1" ht="24.2" customHeight="1">
      <c r="B242" s="32"/>
      <c r="C242" s="132" t="s">
        <v>426</v>
      </c>
      <c r="D242" s="132" t="s">
        <v>154</v>
      </c>
      <c r="E242" s="133" t="s">
        <v>440</v>
      </c>
      <c r="F242" s="134" t="s">
        <v>441</v>
      </c>
      <c r="G242" s="135" t="s">
        <v>168</v>
      </c>
      <c r="H242" s="136">
        <v>150.51</v>
      </c>
      <c r="I242" s="137"/>
      <c r="J242" s="138">
        <f t="shared" si="20"/>
        <v>0</v>
      </c>
      <c r="K242" s="134" t="s">
        <v>158</v>
      </c>
      <c r="L242" s="32"/>
      <c r="M242" s="139" t="s">
        <v>1</v>
      </c>
      <c r="N242" s="140" t="s">
        <v>43</v>
      </c>
      <c r="P242" s="141">
        <f t="shared" si="21"/>
        <v>0</v>
      </c>
      <c r="Q242" s="141">
        <v>7.3499999999999998E-3</v>
      </c>
      <c r="R242" s="141">
        <f t="shared" si="22"/>
        <v>1.1062485</v>
      </c>
      <c r="S242" s="141">
        <v>0</v>
      </c>
      <c r="T242" s="142">
        <f t="shared" si="23"/>
        <v>0</v>
      </c>
      <c r="AR242" s="143" t="s">
        <v>159</v>
      </c>
      <c r="AT242" s="143" t="s">
        <v>154</v>
      </c>
      <c r="AU242" s="143" t="s">
        <v>160</v>
      </c>
      <c r="AY242" s="17" t="s">
        <v>152</v>
      </c>
      <c r="BE242" s="144">
        <f t="shared" si="24"/>
        <v>0</v>
      </c>
      <c r="BF242" s="144">
        <f t="shared" si="25"/>
        <v>0</v>
      </c>
      <c r="BG242" s="144">
        <f t="shared" si="26"/>
        <v>0</v>
      </c>
      <c r="BH242" s="144">
        <f t="shared" si="27"/>
        <v>0</v>
      </c>
      <c r="BI242" s="144">
        <f t="shared" si="28"/>
        <v>0</v>
      </c>
      <c r="BJ242" s="17" t="s">
        <v>160</v>
      </c>
      <c r="BK242" s="144">
        <f t="shared" si="29"/>
        <v>0</v>
      </c>
      <c r="BL242" s="17" t="s">
        <v>159</v>
      </c>
      <c r="BM242" s="143" t="s">
        <v>1386</v>
      </c>
    </row>
    <row r="243" spans="2:65" s="1" customFormat="1" ht="33" customHeight="1">
      <c r="B243" s="32"/>
      <c r="C243" s="132" t="s">
        <v>431</v>
      </c>
      <c r="D243" s="132" t="s">
        <v>154</v>
      </c>
      <c r="E243" s="133" t="s">
        <v>444</v>
      </c>
      <c r="F243" s="134" t="s">
        <v>445</v>
      </c>
      <c r="G243" s="135" t="s">
        <v>168</v>
      </c>
      <c r="H243" s="136">
        <v>150.51</v>
      </c>
      <c r="I243" s="137"/>
      <c r="J243" s="138">
        <f t="shared" si="20"/>
        <v>0</v>
      </c>
      <c r="K243" s="134" t="s">
        <v>158</v>
      </c>
      <c r="L243" s="32"/>
      <c r="M243" s="139" t="s">
        <v>1</v>
      </c>
      <c r="N243" s="140" t="s">
        <v>43</v>
      </c>
      <c r="P243" s="141">
        <f t="shared" si="21"/>
        <v>0</v>
      </c>
      <c r="Q243" s="141">
        <v>4.4099999999999999E-3</v>
      </c>
      <c r="R243" s="141">
        <f t="shared" si="22"/>
        <v>0.66374909999999998</v>
      </c>
      <c r="S243" s="141">
        <v>0</v>
      </c>
      <c r="T243" s="142">
        <f t="shared" si="23"/>
        <v>0</v>
      </c>
      <c r="AR243" s="143" t="s">
        <v>159</v>
      </c>
      <c r="AT243" s="143" t="s">
        <v>154</v>
      </c>
      <c r="AU243" s="143" t="s">
        <v>160</v>
      </c>
      <c r="AY243" s="17" t="s">
        <v>152</v>
      </c>
      <c r="BE243" s="144">
        <f t="shared" si="24"/>
        <v>0</v>
      </c>
      <c r="BF243" s="144">
        <f t="shared" si="25"/>
        <v>0</v>
      </c>
      <c r="BG243" s="144">
        <f t="shared" si="26"/>
        <v>0</v>
      </c>
      <c r="BH243" s="144">
        <f t="shared" si="27"/>
        <v>0</v>
      </c>
      <c r="BI243" s="144">
        <f t="shared" si="28"/>
        <v>0</v>
      </c>
      <c r="BJ243" s="17" t="s">
        <v>160</v>
      </c>
      <c r="BK243" s="144">
        <f t="shared" si="29"/>
        <v>0</v>
      </c>
      <c r="BL243" s="17" t="s">
        <v>159</v>
      </c>
      <c r="BM243" s="143" t="s">
        <v>1387</v>
      </c>
    </row>
    <row r="244" spans="2:65" s="1" customFormat="1" ht="24.2" customHeight="1">
      <c r="B244" s="32"/>
      <c r="C244" s="132" t="s">
        <v>435</v>
      </c>
      <c r="D244" s="132" t="s">
        <v>154</v>
      </c>
      <c r="E244" s="133" t="s">
        <v>448</v>
      </c>
      <c r="F244" s="134" t="s">
        <v>449</v>
      </c>
      <c r="G244" s="135" t="s">
        <v>168</v>
      </c>
      <c r="H244" s="136">
        <v>150.51</v>
      </c>
      <c r="I244" s="137"/>
      <c r="J244" s="138">
        <f t="shared" si="20"/>
        <v>0</v>
      </c>
      <c r="K244" s="134" t="s">
        <v>158</v>
      </c>
      <c r="L244" s="32"/>
      <c r="M244" s="139" t="s">
        <v>1</v>
      </c>
      <c r="N244" s="140" t="s">
        <v>43</v>
      </c>
      <c r="P244" s="141">
        <f t="shared" si="21"/>
        <v>0</v>
      </c>
      <c r="Q244" s="141">
        <v>3.0000000000000001E-3</v>
      </c>
      <c r="R244" s="141">
        <f t="shared" si="22"/>
        <v>0.45152999999999999</v>
      </c>
      <c r="S244" s="141">
        <v>0</v>
      </c>
      <c r="T244" s="142">
        <f t="shared" si="23"/>
        <v>0</v>
      </c>
      <c r="AR244" s="143" t="s">
        <v>159</v>
      </c>
      <c r="AT244" s="143" t="s">
        <v>154</v>
      </c>
      <c r="AU244" s="143" t="s">
        <v>160</v>
      </c>
      <c r="AY244" s="17" t="s">
        <v>152</v>
      </c>
      <c r="BE244" s="144">
        <f t="shared" si="24"/>
        <v>0</v>
      </c>
      <c r="BF244" s="144">
        <f t="shared" si="25"/>
        <v>0</v>
      </c>
      <c r="BG244" s="144">
        <f t="shared" si="26"/>
        <v>0</v>
      </c>
      <c r="BH244" s="144">
        <f t="shared" si="27"/>
        <v>0</v>
      </c>
      <c r="BI244" s="144">
        <f t="shared" si="28"/>
        <v>0</v>
      </c>
      <c r="BJ244" s="17" t="s">
        <v>160</v>
      </c>
      <c r="BK244" s="144">
        <f t="shared" si="29"/>
        <v>0</v>
      </c>
      <c r="BL244" s="17" t="s">
        <v>159</v>
      </c>
      <c r="BM244" s="143" t="s">
        <v>1388</v>
      </c>
    </row>
    <row r="245" spans="2:65" s="1" customFormat="1" ht="33" customHeight="1">
      <c r="B245" s="32"/>
      <c r="C245" s="132" t="s">
        <v>439</v>
      </c>
      <c r="D245" s="132" t="s">
        <v>154</v>
      </c>
      <c r="E245" s="133" t="s">
        <v>452</v>
      </c>
      <c r="F245" s="134" t="s">
        <v>453</v>
      </c>
      <c r="G245" s="135" t="s">
        <v>168</v>
      </c>
      <c r="H245" s="136">
        <v>150.51</v>
      </c>
      <c r="I245" s="137"/>
      <c r="J245" s="138">
        <f t="shared" si="20"/>
        <v>0</v>
      </c>
      <c r="K245" s="134" t="s">
        <v>158</v>
      </c>
      <c r="L245" s="32"/>
      <c r="M245" s="139" t="s">
        <v>1</v>
      </c>
      <c r="N245" s="140" t="s">
        <v>43</v>
      </c>
      <c r="P245" s="141">
        <f t="shared" si="21"/>
        <v>0</v>
      </c>
      <c r="Q245" s="141">
        <v>1.575E-2</v>
      </c>
      <c r="R245" s="141">
        <f t="shared" si="22"/>
        <v>2.3705324999999999</v>
      </c>
      <c r="S245" s="141">
        <v>0</v>
      </c>
      <c r="T245" s="142">
        <f t="shared" si="23"/>
        <v>0</v>
      </c>
      <c r="AR245" s="143" t="s">
        <v>159</v>
      </c>
      <c r="AT245" s="143" t="s">
        <v>154</v>
      </c>
      <c r="AU245" s="143" t="s">
        <v>160</v>
      </c>
      <c r="AY245" s="17" t="s">
        <v>152</v>
      </c>
      <c r="BE245" s="144">
        <f t="shared" si="24"/>
        <v>0</v>
      </c>
      <c r="BF245" s="144">
        <f t="shared" si="25"/>
        <v>0</v>
      </c>
      <c r="BG245" s="144">
        <f t="shared" si="26"/>
        <v>0</v>
      </c>
      <c r="BH245" s="144">
        <f t="shared" si="27"/>
        <v>0</v>
      </c>
      <c r="BI245" s="144">
        <f t="shared" si="28"/>
        <v>0</v>
      </c>
      <c r="BJ245" s="17" t="s">
        <v>160</v>
      </c>
      <c r="BK245" s="144">
        <f t="shared" si="29"/>
        <v>0</v>
      </c>
      <c r="BL245" s="17" t="s">
        <v>159</v>
      </c>
      <c r="BM245" s="143" t="s">
        <v>1389</v>
      </c>
    </row>
    <row r="246" spans="2:65" s="1" customFormat="1" ht="24.2" customHeight="1">
      <c r="B246" s="32"/>
      <c r="C246" s="132" t="s">
        <v>443</v>
      </c>
      <c r="D246" s="132" t="s">
        <v>154</v>
      </c>
      <c r="E246" s="133" t="s">
        <v>456</v>
      </c>
      <c r="F246" s="134" t="s">
        <v>457</v>
      </c>
      <c r="G246" s="135" t="s">
        <v>168</v>
      </c>
      <c r="H246" s="136">
        <v>150.51</v>
      </c>
      <c r="I246" s="137"/>
      <c r="J246" s="138">
        <f t="shared" si="20"/>
        <v>0</v>
      </c>
      <c r="K246" s="134" t="s">
        <v>158</v>
      </c>
      <c r="L246" s="32"/>
      <c r="M246" s="139" t="s">
        <v>1</v>
      </c>
      <c r="N246" s="140" t="s">
        <v>43</v>
      </c>
      <c r="P246" s="141">
        <f t="shared" si="21"/>
        <v>0</v>
      </c>
      <c r="Q246" s="141">
        <v>7.9000000000000008E-3</v>
      </c>
      <c r="R246" s="141">
        <f t="shared" si="22"/>
        <v>1.1890290000000001</v>
      </c>
      <c r="S246" s="141">
        <v>0</v>
      </c>
      <c r="T246" s="142">
        <f t="shared" si="23"/>
        <v>0</v>
      </c>
      <c r="AR246" s="143" t="s">
        <v>159</v>
      </c>
      <c r="AT246" s="143" t="s">
        <v>154</v>
      </c>
      <c r="AU246" s="143" t="s">
        <v>160</v>
      </c>
      <c r="AY246" s="17" t="s">
        <v>152</v>
      </c>
      <c r="BE246" s="144">
        <f t="shared" si="24"/>
        <v>0</v>
      </c>
      <c r="BF246" s="144">
        <f t="shared" si="25"/>
        <v>0</v>
      </c>
      <c r="BG246" s="144">
        <f t="shared" si="26"/>
        <v>0</v>
      </c>
      <c r="BH246" s="144">
        <f t="shared" si="27"/>
        <v>0</v>
      </c>
      <c r="BI246" s="144">
        <f t="shared" si="28"/>
        <v>0</v>
      </c>
      <c r="BJ246" s="17" t="s">
        <v>160</v>
      </c>
      <c r="BK246" s="144">
        <f t="shared" si="29"/>
        <v>0</v>
      </c>
      <c r="BL246" s="17" t="s">
        <v>159</v>
      </c>
      <c r="BM246" s="143" t="s">
        <v>1390</v>
      </c>
    </row>
    <row r="247" spans="2:65" s="1" customFormat="1" ht="44.25" customHeight="1">
      <c r="B247" s="32"/>
      <c r="C247" s="132" t="s">
        <v>447</v>
      </c>
      <c r="D247" s="132" t="s">
        <v>154</v>
      </c>
      <c r="E247" s="133" t="s">
        <v>460</v>
      </c>
      <c r="F247" s="134" t="s">
        <v>461</v>
      </c>
      <c r="G247" s="135" t="s">
        <v>168</v>
      </c>
      <c r="H247" s="136">
        <v>51.975999999999999</v>
      </c>
      <c r="I247" s="137"/>
      <c r="J247" s="138">
        <f t="shared" si="20"/>
        <v>0</v>
      </c>
      <c r="K247" s="134" t="s">
        <v>158</v>
      </c>
      <c r="L247" s="32"/>
      <c r="M247" s="139" t="s">
        <v>1</v>
      </c>
      <c r="N247" s="140" t="s">
        <v>43</v>
      </c>
      <c r="P247" s="141">
        <f t="shared" si="21"/>
        <v>0</v>
      </c>
      <c r="Q247" s="141">
        <v>9.6500000000000006E-3</v>
      </c>
      <c r="R247" s="141">
        <f t="shared" si="22"/>
        <v>0.50156840000000003</v>
      </c>
      <c r="S247" s="141">
        <v>0</v>
      </c>
      <c r="T247" s="142">
        <f t="shared" si="23"/>
        <v>0</v>
      </c>
      <c r="AR247" s="143" t="s">
        <v>159</v>
      </c>
      <c r="AT247" s="143" t="s">
        <v>154</v>
      </c>
      <c r="AU247" s="143" t="s">
        <v>160</v>
      </c>
      <c r="AY247" s="17" t="s">
        <v>152</v>
      </c>
      <c r="BE247" s="144">
        <f t="shared" si="24"/>
        <v>0</v>
      </c>
      <c r="BF247" s="144">
        <f t="shared" si="25"/>
        <v>0</v>
      </c>
      <c r="BG247" s="144">
        <f t="shared" si="26"/>
        <v>0</v>
      </c>
      <c r="BH247" s="144">
        <f t="shared" si="27"/>
        <v>0</v>
      </c>
      <c r="BI247" s="144">
        <f t="shared" si="28"/>
        <v>0</v>
      </c>
      <c r="BJ247" s="17" t="s">
        <v>160</v>
      </c>
      <c r="BK247" s="144">
        <f t="shared" si="29"/>
        <v>0</v>
      </c>
      <c r="BL247" s="17" t="s">
        <v>159</v>
      </c>
      <c r="BM247" s="143" t="s">
        <v>1391</v>
      </c>
    </row>
    <row r="248" spans="2:65" s="1" customFormat="1" ht="24.2" customHeight="1">
      <c r="B248" s="32"/>
      <c r="C248" s="166" t="s">
        <v>451</v>
      </c>
      <c r="D248" s="166" t="s">
        <v>231</v>
      </c>
      <c r="E248" s="167" t="s">
        <v>464</v>
      </c>
      <c r="F248" s="168" t="s">
        <v>465</v>
      </c>
      <c r="G248" s="169" t="s">
        <v>168</v>
      </c>
      <c r="H248" s="170">
        <v>53.015999999999998</v>
      </c>
      <c r="I248" s="171"/>
      <c r="J248" s="172">
        <f t="shared" si="20"/>
        <v>0</v>
      </c>
      <c r="K248" s="168" t="s">
        <v>158</v>
      </c>
      <c r="L248" s="173"/>
      <c r="M248" s="174" t="s">
        <v>1</v>
      </c>
      <c r="N248" s="175" t="s">
        <v>43</v>
      </c>
      <c r="P248" s="141">
        <f t="shared" si="21"/>
        <v>0</v>
      </c>
      <c r="Q248" s="141">
        <v>2.6499999999999999E-2</v>
      </c>
      <c r="R248" s="141">
        <f t="shared" si="22"/>
        <v>1.4049239999999998</v>
      </c>
      <c r="S248" s="141">
        <v>0</v>
      </c>
      <c r="T248" s="142">
        <f t="shared" si="23"/>
        <v>0</v>
      </c>
      <c r="AR248" s="143" t="s">
        <v>193</v>
      </c>
      <c r="AT248" s="143" t="s">
        <v>231</v>
      </c>
      <c r="AU248" s="143" t="s">
        <v>160</v>
      </c>
      <c r="AY248" s="17" t="s">
        <v>152</v>
      </c>
      <c r="BE248" s="144">
        <f t="shared" si="24"/>
        <v>0</v>
      </c>
      <c r="BF248" s="144">
        <f t="shared" si="25"/>
        <v>0</v>
      </c>
      <c r="BG248" s="144">
        <f t="shared" si="26"/>
        <v>0</v>
      </c>
      <c r="BH248" s="144">
        <f t="shared" si="27"/>
        <v>0</v>
      </c>
      <c r="BI248" s="144">
        <f t="shared" si="28"/>
        <v>0</v>
      </c>
      <c r="BJ248" s="17" t="s">
        <v>160</v>
      </c>
      <c r="BK248" s="144">
        <f t="shared" si="29"/>
        <v>0</v>
      </c>
      <c r="BL248" s="17" t="s">
        <v>159</v>
      </c>
      <c r="BM248" s="143" t="s">
        <v>1392</v>
      </c>
    </row>
    <row r="249" spans="2:65" s="12" customFormat="1" ht="11.25">
      <c r="B249" s="145"/>
      <c r="D249" s="146" t="s">
        <v>174</v>
      </c>
      <c r="E249" s="147" t="s">
        <v>1</v>
      </c>
      <c r="F249" s="148" t="s">
        <v>1393</v>
      </c>
      <c r="H249" s="149">
        <v>53.015999999999998</v>
      </c>
      <c r="I249" s="150"/>
      <c r="L249" s="145"/>
      <c r="M249" s="151"/>
      <c r="T249" s="152"/>
      <c r="AT249" s="147" t="s">
        <v>174</v>
      </c>
      <c r="AU249" s="147" t="s">
        <v>160</v>
      </c>
      <c r="AV249" s="12" t="s">
        <v>160</v>
      </c>
      <c r="AW249" s="12" t="s">
        <v>32</v>
      </c>
      <c r="AX249" s="12" t="s">
        <v>85</v>
      </c>
      <c r="AY249" s="147" t="s">
        <v>152</v>
      </c>
    </row>
    <row r="250" spans="2:65" s="1" customFormat="1" ht="24.2" customHeight="1">
      <c r="B250" s="32"/>
      <c r="C250" s="132" t="s">
        <v>455</v>
      </c>
      <c r="D250" s="132" t="s">
        <v>154</v>
      </c>
      <c r="E250" s="133" t="s">
        <v>469</v>
      </c>
      <c r="F250" s="134" t="s">
        <v>470</v>
      </c>
      <c r="G250" s="135" t="s">
        <v>168</v>
      </c>
      <c r="H250" s="136">
        <v>51.975999999999999</v>
      </c>
      <c r="I250" s="137"/>
      <c r="J250" s="138">
        <f>ROUND(I250*H250,2)</f>
        <v>0</v>
      </c>
      <c r="K250" s="134" t="s">
        <v>471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4.7800000000000004E-3</v>
      </c>
      <c r="R250" s="141">
        <f>Q250*H250</f>
        <v>0.24844528000000002</v>
      </c>
      <c r="S250" s="141">
        <v>0</v>
      </c>
      <c r="T250" s="142">
        <f>S250*H250</f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159</v>
      </c>
      <c r="BM250" s="143" t="s">
        <v>1394</v>
      </c>
    </row>
    <row r="251" spans="2:65" s="1" customFormat="1" ht="24.2" customHeight="1">
      <c r="B251" s="32"/>
      <c r="C251" s="132" t="s">
        <v>459</v>
      </c>
      <c r="D251" s="132" t="s">
        <v>154</v>
      </c>
      <c r="E251" s="133" t="s">
        <v>474</v>
      </c>
      <c r="F251" s="134" t="s">
        <v>475</v>
      </c>
      <c r="G251" s="135" t="s">
        <v>217</v>
      </c>
      <c r="H251" s="136">
        <v>604.79999999999995</v>
      </c>
      <c r="I251" s="137"/>
      <c r="J251" s="138">
        <f>ROUND(I251*H251,2)</f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160</v>
      </c>
      <c r="BK251" s="144">
        <f>ROUND(I251*H251,2)</f>
        <v>0</v>
      </c>
      <c r="BL251" s="17" t="s">
        <v>159</v>
      </c>
      <c r="BM251" s="143" t="s">
        <v>1395</v>
      </c>
    </row>
    <row r="252" spans="2:65" s="1" customFormat="1" ht="24.2" customHeight="1">
      <c r="B252" s="32"/>
      <c r="C252" s="166" t="s">
        <v>463</v>
      </c>
      <c r="D252" s="166" t="s">
        <v>231</v>
      </c>
      <c r="E252" s="167" t="s">
        <v>478</v>
      </c>
      <c r="F252" s="168" t="s">
        <v>479</v>
      </c>
      <c r="G252" s="169" t="s">
        <v>217</v>
      </c>
      <c r="H252" s="170">
        <v>635.04</v>
      </c>
      <c r="I252" s="171"/>
      <c r="J252" s="172">
        <f>ROUND(I252*H252,2)</f>
        <v>0</v>
      </c>
      <c r="K252" s="168" t="s">
        <v>158</v>
      </c>
      <c r="L252" s="173"/>
      <c r="M252" s="174" t="s">
        <v>1</v>
      </c>
      <c r="N252" s="175" t="s">
        <v>43</v>
      </c>
      <c r="P252" s="141">
        <f>O252*H252</f>
        <v>0</v>
      </c>
      <c r="Q252" s="141">
        <v>4.0000000000000003E-5</v>
      </c>
      <c r="R252" s="141">
        <f>Q252*H252</f>
        <v>2.54016E-2</v>
      </c>
      <c r="S252" s="141">
        <v>0</v>
      </c>
      <c r="T252" s="142">
        <f>S252*H252</f>
        <v>0</v>
      </c>
      <c r="AR252" s="143" t="s">
        <v>193</v>
      </c>
      <c r="AT252" s="143" t="s">
        <v>231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159</v>
      </c>
      <c r="BM252" s="143" t="s">
        <v>1396</v>
      </c>
    </row>
    <row r="253" spans="2:65" s="12" customFormat="1" ht="11.25">
      <c r="B253" s="145"/>
      <c r="D253" s="146" t="s">
        <v>174</v>
      </c>
      <c r="E253" s="147" t="s">
        <v>1</v>
      </c>
      <c r="F253" s="148" t="s">
        <v>1397</v>
      </c>
      <c r="H253" s="149">
        <v>635.04</v>
      </c>
      <c r="I253" s="150"/>
      <c r="L253" s="145"/>
      <c r="M253" s="151"/>
      <c r="T253" s="152"/>
      <c r="AT253" s="147" t="s">
        <v>174</v>
      </c>
      <c r="AU253" s="147" t="s">
        <v>160</v>
      </c>
      <c r="AV253" s="12" t="s">
        <v>160</v>
      </c>
      <c r="AW253" s="12" t="s">
        <v>32</v>
      </c>
      <c r="AX253" s="12" t="s">
        <v>85</v>
      </c>
      <c r="AY253" s="147" t="s">
        <v>152</v>
      </c>
    </row>
    <row r="254" spans="2:65" s="1" customFormat="1" ht="37.9" customHeight="1">
      <c r="B254" s="32"/>
      <c r="C254" s="132" t="s">
        <v>468</v>
      </c>
      <c r="D254" s="132" t="s">
        <v>154</v>
      </c>
      <c r="E254" s="133" t="s">
        <v>483</v>
      </c>
      <c r="F254" s="134" t="s">
        <v>484</v>
      </c>
      <c r="G254" s="135" t="s">
        <v>168</v>
      </c>
      <c r="H254" s="136">
        <v>877.38</v>
      </c>
      <c r="I254" s="137"/>
      <c r="J254" s="138">
        <f>ROUND(I254*H254,2)</f>
        <v>0</v>
      </c>
      <c r="K254" s="134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8.6800000000000002E-3</v>
      </c>
      <c r="R254" s="141">
        <f>Q254*H254</f>
        <v>7.6156584000000001</v>
      </c>
      <c r="S254" s="141">
        <v>0</v>
      </c>
      <c r="T254" s="142">
        <f>S254*H254</f>
        <v>0</v>
      </c>
      <c r="AR254" s="143" t="s">
        <v>159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159</v>
      </c>
      <c r="BM254" s="143" t="s">
        <v>1398</v>
      </c>
    </row>
    <row r="255" spans="2:65" s="1" customFormat="1" ht="16.5" customHeight="1">
      <c r="B255" s="32"/>
      <c r="C255" s="166" t="s">
        <v>473</v>
      </c>
      <c r="D255" s="166" t="s">
        <v>231</v>
      </c>
      <c r="E255" s="167" t="s">
        <v>487</v>
      </c>
      <c r="F255" s="168" t="s">
        <v>488</v>
      </c>
      <c r="G255" s="169" t="s">
        <v>168</v>
      </c>
      <c r="H255" s="170">
        <v>894.92700000000002</v>
      </c>
      <c r="I255" s="171"/>
      <c r="J255" s="172">
        <f>ROUND(I255*H255,2)</f>
        <v>0</v>
      </c>
      <c r="K255" s="168" t="s">
        <v>158</v>
      </c>
      <c r="L255" s="173"/>
      <c r="M255" s="174" t="s">
        <v>1</v>
      </c>
      <c r="N255" s="175" t="s">
        <v>43</v>
      </c>
      <c r="P255" s="141">
        <f>O255*H255</f>
        <v>0</v>
      </c>
      <c r="Q255" s="141">
        <v>3.0000000000000001E-3</v>
      </c>
      <c r="R255" s="141">
        <f>Q255*H255</f>
        <v>2.6847810000000001</v>
      </c>
      <c r="S255" s="141">
        <v>0</v>
      </c>
      <c r="T255" s="142">
        <f>S255*H255</f>
        <v>0</v>
      </c>
      <c r="AR255" s="143" t="s">
        <v>193</v>
      </c>
      <c r="AT255" s="143" t="s">
        <v>231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159</v>
      </c>
      <c r="BM255" s="143" t="s">
        <v>1399</v>
      </c>
    </row>
    <row r="256" spans="2:65" s="12" customFormat="1" ht="11.25">
      <c r="B256" s="145"/>
      <c r="D256" s="146" t="s">
        <v>174</v>
      </c>
      <c r="E256" s="147" t="s">
        <v>1</v>
      </c>
      <c r="F256" s="148" t="s">
        <v>1400</v>
      </c>
      <c r="H256" s="149">
        <v>894.92700000000002</v>
      </c>
      <c r="I256" s="150"/>
      <c r="L256" s="145"/>
      <c r="M256" s="151"/>
      <c r="T256" s="152"/>
      <c r="AT256" s="147" t="s">
        <v>174</v>
      </c>
      <c r="AU256" s="147" t="s">
        <v>160</v>
      </c>
      <c r="AV256" s="12" t="s">
        <v>160</v>
      </c>
      <c r="AW256" s="12" t="s">
        <v>32</v>
      </c>
      <c r="AX256" s="12" t="s">
        <v>85</v>
      </c>
      <c r="AY256" s="147" t="s">
        <v>152</v>
      </c>
    </row>
    <row r="257" spans="2:65" s="1" customFormat="1" ht="24.2" customHeight="1">
      <c r="B257" s="32"/>
      <c r="C257" s="132" t="s">
        <v>477</v>
      </c>
      <c r="D257" s="132" t="s">
        <v>154</v>
      </c>
      <c r="E257" s="133" t="s">
        <v>492</v>
      </c>
      <c r="F257" s="134" t="s">
        <v>493</v>
      </c>
      <c r="G257" s="135" t="s">
        <v>217</v>
      </c>
      <c r="H257" s="136">
        <v>103.2</v>
      </c>
      <c r="I257" s="137"/>
      <c r="J257" s="138">
        <f>ROUND(I257*H257,2)</f>
        <v>0</v>
      </c>
      <c r="K257" s="134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3.0000000000000001E-5</v>
      </c>
      <c r="R257" s="141">
        <f>Q257*H257</f>
        <v>3.0960000000000002E-3</v>
      </c>
      <c r="S257" s="141">
        <v>0</v>
      </c>
      <c r="T257" s="142">
        <f>S257*H257</f>
        <v>0</v>
      </c>
      <c r="AR257" s="143" t="s">
        <v>159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159</v>
      </c>
      <c r="BM257" s="143" t="s">
        <v>1401</v>
      </c>
    </row>
    <row r="258" spans="2:65" s="1" customFormat="1" ht="24.2" customHeight="1">
      <c r="B258" s="32"/>
      <c r="C258" s="166" t="s">
        <v>482</v>
      </c>
      <c r="D258" s="166" t="s">
        <v>231</v>
      </c>
      <c r="E258" s="167" t="s">
        <v>496</v>
      </c>
      <c r="F258" s="168" t="s">
        <v>497</v>
      </c>
      <c r="G258" s="169" t="s">
        <v>217</v>
      </c>
      <c r="H258" s="170">
        <v>108.36</v>
      </c>
      <c r="I258" s="171"/>
      <c r="J258" s="172">
        <f>ROUND(I258*H258,2)</f>
        <v>0</v>
      </c>
      <c r="K258" s="168" t="s">
        <v>158</v>
      </c>
      <c r="L258" s="173"/>
      <c r="M258" s="174" t="s">
        <v>1</v>
      </c>
      <c r="N258" s="175" t="s">
        <v>43</v>
      </c>
      <c r="P258" s="141">
        <f>O258*H258</f>
        <v>0</v>
      </c>
      <c r="Q258" s="141">
        <v>7.2000000000000005E-4</v>
      </c>
      <c r="R258" s="141">
        <f>Q258*H258</f>
        <v>7.8019200000000011E-2</v>
      </c>
      <c r="S258" s="141">
        <v>0</v>
      </c>
      <c r="T258" s="142">
        <f>S258*H258</f>
        <v>0</v>
      </c>
      <c r="AR258" s="143" t="s">
        <v>193</v>
      </c>
      <c r="AT258" s="143" t="s">
        <v>231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159</v>
      </c>
      <c r="BM258" s="143" t="s">
        <v>1402</v>
      </c>
    </row>
    <row r="259" spans="2:65" s="12" customFormat="1" ht="11.25">
      <c r="B259" s="145"/>
      <c r="D259" s="146" t="s">
        <v>174</v>
      </c>
      <c r="E259" s="147" t="s">
        <v>1</v>
      </c>
      <c r="F259" s="148" t="s">
        <v>1403</v>
      </c>
      <c r="H259" s="149">
        <v>108.36</v>
      </c>
      <c r="I259" s="150"/>
      <c r="L259" s="145"/>
      <c r="M259" s="151"/>
      <c r="T259" s="152"/>
      <c r="AT259" s="147" t="s">
        <v>174</v>
      </c>
      <c r="AU259" s="147" t="s">
        <v>160</v>
      </c>
      <c r="AV259" s="12" t="s">
        <v>160</v>
      </c>
      <c r="AW259" s="12" t="s">
        <v>32</v>
      </c>
      <c r="AX259" s="12" t="s">
        <v>85</v>
      </c>
      <c r="AY259" s="147" t="s">
        <v>152</v>
      </c>
    </row>
    <row r="260" spans="2:65" s="1" customFormat="1" ht="24.2" customHeight="1">
      <c r="B260" s="32"/>
      <c r="C260" s="132" t="s">
        <v>486</v>
      </c>
      <c r="D260" s="132" t="s">
        <v>154</v>
      </c>
      <c r="E260" s="133" t="s">
        <v>501</v>
      </c>
      <c r="F260" s="134" t="s">
        <v>502</v>
      </c>
      <c r="G260" s="135" t="s">
        <v>168</v>
      </c>
      <c r="H260" s="136">
        <v>877.38</v>
      </c>
      <c r="I260" s="137"/>
      <c r="J260" s="138">
        <f t="shared" ref="J260:J266" si="30">ROUND(I260*H260,2)</f>
        <v>0</v>
      </c>
      <c r="K260" s="134" t="s">
        <v>471</v>
      </c>
      <c r="L260" s="32"/>
      <c r="M260" s="139" t="s">
        <v>1</v>
      </c>
      <c r="N260" s="140" t="s">
        <v>43</v>
      </c>
      <c r="P260" s="141">
        <f t="shared" ref="P260:P266" si="31">O260*H260</f>
        <v>0</v>
      </c>
      <c r="Q260" s="141">
        <v>4.7800000000000004E-3</v>
      </c>
      <c r="R260" s="141">
        <f t="shared" ref="R260:R266" si="32">Q260*H260</f>
        <v>4.1938764000000006</v>
      </c>
      <c r="S260" s="141">
        <v>0</v>
      </c>
      <c r="T260" s="142">
        <f t="shared" ref="T260:T266" si="33">S260*H260</f>
        <v>0</v>
      </c>
      <c r="AR260" s="143" t="s">
        <v>159</v>
      </c>
      <c r="AT260" s="143" t="s">
        <v>154</v>
      </c>
      <c r="AU260" s="143" t="s">
        <v>160</v>
      </c>
      <c r="AY260" s="17" t="s">
        <v>152</v>
      </c>
      <c r="BE260" s="144">
        <f t="shared" ref="BE260:BE266" si="34">IF(N260="základní",J260,0)</f>
        <v>0</v>
      </c>
      <c r="BF260" s="144">
        <f t="shared" ref="BF260:BF266" si="35">IF(N260="snížená",J260,0)</f>
        <v>0</v>
      </c>
      <c r="BG260" s="144">
        <f t="shared" ref="BG260:BG266" si="36">IF(N260="zákl. přenesená",J260,0)</f>
        <v>0</v>
      </c>
      <c r="BH260" s="144">
        <f t="shared" ref="BH260:BH266" si="37">IF(N260="sníž. přenesená",J260,0)</f>
        <v>0</v>
      </c>
      <c r="BI260" s="144">
        <f t="shared" ref="BI260:BI266" si="38">IF(N260="nulová",J260,0)</f>
        <v>0</v>
      </c>
      <c r="BJ260" s="17" t="s">
        <v>160</v>
      </c>
      <c r="BK260" s="144">
        <f t="shared" ref="BK260:BK266" si="39">ROUND(I260*H260,2)</f>
        <v>0</v>
      </c>
      <c r="BL260" s="17" t="s">
        <v>159</v>
      </c>
      <c r="BM260" s="143" t="s">
        <v>1404</v>
      </c>
    </row>
    <row r="261" spans="2:65" s="1" customFormat="1" ht="24.2" customHeight="1">
      <c r="B261" s="32"/>
      <c r="C261" s="132" t="s">
        <v>491</v>
      </c>
      <c r="D261" s="132" t="s">
        <v>154</v>
      </c>
      <c r="E261" s="133" t="s">
        <v>505</v>
      </c>
      <c r="F261" s="134" t="s">
        <v>506</v>
      </c>
      <c r="G261" s="135" t="s">
        <v>168</v>
      </c>
      <c r="H261" s="136">
        <v>61.415999999999997</v>
      </c>
      <c r="I261" s="137"/>
      <c r="J261" s="138">
        <f t="shared" si="30"/>
        <v>0</v>
      </c>
      <c r="K261" s="134" t="s">
        <v>471</v>
      </c>
      <c r="L261" s="32"/>
      <c r="M261" s="139" t="s">
        <v>1</v>
      </c>
      <c r="N261" s="140" t="s">
        <v>43</v>
      </c>
      <c r="P261" s="141">
        <f t="shared" si="31"/>
        <v>0</v>
      </c>
      <c r="Q261" s="141">
        <v>4.7800000000000004E-3</v>
      </c>
      <c r="R261" s="141">
        <f t="shared" si="32"/>
        <v>0.29356848000000002</v>
      </c>
      <c r="S261" s="141">
        <v>0</v>
      </c>
      <c r="T261" s="142">
        <f t="shared" si="33"/>
        <v>0</v>
      </c>
      <c r="AR261" s="143" t="s">
        <v>159</v>
      </c>
      <c r="AT261" s="143" t="s">
        <v>154</v>
      </c>
      <c r="AU261" s="143" t="s">
        <v>160</v>
      </c>
      <c r="AY261" s="17" t="s">
        <v>152</v>
      </c>
      <c r="BE261" s="144">
        <f t="shared" si="34"/>
        <v>0</v>
      </c>
      <c r="BF261" s="144">
        <f t="shared" si="35"/>
        <v>0</v>
      </c>
      <c r="BG261" s="144">
        <f t="shared" si="36"/>
        <v>0</v>
      </c>
      <c r="BH261" s="144">
        <f t="shared" si="37"/>
        <v>0</v>
      </c>
      <c r="BI261" s="144">
        <f t="shared" si="38"/>
        <v>0</v>
      </c>
      <c r="BJ261" s="17" t="s">
        <v>160</v>
      </c>
      <c r="BK261" s="144">
        <f t="shared" si="39"/>
        <v>0</v>
      </c>
      <c r="BL261" s="17" t="s">
        <v>159</v>
      </c>
      <c r="BM261" s="143" t="s">
        <v>1405</v>
      </c>
    </row>
    <row r="262" spans="2:65" s="1" customFormat="1" ht="24.2" customHeight="1">
      <c r="B262" s="32"/>
      <c r="C262" s="132" t="s">
        <v>495</v>
      </c>
      <c r="D262" s="132" t="s">
        <v>154</v>
      </c>
      <c r="E262" s="133" t="s">
        <v>509</v>
      </c>
      <c r="F262" s="134" t="s">
        <v>510</v>
      </c>
      <c r="G262" s="135" t="s">
        <v>217</v>
      </c>
      <c r="H262" s="136">
        <v>38.808</v>
      </c>
      <c r="I262" s="137"/>
      <c r="J262" s="138">
        <f t="shared" si="30"/>
        <v>0</v>
      </c>
      <c r="K262" s="134" t="s">
        <v>158</v>
      </c>
      <c r="L262" s="32"/>
      <c r="M262" s="139" t="s">
        <v>1</v>
      </c>
      <c r="N262" s="140" t="s">
        <v>43</v>
      </c>
      <c r="P262" s="141">
        <f t="shared" si="31"/>
        <v>0</v>
      </c>
      <c r="Q262" s="141">
        <v>2.0650000000000002E-2</v>
      </c>
      <c r="R262" s="141">
        <f t="shared" si="32"/>
        <v>0.80138520000000002</v>
      </c>
      <c r="S262" s="141">
        <v>0</v>
      </c>
      <c r="T262" s="142">
        <f t="shared" si="33"/>
        <v>0</v>
      </c>
      <c r="AR262" s="143" t="s">
        <v>159</v>
      </c>
      <c r="AT262" s="143" t="s">
        <v>154</v>
      </c>
      <c r="AU262" s="143" t="s">
        <v>160</v>
      </c>
      <c r="AY262" s="17" t="s">
        <v>152</v>
      </c>
      <c r="BE262" s="144">
        <f t="shared" si="34"/>
        <v>0</v>
      </c>
      <c r="BF262" s="144">
        <f t="shared" si="35"/>
        <v>0</v>
      </c>
      <c r="BG262" s="144">
        <f t="shared" si="36"/>
        <v>0</v>
      </c>
      <c r="BH262" s="144">
        <f t="shared" si="37"/>
        <v>0</v>
      </c>
      <c r="BI262" s="144">
        <f t="shared" si="38"/>
        <v>0</v>
      </c>
      <c r="BJ262" s="17" t="s">
        <v>160</v>
      </c>
      <c r="BK262" s="144">
        <f t="shared" si="39"/>
        <v>0</v>
      </c>
      <c r="BL262" s="17" t="s">
        <v>159</v>
      </c>
      <c r="BM262" s="143" t="s">
        <v>1406</v>
      </c>
    </row>
    <row r="263" spans="2:65" s="1" customFormat="1" ht="24.2" customHeight="1">
      <c r="B263" s="32"/>
      <c r="C263" s="132" t="s">
        <v>500</v>
      </c>
      <c r="D263" s="132" t="s">
        <v>154</v>
      </c>
      <c r="E263" s="133" t="s">
        <v>513</v>
      </c>
      <c r="F263" s="134" t="s">
        <v>514</v>
      </c>
      <c r="G263" s="135" t="s">
        <v>168</v>
      </c>
      <c r="H263" s="136">
        <v>308.21300000000002</v>
      </c>
      <c r="I263" s="137"/>
      <c r="J263" s="138">
        <f t="shared" si="30"/>
        <v>0</v>
      </c>
      <c r="K263" s="134" t="s">
        <v>158</v>
      </c>
      <c r="L263" s="32"/>
      <c r="M263" s="139" t="s">
        <v>1</v>
      </c>
      <c r="N263" s="140" t="s">
        <v>43</v>
      </c>
      <c r="P263" s="141">
        <f t="shared" si="31"/>
        <v>0</v>
      </c>
      <c r="Q263" s="141">
        <v>0</v>
      </c>
      <c r="R263" s="141">
        <f t="shared" si="32"/>
        <v>0</v>
      </c>
      <c r="S263" s="141">
        <v>0</v>
      </c>
      <c r="T263" s="142">
        <f t="shared" si="33"/>
        <v>0</v>
      </c>
      <c r="AR263" s="143" t="s">
        <v>159</v>
      </c>
      <c r="AT263" s="143" t="s">
        <v>154</v>
      </c>
      <c r="AU263" s="143" t="s">
        <v>160</v>
      </c>
      <c r="AY263" s="17" t="s">
        <v>152</v>
      </c>
      <c r="BE263" s="144">
        <f t="shared" si="34"/>
        <v>0</v>
      </c>
      <c r="BF263" s="144">
        <f t="shared" si="35"/>
        <v>0</v>
      </c>
      <c r="BG263" s="144">
        <f t="shared" si="36"/>
        <v>0</v>
      </c>
      <c r="BH263" s="144">
        <f t="shared" si="37"/>
        <v>0</v>
      </c>
      <c r="BI263" s="144">
        <f t="shared" si="38"/>
        <v>0</v>
      </c>
      <c r="BJ263" s="17" t="s">
        <v>160</v>
      </c>
      <c r="BK263" s="144">
        <f t="shared" si="39"/>
        <v>0</v>
      </c>
      <c r="BL263" s="17" t="s">
        <v>159</v>
      </c>
      <c r="BM263" s="143" t="s">
        <v>1407</v>
      </c>
    </row>
    <row r="264" spans="2:65" s="1" customFormat="1" ht="24.2" customHeight="1">
      <c r="B264" s="32"/>
      <c r="C264" s="132" t="s">
        <v>504</v>
      </c>
      <c r="D264" s="132" t="s">
        <v>154</v>
      </c>
      <c r="E264" s="133" t="s">
        <v>517</v>
      </c>
      <c r="F264" s="134" t="s">
        <v>518</v>
      </c>
      <c r="G264" s="135" t="s">
        <v>172</v>
      </c>
      <c r="H264" s="136">
        <v>92.165999999999997</v>
      </c>
      <c r="I264" s="137"/>
      <c r="J264" s="138">
        <f t="shared" si="30"/>
        <v>0</v>
      </c>
      <c r="K264" s="134" t="s">
        <v>158</v>
      </c>
      <c r="L264" s="32"/>
      <c r="M264" s="139" t="s">
        <v>1</v>
      </c>
      <c r="N264" s="140" t="s">
        <v>43</v>
      </c>
      <c r="P264" s="141">
        <f t="shared" si="31"/>
        <v>0</v>
      </c>
      <c r="Q264" s="141">
        <v>2.45329</v>
      </c>
      <c r="R264" s="141">
        <f t="shared" si="32"/>
        <v>226.10992614</v>
      </c>
      <c r="S264" s="141">
        <v>0</v>
      </c>
      <c r="T264" s="142">
        <f t="shared" si="33"/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si="34"/>
        <v>0</v>
      </c>
      <c r="BF264" s="144">
        <f t="shared" si="35"/>
        <v>0</v>
      </c>
      <c r="BG264" s="144">
        <f t="shared" si="36"/>
        <v>0</v>
      </c>
      <c r="BH264" s="144">
        <f t="shared" si="37"/>
        <v>0</v>
      </c>
      <c r="BI264" s="144">
        <f t="shared" si="38"/>
        <v>0</v>
      </c>
      <c r="BJ264" s="17" t="s">
        <v>160</v>
      </c>
      <c r="BK264" s="144">
        <f t="shared" si="39"/>
        <v>0</v>
      </c>
      <c r="BL264" s="17" t="s">
        <v>159</v>
      </c>
      <c r="BM264" s="143" t="s">
        <v>1408</v>
      </c>
    </row>
    <row r="265" spans="2:65" s="1" customFormat="1" ht="16.5" customHeight="1">
      <c r="B265" s="32"/>
      <c r="C265" s="132" t="s">
        <v>508</v>
      </c>
      <c r="D265" s="132" t="s">
        <v>154</v>
      </c>
      <c r="E265" s="133" t="s">
        <v>521</v>
      </c>
      <c r="F265" s="134" t="s">
        <v>522</v>
      </c>
      <c r="G265" s="135" t="s">
        <v>168</v>
      </c>
      <c r="H265" s="136">
        <v>650.88</v>
      </c>
      <c r="I265" s="137"/>
      <c r="J265" s="138">
        <f t="shared" si="30"/>
        <v>0</v>
      </c>
      <c r="K265" s="134" t="s">
        <v>158</v>
      </c>
      <c r="L265" s="32"/>
      <c r="M265" s="139" t="s">
        <v>1</v>
      </c>
      <c r="N265" s="140" t="s">
        <v>43</v>
      </c>
      <c r="P265" s="141">
        <f t="shared" si="31"/>
        <v>0</v>
      </c>
      <c r="Q265" s="141">
        <v>1.2999999999999999E-4</v>
      </c>
      <c r="R265" s="141">
        <f t="shared" si="32"/>
        <v>8.4614399999999992E-2</v>
      </c>
      <c r="S265" s="141">
        <v>0</v>
      </c>
      <c r="T265" s="142">
        <f t="shared" si="3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34"/>
        <v>0</v>
      </c>
      <c r="BF265" s="144">
        <f t="shared" si="35"/>
        <v>0</v>
      </c>
      <c r="BG265" s="144">
        <f t="shared" si="36"/>
        <v>0</v>
      </c>
      <c r="BH265" s="144">
        <f t="shared" si="37"/>
        <v>0</v>
      </c>
      <c r="BI265" s="144">
        <f t="shared" si="38"/>
        <v>0</v>
      </c>
      <c r="BJ265" s="17" t="s">
        <v>160</v>
      </c>
      <c r="BK265" s="144">
        <f t="shared" si="39"/>
        <v>0</v>
      </c>
      <c r="BL265" s="17" t="s">
        <v>159</v>
      </c>
      <c r="BM265" s="143" t="s">
        <v>1409</v>
      </c>
    </row>
    <row r="266" spans="2:65" s="1" customFormat="1" ht="33" customHeight="1">
      <c r="B266" s="32"/>
      <c r="C266" s="132" t="s">
        <v>512</v>
      </c>
      <c r="D266" s="132" t="s">
        <v>154</v>
      </c>
      <c r="E266" s="133" t="s">
        <v>525</v>
      </c>
      <c r="F266" s="134" t="s">
        <v>526</v>
      </c>
      <c r="G266" s="135" t="s">
        <v>217</v>
      </c>
      <c r="H266" s="136">
        <v>683.42399999999998</v>
      </c>
      <c r="I266" s="137"/>
      <c r="J266" s="138">
        <f t="shared" si="3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31"/>
        <v>0</v>
      </c>
      <c r="Q266" s="141">
        <v>2.0000000000000002E-5</v>
      </c>
      <c r="R266" s="141">
        <f t="shared" si="32"/>
        <v>1.366848E-2</v>
      </c>
      <c r="S266" s="141">
        <v>0</v>
      </c>
      <c r="T266" s="142">
        <f t="shared" si="3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34"/>
        <v>0</v>
      </c>
      <c r="BF266" s="144">
        <f t="shared" si="35"/>
        <v>0</v>
      </c>
      <c r="BG266" s="144">
        <f t="shared" si="36"/>
        <v>0</v>
      </c>
      <c r="BH266" s="144">
        <f t="shared" si="37"/>
        <v>0</v>
      </c>
      <c r="BI266" s="144">
        <f t="shared" si="38"/>
        <v>0</v>
      </c>
      <c r="BJ266" s="17" t="s">
        <v>160</v>
      </c>
      <c r="BK266" s="144">
        <f t="shared" si="39"/>
        <v>0</v>
      </c>
      <c r="BL266" s="17" t="s">
        <v>159</v>
      </c>
      <c r="BM266" s="143" t="s">
        <v>1410</v>
      </c>
    </row>
    <row r="267" spans="2:65" s="11" customFormat="1" ht="22.9" customHeight="1">
      <c r="B267" s="120"/>
      <c r="D267" s="121" t="s">
        <v>76</v>
      </c>
      <c r="E267" s="130" t="s">
        <v>199</v>
      </c>
      <c r="F267" s="130" t="s">
        <v>528</v>
      </c>
      <c r="I267" s="123"/>
      <c r="J267" s="131">
        <f>BK267</f>
        <v>0</v>
      </c>
      <c r="L267" s="120"/>
      <c r="M267" s="125"/>
      <c r="P267" s="126">
        <f>SUM(P268:P281)</f>
        <v>0</v>
      </c>
      <c r="R267" s="126">
        <f>SUM(R268:R281)</f>
        <v>1.0738051899999999</v>
      </c>
      <c r="T267" s="127">
        <f>SUM(T268:T281)</f>
        <v>0</v>
      </c>
      <c r="AR267" s="121" t="s">
        <v>85</v>
      </c>
      <c r="AT267" s="128" t="s">
        <v>76</v>
      </c>
      <c r="AU267" s="128" t="s">
        <v>85</v>
      </c>
      <c r="AY267" s="121" t="s">
        <v>152</v>
      </c>
      <c r="BK267" s="129">
        <f>SUM(BK268:BK281)</f>
        <v>0</v>
      </c>
    </row>
    <row r="268" spans="2:65" s="1" customFormat="1" ht="16.5" customHeight="1">
      <c r="B268" s="32"/>
      <c r="C268" s="132" t="s">
        <v>516</v>
      </c>
      <c r="D268" s="132" t="s">
        <v>154</v>
      </c>
      <c r="E268" s="133" t="s">
        <v>530</v>
      </c>
      <c r="F268" s="134" t="s">
        <v>531</v>
      </c>
      <c r="G268" s="135" t="s">
        <v>157</v>
      </c>
      <c r="H268" s="136">
        <v>8</v>
      </c>
      <c r="I268" s="137"/>
      <c r="J268" s="138">
        <f>ROUND(I268*H268,2)</f>
        <v>0</v>
      </c>
      <c r="K268" s="134" t="s">
        <v>158</v>
      </c>
      <c r="L268" s="32"/>
      <c r="M268" s="139" t="s">
        <v>1</v>
      </c>
      <c r="N268" s="140" t="s">
        <v>43</v>
      </c>
      <c r="P268" s="141">
        <f>O268*H268</f>
        <v>0</v>
      </c>
      <c r="Q268" s="141">
        <v>1.8000000000000001E-4</v>
      </c>
      <c r="R268" s="141">
        <f>Q268*H268</f>
        <v>1.4400000000000001E-3</v>
      </c>
      <c r="S268" s="141">
        <v>0</v>
      </c>
      <c r="T268" s="142">
        <f>S268*H268</f>
        <v>0</v>
      </c>
      <c r="AR268" s="143" t="s">
        <v>159</v>
      </c>
      <c r="AT268" s="143" t="s">
        <v>154</v>
      </c>
      <c r="AU268" s="143" t="s">
        <v>160</v>
      </c>
      <c r="AY268" s="17" t="s">
        <v>152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160</v>
      </c>
      <c r="BK268" s="144">
        <f>ROUND(I268*H268,2)</f>
        <v>0</v>
      </c>
      <c r="BL268" s="17" t="s">
        <v>159</v>
      </c>
      <c r="BM268" s="143" t="s">
        <v>1411</v>
      </c>
    </row>
    <row r="269" spans="2:65" s="1" customFormat="1" ht="16.5" customHeight="1">
      <c r="B269" s="32"/>
      <c r="C269" s="166" t="s">
        <v>520</v>
      </c>
      <c r="D269" s="166" t="s">
        <v>231</v>
      </c>
      <c r="E269" s="167" t="s">
        <v>534</v>
      </c>
      <c r="F269" s="168" t="s">
        <v>535</v>
      </c>
      <c r="G269" s="169" t="s">
        <v>157</v>
      </c>
      <c r="H269" s="170">
        <v>8</v>
      </c>
      <c r="I269" s="171"/>
      <c r="J269" s="172">
        <f>ROUND(I269*H269,2)</f>
        <v>0</v>
      </c>
      <c r="K269" s="168" t="s">
        <v>158</v>
      </c>
      <c r="L269" s="173"/>
      <c r="M269" s="174" t="s">
        <v>1</v>
      </c>
      <c r="N269" s="175" t="s">
        <v>43</v>
      </c>
      <c r="P269" s="141">
        <f>O269*H269</f>
        <v>0</v>
      </c>
      <c r="Q269" s="141">
        <v>1.2E-2</v>
      </c>
      <c r="R269" s="141">
        <f>Q269*H269</f>
        <v>9.6000000000000002E-2</v>
      </c>
      <c r="S269" s="141">
        <v>0</v>
      </c>
      <c r="T269" s="142">
        <f>S269*H269</f>
        <v>0</v>
      </c>
      <c r="AR269" s="143" t="s">
        <v>193</v>
      </c>
      <c r="AT269" s="143" t="s">
        <v>231</v>
      </c>
      <c r="AU269" s="143" t="s">
        <v>160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159</v>
      </c>
      <c r="BM269" s="143" t="s">
        <v>1412</v>
      </c>
    </row>
    <row r="270" spans="2:65" s="1" customFormat="1" ht="37.9" customHeight="1">
      <c r="B270" s="32"/>
      <c r="C270" s="132" t="s">
        <v>524</v>
      </c>
      <c r="D270" s="132" t="s">
        <v>154</v>
      </c>
      <c r="E270" s="133" t="s">
        <v>1413</v>
      </c>
      <c r="F270" s="134" t="s">
        <v>539</v>
      </c>
      <c r="G270" s="135" t="s">
        <v>168</v>
      </c>
      <c r="H270" s="136">
        <v>7.59</v>
      </c>
      <c r="I270" s="137"/>
      <c r="J270" s="138">
        <f>ROUND(I270*H270,2)</f>
        <v>0</v>
      </c>
      <c r="K270" s="134" t="s">
        <v>1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160</v>
      </c>
      <c r="BK270" s="144">
        <f>ROUND(I270*H270,2)</f>
        <v>0</v>
      </c>
      <c r="BL270" s="17" t="s">
        <v>159</v>
      </c>
      <c r="BM270" s="143" t="s">
        <v>1414</v>
      </c>
    </row>
    <row r="271" spans="2:65" s="12" customFormat="1" ht="11.25">
      <c r="B271" s="145"/>
      <c r="D271" s="146" t="s">
        <v>174</v>
      </c>
      <c r="E271" s="147" t="s">
        <v>1</v>
      </c>
      <c r="F271" s="148" t="s">
        <v>1415</v>
      </c>
      <c r="H271" s="149">
        <v>7.59</v>
      </c>
      <c r="I271" s="150"/>
      <c r="L271" s="145"/>
      <c r="M271" s="151"/>
      <c r="T271" s="152"/>
      <c r="AT271" s="147" t="s">
        <v>174</v>
      </c>
      <c r="AU271" s="147" t="s">
        <v>160</v>
      </c>
      <c r="AV271" s="12" t="s">
        <v>160</v>
      </c>
      <c r="AW271" s="12" t="s">
        <v>32</v>
      </c>
      <c r="AX271" s="12" t="s">
        <v>85</v>
      </c>
      <c r="AY271" s="147" t="s">
        <v>152</v>
      </c>
    </row>
    <row r="272" spans="2:65" s="1" customFormat="1" ht="21.75" customHeight="1">
      <c r="B272" s="32"/>
      <c r="C272" s="132" t="s">
        <v>529</v>
      </c>
      <c r="D272" s="132" t="s">
        <v>154</v>
      </c>
      <c r="E272" s="133" t="s">
        <v>1416</v>
      </c>
      <c r="F272" s="134" t="s">
        <v>544</v>
      </c>
      <c r="G272" s="135" t="s">
        <v>545</v>
      </c>
      <c r="H272" s="136">
        <v>8</v>
      </c>
      <c r="I272" s="137"/>
      <c r="J272" s="138">
        <f t="shared" ref="J272:J281" si="40">ROUND(I272*H272,2)</f>
        <v>0</v>
      </c>
      <c r="K272" s="134" t="s">
        <v>1</v>
      </c>
      <c r="L272" s="32"/>
      <c r="M272" s="139" t="s">
        <v>1</v>
      </c>
      <c r="N272" s="140" t="s">
        <v>43</v>
      </c>
      <c r="P272" s="141">
        <f t="shared" ref="P272:P281" si="41">O272*H272</f>
        <v>0</v>
      </c>
      <c r="Q272" s="141">
        <v>0</v>
      </c>
      <c r="R272" s="141">
        <f t="shared" ref="R272:R281" si="42">Q272*H272</f>
        <v>0</v>
      </c>
      <c r="S272" s="141">
        <v>0</v>
      </c>
      <c r="T272" s="142">
        <f t="shared" ref="T272:T281" si="43">S272*H272</f>
        <v>0</v>
      </c>
      <c r="AR272" s="143" t="s">
        <v>159</v>
      </c>
      <c r="AT272" s="143" t="s">
        <v>154</v>
      </c>
      <c r="AU272" s="143" t="s">
        <v>160</v>
      </c>
      <c r="AY272" s="17" t="s">
        <v>152</v>
      </c>
      <c r="BE272" s="144">
        <f t="shared" ref="BE272:BE281" si="44">IF(N272="základní",J272,0)</f>
        <v>0</v>
      </c>
      <c r="BF272" s="144">
        <f t="shared" ref="BF272:BF281" si="45">IF(N272="snížená",J272,0)</f>
        <v>0</v>
      </c>
      <c r="BG272" s="144">
        <f t="shared" ref="BG272:BG281" si="46">IF(N272="zákl. přenesená",J272,0)</f>
        <v>0</v>
      </c>
      <c r="BH272" s="144">
        <f t="shared" ref="BH272:BH281" si="47">IF(N272="sníž. přenesená",J272,0)</f>
        <v>0</v>
      </c>
      <c r="BI272" s="144">
        <f t="shared" ref="BI272:BI281" si="48">IF(N272="nulová",J272,0)</f>
        <v>0</v>
      </c>
      <c r="BJ272" s="17" t="s">
        <v>160</v>
      </c>
      <c r="BK272" s="144">
        <f t="shared" ref="BK272:BK281" si="49">ROUND(I272*H272,2)</f>
        <v>0</v>
      </c>
      <c r="BL272" s="17" t="s">
        <v>159</v>
      </c>
      <c r="BM272" s="143" t="s">
        <v>1417</v>
      </c>
    </row>
    <row r="273" spans="2:65" s="1" customFormat="1" ht="24.2" customHeight="1">
      <c r="B273" s="32"/>
      <c r="C273" s="132" t="s">
        <v>533</v>
      </c>
      <c r="D273" s="132" t="s">
        <v>154</v>
      </c>
      <c r="E273" s="133" t="s">
        <v>548</v>
      </c>
      <c r="F273" s="134" t="s">
        <v>549</v>
      </c>
      <c r="G273" s="135" t="s">
        <v>168</v>
      </c>
      <c r="H273" s="136">
        <v>650.88</v>
      </c>
      <c r="I273" s="137"/>
      <c r="J273" s="138">
        <f t="shared" si="40"/>
        <v>0</v>
      </c>
      <c r="K273" s="134" t="s">
        <v>158</v>
      </c>
      <c r="L273" s="32"/>
      <c r="M273" s="139" t="s">
        <v>1</v>
      </c>
      <c r="N273" s="140" t="s">
        <v>43</v>
      </c>
      <c r="P273" s="141">
        <f t="shared" si="41"/>
        <v>0</v>
      </c>
      <c r="Q273" s="141">
        <v>1.24E-3</v>
      </c>
      <c r="R273" s="141">
        <f t="shared" si="42"/>
        <v>0.80709120000000001</v>
      </c>
      <c r="S273" s="141">
        <v>0</v>
      </c>
      <c r="T273" s="142">
        <f t="shared" si="43"/>
        <v>0</v>
      </c>
      <c r="AR273" s="143" t="s">
        <v>159</v>
      </c>
      <c r="AT273" s="143" t="s">
        <v>154</v>
      </c>
      <c r="AU273" s="143" t="s">
        <v>160</v>
      </c>
      <c r="AY273" s="17" t="s">
        <v>152</v>
      </c>
      <c r="BE273" s="144">
        <f t="shared" si="44"/>
        <v>0</v>
      </c>
      <c r="BF273" s="144">
        <f t="shared" si="45"/>
        <v>0</v>
      </c>
      <c r="BG273" s="144">
        <f t="shared" si="46"/>
        <v>0</v>
      </c>
      <c r="BH273" s="144">
        <f t="shared" si="47"/>
        <v>0</v>
      </c>
      <c r="BI273" s="144">
        <f t="shared" si="48"/>
        <v>0</v>
      </c>
      <c r="BJ273" s="17" t="s">
        <v>160</v>
      </c>
      <c r="BK273" s="144">
        <f t="shared" si="49"/>
        <v>0</v>
      </c>
      <c r="BL273" s="17" t="s">
        <v>159</v>
      </c>
      <c r="BM273" s="143" t="s">
        <v>1418</v>
      </c>
    </row>
    <row r="274" spans="2:65" s="1" customFormat="1" ht="33" customHeight="1">
      <c r="B274" s="32"/>
      <c r="C274" s="132" t="s">
        <v>537</v>
      </c>
      <c r="D274" s="132" t="s">
        <v>154</v>
      </c>
      <c r="E274" s="133" t="s">
        <v>552</v>
      </c>
      <c r="F274" s="134" t="s">
        <v>553</v>
      </c>
      <c r="G274" s="135" t="s">
        <v>168</v>
      </c>
      <c r="H274" s="136">
        <v>78964.157000000007</v>
      </c>
      <c r="I274" s="137"/>
      <c r="J274" s="138">
        <f t="shared" si="40"/>
        <v>0</v>
      </c>
      <c r="K274" s="134" t="s">
        <v>158</v>
      </c>
      <c r="L274" s="32"/>
      <c r="M274" s="139" t="s">
        <v>1</v>
      </c>
      <c r="N274" s="140" t="s">
        <v>43</v>
      </c>
      <c r="P274" s="141">
        <f t="shared" si="41"/>
        <v>0</v>
      </c>
      <c r="Q274" s="141">
        <v>0</v>
      </c>
      <c r="R274" s="141">
        <f t="shared" si="42"/>
        <v>0</v>
      </c>
      <c r="S274" s="141">
        <v>0</v>
      </c>
      <c r="T274" s="142">
        <f t="shared" si="43"/>
        <v>0</v>
      </c>
      <c r="AR274" s="143" t="s">
        <v>159</v>
      </c>
      <c r="AT274" s="143" t="s">
        <v>154</v>
      </c>
      <c r="AU274" s="143" t="s">
        <v>160</v>
      </c>
      <c r="AY274" s="17" t="s">
        <v>152</v>
      </c>
      <c r="BE274" s="144">
        <f t="shared" si="44"/>
        <v>0</v>
      </c>
      <c r="BF274" s="144">
        <f t="shared" si="45"/>
        <v>0</v>
      </c>
      <c r="BG274" s="144">
        <f t="shared" si="46"/>
        <v>0</v>
      </c>
      <c r="BH274" s="144">
        <f t="shared" si="47"/>
        <v>0</v>
      </c>
      <c r="BI274" s="144">
        <f t="shared" si="48"/>
        <v>0</v>
      </c>
      <c r="BJ274" s="17" t="s">
        <v>160</v>
      </c>
      <c r="BK274" s="144">
        <f t="shared" si="49"/>
        <v>0</v>
      </c>
      <c r="BL274" s="17" t="s">
        <v>159</v>
      </c>
      <c r="BM274" s="143" t="s">
        <v>1419</v>
      </c>
    </row>
    <row r="275" spans="2:65" s="1" customFormat="1" ht="33" customHeight="1">
      <c r="B275" s="32"/>
      <c r="C275" s="132" t="s">
        <v>542</v>
      </c>
      <c r="D275" s="132" t="s">
        <v>154</v>
      </c>
      <c r="E275" s="133" t="s">
        <v>556</v>
      </c>
      <c r="F275" s="134" t="s">
        <v>557</v>
      </c>
      <c r="G275" s="135" t="s">
        <v>168</v>
      </c>
      <c r="H275" s="136">
        <v>877.38</v>
      </c>
      <c r="I275" s="137"/>
      <c r="J275" s="138">
        <f t="shared" si="40"/>
        <v>0</v>
      </c>
      <c r="K275" s="134" t="s">
        <v>158</v>
      </c>
      <c r="L275" s="32"/>
      <c r="M275" s="139" t="s">
        <v>1</v>
      </c>
      <c r="N275" s="140" t="s">
        <v>43</v>
      </c>
      <c r="P275" s="141">
        <f t="shared" si="41"/>
        <v>0</v>
      </c>
      <c r="Q275" s="141">
        <v>0</v>
      </c>
      <c r="R275" s="141">
        <f t="shared" si="42"/>
        <v>0</v>
      </c>
      <c r="S275" s="141">
        <v>0</v>
      </c>
      <c r="T275" s="142">
        <f t="shared" si="43"/>
        <v>0</v>
      </c>
      <c r="AR275" s="143" t="s">
        <v>159</v>
      </c>
      <c r="AT275" s="143" t="s">
        <v>154</v>
      </c>
      <c r="AU275" s="143" t="s">
        <v>160</v>
      </c>
      <c r="AY275" s="17" t="s">
        <v>152</v>
      </c>
      <c r="BE275" s="144">
        <f t="shared" si="44"/>
        <v>0</v>
      </c>
      <c r="BF275" s="144">
        <f t="shared" si="45"/>
        <v>0</v>
      </c>
      <c r="BG275" s="144">
        <f t="shared" si="46"/>
        <v>0</v>
      </c>
      <c r="BH275" s="144">
        <f t="shared" si="47"/>
        <v>0</v>
      </c>
      <c r="BI275" s="144">
        <f t="shared" si="48"/>
        <v>0</v>
      </c>
      <c r="BJ275" s="17" t="s">
        <v>160</v>
      </c>
      <c r="BK275" s="144">
        <f t="shared" si="49"/>
        <v>0</v>
      </c>
      <c r="BL275" s="17" t="s">
        <v>159</v>
      </c>
      <c r="BM275" s="143" t="s">
        <v>1420</v>
      </c>
    </row>
    <row r="276" spans="2:65" s="1" customFormat="1" ht="33" customHeight="1">
      <c r="B276" s="32"/>
      <c r="C276" s="132" t="s">
        <v>547</v>
      </c>
      <c r="D276" s="132" t="s">
        <v>154</v>
      </c>
      <c r="E276" s="133" t="s">
        <v>560</v>
      </c>
      <c r="F276" s="134" t="s">
        <v>561</v>
      </c>
      <c r="G276" s="135" t="s">
        <v>168</v>
      </c>
      <c r="H276" s="136">
        <v>877.38</v>
      </c>
      <c r="I276" s="137"/>
      <c r="J276" s="138">
        <f t="shared" si="40"/>
        <v>0</v>
      </c>
      <c r="K276" s="134" t="s">
        <v>158</v>
      </c>
      <c r="L276" s="32"/>
      <c r="M276" s="139" t="s">
        <v>1</v>
      </c>
      <c r="N276" s="140" t="s">
        <v>43</v>
      </c>
      <c r="P276" s="141">
        <f t="shared" si="41"/>
        <v>0</v>
      </c>
      <c r="Q276" s="141">
        <v>0</v>
      </c>
      <c r="R276" s="141">
        <f t="shared" si="42"/>
        <v>0</v>
      </c>
      <c r="S276" s="141">
        <v>0</v>
      </c>
      <c r="T276" s="142">
        <f t="shared" si="43"/>
        <v>0</v>
      </c>
      <c r="AR276" s="143" t="s">
        <v>159</v>
      </c>
      <c r="AT276" s="143" t="s">
        <v>154</v>
      </c>
      <c r="AU276" s="143" t="s">
        <v>160</v>
      </c>
      <c r="AY276" s="17" t="s">
        <v>152</v>
      </c>
      <c r="BE276" s="144">
        <f t="shared" si="44"/>
        <v>0</v>
      </c>
      <c r="BF276" s="144">
        <f t="shared" si="45"/>
        <v>0</v>
      </c>
      <c r="BG276" s="144">
        <f t="shared" si="46"/>
        <v>0</v>
      </c>
      <c r="BH276" s="144">
        <f t="shared" si="47"/>
        <v>0</v>
      </c>
      <c r="BI276" s="144">
        <f t="shared" si="48"/>
        <v>0</v>
      </c>
      <c r="BJ276" s="17" t="s">
        <v>160</v>
      </c>
      <c r="BK276" s="144">
        <f t="shared" si="49"/>
        <v>0</v>
      </c>
      <c r="BL276" s="17" t="s">
        <v>159</v>
      </c>
      <c r="BM276" s="143" t="s">
        <v>1421</v>
      </c>
    </row>
    <row r="277" spans="2:65" s="1" customFormat="1" ht="16.5" customHeight="1">
      <c r="B277" s="32"/>
      <c r="C277" s="132" t="s">
        <v>551</v>
      </c>
      <c r="D277" s="132" t="s">
        <v>154</v>
      </c>
      <c r="E277" s="133" t="s">
        <v>564</v>
      </c>
      <c r="F277" s="134" t="s">
        <v>565</v>
      </c>
      <c r="G277" s="135" t="s">
        <v>168</v>
      </c>
      <c r="H277" s="136">
        <v>877.38</v>
      </c>
      <c r="I277" s="137"/>
      <c r="J277" s="138">
        <f t="shared" si="40"/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 t="shared" si="41"/>
        <v>0</v>
      </c>
      <c r="Q277" s="141">
        <v>0</v>
      </c>
      <c r="R277" s="141">
        <f t="shared" si="42"/>
        <v>0</v>
      </c>
      <c r="S277" s="141">
        <v>0</v>
      </c>
      <c r="T277" s="142">
        <f t="shared" si="43"/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7" t="s">
        <v>160</v>
      </c>
      <c r="BK277" s="144">
        <f t="shared" si="49"/>
        <v>0</v>
      </c>
      <c r="BL277" s="17" t="s">
        <v>159</v>
      </c>
      <c r="BM277" s="143" t="s">
        <v>1422</v>
      </c>
    </row>
    <row r="278" spans="2:65" s="1" customFormat="1" ht="21.75" customHeight="1">
      <c r="B278" s="32"/>
      <c r="C278" s="132" t="s">
        <v>555</v>
      </c>
      <c r="D278" s="132" t="s">
        <v>154</v>
      </c>
      <c r="E278" s="133" t="s">
        <v>568</v>
      </c>
      <c r="F278" s="134" t="s">
        <v>569</v>
      </c>
      <c r="G278" s="135" t="s">
        <v>168</v>
      </c>
      <c r="H278" s="136">
        <v>78964.157000000007</v>
      </c>
      <c r="I278" s="137"/>
      <c r="J278" s="138">
        <f t="shared" si="40"/>
        <v>0</v>
      </c>
      <c r="K278" s="134" t="s">
        <v>158</v>
      </c>
      <c r="L278" s="32"/>
      <c r="M278" s="139" t="s">
        <v>1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159</v>
      </c>
      <c r="AT278" s="143" t="s">
        <v>154</v>
      </c>
      <c r="AU278" s="143" t="s">
        <v>160</v>
      </c>
      <c r="AY278" s="17" t="s">
        <v>152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7" t="s">
        <v>160</v>
      </c>
      <c r="BK278" s="144">
        <f t="shared" si="49"/>
        <v>0</v>
      </c>
      <c r="BL278" s="17" t="s">
        <v>159</v>
      </c>
      <c r="BM278" s="143" t="s">
        <v>1423</v>
      </c>
    </row>
    <row r="279" spans="2:65" s="1" customFormat="1" ht="21.75" customHeight="1">
      <c r="B279" s="32"/>
      <c r="C279" s="132" t="s">
        <v>559</v>
      </c>
      <c r="D279" s="132" t="s">
        <v>154</v>
      </c>
      <c r="E279" s="133" t="s">
        <v>572</v>
      </c>
      <c r="F279" s="134" t="s">
        <v>573</v>
      </c>
      <c r="G279" s="135" t="s">
        <v>168</v>
      </c>
      <c r="H279" s="136">
        <v>877.38</v>
      </c>
      <c r="I279" s="137"/>
      <c r="J279" s="138">
        <f t="shared" si="40"/>
        <v>0</v>
      </c>
      <c r="K279" s="134" t="s">
        <v>158</v>
      </c>
      <c r="L279" s="32"/>
      <c r="M279" s="139" t="s">
        <v>1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159</v>
      </c>
      <c r="AT279" s="143" t="s">
        <v>154</v>
      </c>
      <c r="AU279" s="143" t="s">
        <v>160</v>
      </c>
      <c r="AY279" s="17" t="s">
        <v>152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7" t="s">
        <v>160</v>
      </c>
      <c r="BK279" s="144">
        <f t="shared" si="49"/>
        <v>0</v>
      </c>
      <c r="BL279" s="17" t="s">
        <v>159</v>
      </c>
      <c r="BM279" s="143" t="s">
        <v>1424</v>
      </c>
    </row>
    <row r="280" spans="2:65" s="1" customFormat="1" ht="33" customHeight="1">
      <c r="B280" s="32"/>
      <c r="C280" s="132" t="s">
        <v>563</v>
      </c>
      <c r="D280" s="132" t="s">
        <v>154</v>
      </c>
      <c r="E280" s="133" t="s">
        <v>576</v>
      </c>
      <c r="F280" s="134" t="s">
        <v>577</v>
      </c>
      <c r="G280" s="135" t="s">
        <v>168</v>
      </c>
      <c r="H280" s="136">
        <v>940.41099999999994</v>
      </c>
      <c r="I280" s="137"/>
      <c r="J280" s="138">
        <f t="shared" si="40"/>
        <v>0</v>
      </c>
      <c r="K280" s="134" t="s">
        <v>158</v>
      </c>
      <c r="L280" s="32"/>
      <c r="M280" s="139" t="s">
        <v>1</v>
      </c>
      <c r="N280" s="140" t="s">
        <v>43</v>
      </c>
      <c r="P280" s="141">
        <f t="shared" si="41"/>
        <v>0</v>
      </c>
      <c r="Q280" s="141">
        <v>1.2999999999999999E-4</v>
      </c>
      <c r="R280" s="141">
        <f t="shared" si="42"/>
        <v>0.12225342999999998</v>
      </c>
      <c r="S280" s="141">
        <v>0</v>
      </c>
      <c r="T280" s="142">
        <f t="shared" si="43"/>
        <v>0</v>
      </c>
      <c r="AR280" s="143" t="s">
        <v>159</v>
      </c>
      <c r="AT280" s="143" t="s">
        <v>154</v>
      </c>
      <c r="AU280" s="143" t="s">
        <v>160</v>
      </c>
      <c r="AY280" s="17" t="s">
        <v>152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7" t="s">
        <v>160</v>
      </c>
      <c r="BK280" s="144">
        <f t="shared" si="49"/>
        <v>0</v>
      </c>
      <c r="BL280" s="17" t="s">
        <v>159</v>
      </c>
      <c r="BM280" s="143" t="s">
        <v>1425</v>
      </c>
    </row>
    <row r="281" spans="2:65" s="1" customFormat="1" ht="24.2" customHeight="1">
      <c r="B281" s="32"/>
      <c r="C281" s="132" t="s">
        <v>567</v>
      </c>
      <c r="D281" s="132" t="s">
        <v>154</v>
      </c>
      <c r="E281" s="133" t="s">
        <v>580</v>
      </c>
      <c r="F281" s="134" t="s">
        <v>581</v>
      </c>
      <c r="G281" s="135" t="s">
        <v>168</v>
      </c>
      <c r="H281" s="136">
        <v>1175.5139999999999</v>
      </c>
      <c r="I281" s="137"/>
      <c r="J281" s="138">
        <f t="shared" si="40"/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 t="shared" si="41"/>
        <v>0</v>
      </c>
      <c r="Q281" s="141">
        <v>4.0000000000000003E-5</v>
      </c>
      <c r="R281" s="141">
        <f t="shared" si="42"/>
        <v>4.7020560000000003E-2</v>
      </c>
      <c r="S281" s="141">
        <v>0</v>
      </c>
      <c r="T281" s="142">
        <f t="shared" si="43"/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7" t="s">
        <v>160</v>
      </c>
      <c r="BK281" s="144">
        <f t="shared" si="49"/>
        <v>0</v>
      </c>
      <c r="BL281" s="17" t="s">
        <v>159</v>
      </c>
      <c r="BM281" s="143" t="s">
        <v>1426</v>
      </c>
    </row>
    <row r="282" spans="2:65" s="11" customFormat="1" ht="22.9" customHeight="1">
      <c r="B282" s="120"/>
      <c r="D282" s="121" t="s">
        <v>76</v>
      </c>
      <c r="E282" s="130" t="s">
        <v>588</v>
      </c>
      <c r="F282" s="130" t="s">
        <v>589</v>
      </c>
      <c r="I282" s="123"/>
      <c r="J282" s="131">
        <f>BK282</f>
        <v>0</v>
      </c>
      <c r="L282" s="120"/>
      <c r="M282" s="125"/>
      <c r="P282" s="126">
        <f>P283</f>
        <v>0</v>
      </c>
      <c r="R282" s="126">
        <f>R283</f>
        <v>0</v>
      </c>
      <c r="T282" s="127">
        <f>T283</f>
        <v>0</v>
      </c>
      <c r="AR282" s="121" t="s">
        <v>85</v>
      </c>
      <c r="AT282" s="128" t="s">
        <v>76</v>
      </c>
      <c r="AU282" s="128" t="s">
        <v>85</v>
      </c>
      <c r="AY282" s="121" t="s">
        <v>152</v>
      </c>
      <c r="BK282" s="129">
        <f>BK283</f>
        <v>0</v>
      </c>
    </row>
    <row r="283" spans="2:65" s="1" customFormat="1" ht="21.75" customHeight="1">
      <c r="B283" s="32"/>
      <c r="C283" s="132" t="s">
        <v>571</v>
      </c>
      <c r="D283" s="132" t="s">
        <v>154</v>
      </c>
      <c r="E283" s="133" t="s">
        <v>591</v>
      </c>
      <c r="F283" s="134" t="s">
        <v>592</v>
      </c>
      <c r="G283" s="135" t="s">
        <v>196</v>
      </c>
      <c r="H283" s="136">
        <v>3351.2339999999999</v>
      </c>
      <c r="I283" s="137"/>
      <c r="J283" s="138">
        <f>ROUND(I283*H283,2)</f>
        <v>0</v>
      </c>
      <c r="K283" s="134" t="s">
        <v>158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159</v>
      </c>
      <c r="AT283" s="143" t="s">
        <v>154</v>
      </c>
      <c r="AU283" s="143" t="s">
        <v>160</v>
      </c>
      <c r="AY283" s="17" t="s">
        <v>152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160</v>
      </c>
      <c r="BK283" s="144">
        <f>ROUND(I283*H283,2)</f>
        <v>0</v>
      </c>
      <c r="BL283" s="17" t="s">
        <v>159</v>
      </c>
      <c r="BM283" s="143" t="s">
        <v>1427</v>
      </c>
    </row>
    <row r="284" spans="2:65" s="11" customFormat="1" ht="25.9" customHeight="1">
      <c r="B284" s="120"/>
      <c r="D284" s="121" t="s">
        <v>76</v>
      </c>
      <c r="E284" s="122" t="s">
        <v>594</v>
      </c>
      <c r="F284" s="122" t="s">
        <v>595</v>
      </c>
      <c r="I284" s="123"/>
      <c r="J284" s="124">
        <f>BK284</f>
        <v>0</v>
      </c>
      <c r="L284" s="120"/>
      <c r="M284" s="125"/>
      <c r="P284" s="126">
        <f>P285+P299+P322+P357+P359+P386+P388+P390+P392+P411+P422+P435+P444+P458+P488+P496+P513+P521</f>
        <v>0</v>
      </c>
      <c r="R284" s="126">
        <f>R285+R299+R322+R357+R359+R386+R388+R390+R392+R411+R422+R435+R444+R458+R488+R496+R513+R521</f>
        <v>152.07173726000002</v>
      </c>
      <c r="T284" s="127">
        <f>T285+T299+T322+T357+T359+T386+T388+T390+T392+T411+T422+T435+T444+T458+T488+T496+T513+T521</f>
        <v>0</v>
      </c>
      <c r="AR284" s="121" t="s">
        <v>160</v>
      </c>
      <c r="AT284" s="128" t="s">
        <v>76</v>
      </c>
      <c r="AU284" s="128" t="s">
        <v>77</v>
      </c>
      <c r="AY284" s="121" t="s">
        <v>152</v>
      </c>
      <c r="BK284" s="129">
        <f>BK285+BK299+BK322+BK357+BK359+BK386+BK388+BK390+BK392+BK411+BK422+BK435+BK444+BK458+BK488+BK496+BK513+BK521</f>
        <v>0</v>
      </c>
    </row>
    <row r="285" spans="2:65" s="11" customFormat="1" ht="22.9" customHeight="1">
      <c r="B285" s="120"/>
      <c r="D285" s="121" t="s">
        <v>76</v>
      </c>
      <c r="E285" s="130" t="s">
        <v>596</v>
      </c>
      <c r="F285" s="130" t="s">
        <v>597</v>
      </c>
      <c r="I285" s="123"/>
      <c r="J285" s="131">
        <f>BK285</f>
        <v>0</v>
      </c>
      <c r="L285" s="120"/>
      <c r="M285" s="125"/>
      <c r="P285" s="126">
        <f>SUM(P286:P298)</f>
        <v>0</v>
      </c>
      <c r="R285" s="126">
        <f>SUM(R286:R298)</f>
        <v>9.6791923000000004</v>
      </c>
      <c r="T285" s="127">
        <f>SUM(T286:T298)</f>
        <v>0</v>
      </c>
      <c r="AR285" s="121" t="s">
        <v>160</v>
      </c>
      <c r="AT285" s="128" t="s">
        <v>76</v>
      </c>
      <c r="AU285" s="128" t="s">
        <v>85</v>
      </c>
      <c r="AY285" s="121" t="s">
        <v>152</v>
      </c>
      <c r="BK285" s="129">
        <f>SUM(BK286:BK298)</f>
        <v>0</v>
      </c>
    </row>
    <row r="286" spans="2:65" s="1" customFormat="1" ht="24.2" customHeight="1">
      <c r="B286" s="32"/>
      <c r="C286" s="132" t="s">
        <v>575</v>
      </c>
      <c r="D286" s="132" t="s">
        <v>154</v>
      </c>
      <c r="E286" s="133" t="s">
        <v>599</v>
      </c>
      <c r="F286" s="134" t="s">
        <v>600</v>
      </c>
      <c r="G286" s="135" t="s">
        <v>168</v>
      </c>
      <c r="H286" s="136">
        <v>1431.9359999999999</v>
      </c>
      <c r="I286" s="137"/>
      <c r="J286" s="138">
        <f>ROUND(I286*H286,2)</f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230</v>
      </c>
      <c r="AT286" s="143" t="s">
        <v>154</v>
      </c>
      <c r="AU286" s="143" t="s">
        <v>160</v>
      </c>
      <c r="AY286" s="17" t="s">
        <v>152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160</v>
      </c>
      <c r="BK286" s="144">
        <f>ROUND(I286*H286,2)</f>
        <v>0</v>
      </c>
      <c r="BL286" s="17" t="s">
        <v>230</v>
      </c>
      <c r="BM286" s="143" t="s">
        <v>1428</v>
      </c>
    </row>
    <row r="287" spans="2:65" s="1" customFormat="1" ht="16.5" customHeight="1">
      <c r="B287" s="32"/>
      <c r="C287" s="166" t="s">
        <v>579</v>
      </c>
      <c r="D287" s="166" t="s">
        <v>231</v>
      </c>
      <c r="E287" s="167" t="s">
        <v>603</v>
      </c>
      <c r="F287" s="168" t="s">
        <v>604</v>
      </c>
      <c r="G287" s="169" t="s">
        <v>196</v>
      </c>
      <c r="H287" s="170">
        <v>0.47299999999999998</v>
      </c>
      <c r="I287" s="171"/>
      <c r="J287" s="172">
        <f>ROUND(I287*H287,2)</f>
        <v>0</v>
      </c>
      <c r="K287" s="168" t="s">
        <v>158</v>
      </c>
      <c r="L287" s="173"/>
      <c r="M287" s="174" t="s">
        <v>1</v>
      </c>
      <c r="N287" s="175" t="s">
        <v>43</v>
      </c>
      <c r="P287" s="141">
        <f>O287*H287</f>
        <v>0</v>
      </c>
      <c r="Q287" s="141">
        <v>1</v>
      </c>
      <c r="R287" s="141">
        <f>Q287*H287</f>
        <v>0.47299999999999998</v>
      </c>
      <c r="S287" s="141">
        <v>0</v>
      </c>
      <c r="T287" s="142">
        <f>S287*H287</f>
        <v>0</v>
      </c>
      <c r="AR287" s="143" t="s">
        <v>305</v>
      </c>
      <c r="AT287" s="143" t="s">
        <v>231</v>
      </c>
      <c r="AU287" s="143" t="s">
        <v>160</v>
      </c>
      <c r="AY287" s="17" t="s">
        <v>152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160</v>
      </c>
      <c r="BK287" s="144">
        <f>ROUND(I287*H287,2)</f>
        <v>0</v>
      </c>
      <c r="BL287" s="17" t="s">
        <v>230</v>
      </c>
      <c r="BM287" s="143" t="s">
        <v>1429</v>
      </c>
    </row>
    <row r="288" spans="2:65" s="12" customFormat="1" ht="11.25">
      <c r="B288" s="145"/>
      <c r="D288" s="146" t="s">
        <v>174</v>
      </c>
      <c r="E288" s="147" t="s">
        <v>1</v>
      </c>
      <c r="F288" s="148" t="s">
        <v>1430</v>
      </c>
      <c r="H288" s="149">
        <v>0.47299999999999998</v>
      </c>
      <c r="I288" s="150"/>
      <c r="L288" s="145"/>
      <c r="M288" s="151"/>
      <c r="T288" s="152"/>
      <c r="AT288" s="147" t="s">
        <v>174</v>
      </c>
      <c r="AU288" s="147" t="s">
        <v>160</v>
      </c>
      <c r="AV288" s="12" t="s">
        <v>160</v>
      </c>
      <c r="AW288" s="12" t="s">
        <v>32</v>
      </c>
      <c r="AX288" s="12" t="s">
        <v>85</v>
      </c>
      <c r="AY288" s="147" t="s">
        <v>152</v>
      </c>
    </row>
    <row r="289" spans="2:65" s="1" customFormat="1" ht="24.2" customHeight="1">
      <c r="B289" s="32"/>
      <c r="C289" s="132" t="s">
        <v>583</v>
      </c>
      <c r="D289" s="132" t="s">
        <v>154</v>
      </c>
      <c r="E289" s="133" t="s">
        <v>608</v>
      </c>
      <c r="F289" s="134" t="s">
        <v>609</v>
      </c>
      <c r="G289" s="135" t="s">
        <v>168</v>
      </c>
      <c r="H289" s="136">
        <v>121.93</v>
      </c>
      <c r="I289" s="137"/>
      <c r="J289" s="138">
        <f>ROUND(I289*H289,2)</f>
        <v>0</v>
      </c>
      <c r="K289" s="134" t="s">
        <v>158</v>
      </c>
      <c r="L289" s="32"/>
      <c r="M289" s="139" t="s">
        <v>1</v>
      </c>
      <c r="N289" s="140" t="s">
        <v>43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230</v>
      </c>
      <c r="AT289" s="143" t="s">
        <v>154</v>
      </c>
      <c r="AU289" s="143" t="s">
        <v>160</v>
      </c>
      <c r="AY289" s="17" t="s">
        <v>152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160</v>
      </c>
      <c r="BK289" s="144">
        <f>ROUND(I289*H289,2)</f>
        <v>0</v>
      </c>
      <c r="BL289" s="17" t="s">
        <v>230</v>
      </c>
      <c r="BM289" s="143" t="s">
        <v>1431</v>
      </c>
    </row>
    <row r="290" spans="2:65" s="1" customFormat="1" ht="16.5" customHeight="1">
      <c r="B290" s="32"/>
      <c r="C290" s="166" t="s">
        <v>590</v>
      </c>
      <c r="D290" s="166" t="s">
        <v>231</v>
      </c>
      <c r="E290" s="167" t="s">
        <v>603</v>
      </c>
      <c r="F290" s="168" t="s">
        <v>604</v>
      </c>
      <c r="G290" s="169" t="s">
        <v>196</v>
      </c>
      <c r="H290" s="170">
        <v>4.1000000000000002E-2</v>
      </c>
      <c r="I290" s="171"/>
      <c r="J290" s="172">
        <f>ROUND(I290*H290,2)</f>
        <v>0</v>
      </c>
      <c r="K290" s="168" t="s">
        <v>158</v>
      </c>
      <c r="L290" s="173"/>
      <c r="M290" s="174" t="s">
        <v>1</v>
      </c>
      <c r="N290" s="175" t="s">
        <v>43</v>
      </c>
      <c r="P290" s="141">
        <f>O290*H290</f>
        <v>0</v>
      </c>
      <c r="Q290" s="141">
        <v>1</v>
      </c>
      <c r="R290" s="141">
        <f>Q290*H290</f>
        <v>4.1000000000000002E-2</v>
      </c>
      <c r="S290" s="141">
        <v>0</v>
      </c>
      <c r="T290" s="142">
        <f>S290*H290</f>
        <v>0</v>
      </c>
      <c r="AR290" s="143" t="s">
        <v>305</v>
      </c>
      <c r="AT290" s="143" t="s">
        <v>231</v>
      </c>
      <c r="AU290" s="143" t="s">
        <v>160</v>
      </c>
      <c r="AY290" s="17" t="s">
        <v>152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160</v>
      </c>
      <c r="BK290" s="144">
        <f>ROUND(I290*H290,2)</f>
        <v>0</v>
      </c>
      <c r="BL290" s="17" t="s">
        <v>230</v>
      </c>
      <c r="BM290" s="143" t="s">
        <v>1432</v>
      </c>
    </row>
    <row r="291" spans="2:65" s="12" customFormat="1" ht="11.25">
      <c r="B291" s="145"/>
      <c r="D291" s="146" t="s">
        <v>174</v>
      </c>
      <c r="E291" s="147" t="s">
        <v>1</v>
      </c>
      <c r="F291" s="148" t="s">
        <v>1433</v>
      </c>
      <c r="H291" s="149">
        <v>4.1000000000000002E-2</v>
      </c>
      <c r="I291" s="150"/>
      <c r="L291" s="145"/>
      <c r="M291" s="151"/>
      <c r="T291" s="152"/>
      <c r="AT291" s="147" t="s">
        <v>174</v>
      </c>
      <c r="AU291" s="147" t="s">
        <v>160</v>
      </c>
      <c r="AV291" s="12" t="s">
        <v>160</v>
      </c>
      <c r="AW291" s="12" t="s">
        <v>32</v>
      </c>
      <c r="AX291" s="12" t="s">
        <v>85</v>
      </c>
      <c r="AY291" s="147" t="s">
        <v>152</v>
      </c>
    </row>
    <row r="292" spans="2:65" s="1" customFormat="1" ht="24.2" customHeight="1">
      <c r="B292" s="32"/>
      <c r="C292" s="132" t="s">
        <v>598</v>
      </c>
      <c r="D292" s="132" t="s">
        <v>154</v>
      </c>
      <c r="E292" s="133" t="s">
        <v>615</v>
      </c>
      <c r="F292" s="134" t="s">
        <v>616</v>
      </c>
      <c r="G292" s="135" t="s">
        <v>168</v>
      </c>
      <c r="H292" s="136">
        <v>1431.9359999999999</v>
      </c>
      <c r="I292" s="137"/>
      <c r="J292" s="138">
        <f>ROUND(I292*H292,2)</f>
        <v>0</v>
      </c>
      <c r="K292" s="134" t="s">
        <v>158</v>
      </c>
      <c r="L292" s="32"/>
      <c r="M292" s="139" t="s">
        <v>1</v>
      </c>
      <c r="N292" s="140" t="s">
        <v>43</v>
      </c>
      <c r="P292" s="141">
        <f>O292*H292</f>
        <v>0</v>
      </c>
      <c r="Q292" s="141">
        <v>4.0000000000000002E-4</v>
      </c>
      <c r="R292" s="141">
        <f>Q292*H292</f>
        <v>0.57277440000000002</v>
      </c>
      <c r="S292" s="141">
        <v>0</v>
      </c>
      <c r="T292" s="142">
        <f>S292*H292</f>
        <v>0</v>
      </c>
      <c r="AR292" s="143" t="s">
        <v>230</v>
      </c>
      <c r="AT292" s="143" t="s">
        <v>154</v>
      </c>
      <c r="AU292" s="143" t="s">
        <v>160</v>
      </c>
      <c r="AY292" s="17" t="s">
        <v>152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160</v>
      </c>
      <c r="BK292" s="144">
        <f>ROUND(I292*H292,2)</f>
        <v>0</v>
      </c>
      <c r="BL292" s="17" t="s">
        <v>230</v>
      </c>
      <c r="BM292" s="143" t="s">
        <v>1434</v>
      </c>
    </row>
    <row r="293" spans="2:65" s="1" customFormat="1" ht="55.5" customHeight="1">
      <c r="B293" s="32"/>
      <c r="C293" s="166" t="s">
        <v>602</v>
      </c>
      <c r="D293" s="166" t="s">
        <v>231</v>
      </c>
      <c r="E293" s="167" t="s">
        <v>619</v>
      </c>
      <c r="F293" s="168" t="s">
        <v>620</v>
      </c>
      <c r="G293" s="169" t="s">
        <v>168</v>
      </c>
      <c r="H293" s="170">
        <v>1668.921</v>
      </c>
      <c r="I293" s="171"/>
      <c r="J293" s="172">
        <f>ROUND(I293*H293,2)</f>
        <v>0</v>
      </c>
      <c r="K293" s="168" t="s">
        <v>158</v>
      </c>
      <c r="L293" s="173"/>
      <c r="M293" s="174" t="s">
        <v>1</v>
      </c>
      <c r="N293" s="175" t="s">
        <v>43</v>
      </c>
      <c r="P293" s="141">
        <f>O293*H293</f>
        <v>0</v>
      </c>
      <c r="Q293" s="141">
        <v>4.7000000000000002E-3</v>
      </c>
      <c r="R293" s="141">
        <f>Q293*H293</f>
        <v>7.8439287000000002</v>
      </c>
      <c r="S293" s="141">
        <v>0</v>
      </c>
      <c r="T293" s="142">
        <f>S293*H293</f>
        <v>0</v>
      </c>
      <c r="AR293" s="143" t="s">
        <v>305</v>
      </c>
      <c r="AT293" s="143" t="s">
        <v>231</v>
      </c>
      <c r="AU293" s="143" t="s">
        <v>160</v>
      </c>
      <c r="AY293" s="17" t="s">
        <v>152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160</v>
      </c>
      <c r="BK293" s="144">
        <f>ROUND(I293*H293,2)</f>
        <v>0</v>
      </c>
      <c r="BL293" s="17" t="s">
        <v>230</v>
      </c>
      <c r="BM293" s="143" t="s">
        <v>1435</v>
      </c>
    </row>
    <row r="294" spans="2:65" s="12" customFormat="1" ht="11.25">
      <c r="B294" s="145"/>
      <c r="D294" s="146" t="s">
        <v>174</v>
      </c>
      <c r="E294" s="147" t="s">
        <v>1</v>
      </c>
      <c r="F294" s="148" t="s">
        <v>1436</v>
      </c>
      <c r="H294" s="149">
        <v>1668.921</v>
      </c>
      <c r="I294" s="150"/>
      <c r="L294" s="145"/>
      <c r="M294" s="151"/>
      <c r="T294" s="152"/>
      <c r="AT294" s="147" t="s">
        <v>174</v>
      </c>
      <c r="AU294" s="147" t="s">
        <v>160</v>
      </c>
      <c r="AV294" s="12" t="s">
        <v>160</v>
      </c>
      <c r="AW294" s="12" t="s">
        <v>32</v>
      </c>
      <c r="AX294" s="12" t="s">
        <v>85</v>
      </c>
      <c r="AY294" s="147" t="s">
        <v>152</v>
      </c>
    </row>
    <row r="295" spans="2:65" s="1" customFormat="1" ht="24.2" customHeight="1">
      <c r="B295" s="32"/>
      <c r="C295" s="132" t="s">
        <v>607</v>
      </c>
      <c r="D295" s="132" t="s">
        <v>154</v>
      </c>
      <c r="E295" s="133" t="s">
        <v>624</v>
      </c>
      <c r="F295" s="134" t="s">
        <v>625</v>
      </c>
      <c r="G295" s="135" t="s">
        <v>168</v>
      </c>
      <c r="H295" s="136">
        <v>121.93</v>
      </c>
      <c r="I295" s="137"/>
      <c r="J295" s="138">
        <f>ROUND(I295*H295,2)</f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>O295*H295</f>
        <v>0</v>
      </c>
      <c r="Q295" s="141">
        <v>4.0000000000000002E-4</v>
      </c>
      <c r="R295" s="141">
        <f>Q295*H295</f>
        <v>4.8772000000000003E-2</v>
      </c>
      <c r="S295" s="141">
        <v>0</v>
      </c>
      <c r="T295" s="142">
        <f>S295*H295</f>
        <v>0</v>
      </c>
      <c r="AR295" s="143" t="s">
        <v>230</v>
      </c>
      <c r="AT295" s="143" t="s">
        <v>154</v>
      </c>
      <c r="AU295" s="143" t="s">
        <v>160</v>
      </c>
      <c r="AY295" s="17" t="s">
        <v>152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160</v>
      </c>
      <c r="BK295" s="144">
        <f>ROUND(I295*H295,2)</f>
        <v>0</v>
      </c>
      <c r="BL295" s="17" t="s">
        <v>230</v>
      </c>
      <c r="BM295" s="143" t="s">
        <v>1437</v>
      </c>
    </row>
    <row r="296" spans="2:65" s="1" customFormat="1" ht="55.5" customHeight="1">
      <c r="B296" s="32"/>
      <c r="C296" s="166" t="s">
        <v>611</v>
      </c>
      <c r="D296" s="166" t="s">
        <v>231</v>
      </c>
      <c r="E296" s="167" t="s">
        <v>619</v>
      </c>
      <c r="F296" s="168" t="s">
        <v>620</v>
      </c>
      <c r="G296" s="169" t="s">
        <v>168</v>
      </c>
      <c r="H296" s="170">
        <v>148.876</v>
      </c>
      <c r="I296" s="171"/>
      <c r="J296" s="172">
        <f>ROUND(I296*H296,2)</f>
        <v>0</v>
      </c>
      <c r="K296" s="168" t="s">
        <v>158</v>
      </c>
      <c r="L296" s="173"/>
      <c r="M296" s="174" t="s">
        <v>1</v>
      </c>
      <c r="N296" s="175" t="s">
        <v>43</v>
      </c>
      <c r="P296" s="141">
        <f>O296*H296</f>
        <v>0</v>
      </c>
      <c r="Q296" s="141">
        <v>4.7000000000000002E-3</v>
      </c>
      <c r="R296" s="141">
        <f>Q296*H296</f>
        <v>0.69971720000000004</v>
      </c>
      <c r="S296" s="141">
        <v>0</v>
      </c>
      <c r="T296" s="142">
        <f>S296*H296</f>
        <v>0</v>
      </c>
      <c r="AR296" s="143" t="s">
        <v>305</v>
      </c>
      <c r="AT296" s="143" t="s">
        <v>231</v>
      </c>
      <c r="AU296" s="143" t="s">
        <v>160</v>
      </c>
      <c r="AY296" s="17" t="s">
        <v>152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160</v>
      </c>
      <c r="BK296" s="144">
        <f>ROUND(I296*H296,2)</f>
        <v>0</v>
      </c>
      <c r="BL296" s="17" t="s">
        <v>230</v>
      </c>
      <c r="BM296" s="143" t="s">
        <v>1438</v>
      </c>
    </row>
    <row r="297" spans="2:65" s="12" customFormat="1" ht="11.25">
      <c r="B297" s="145"/>
      <c r="D297" s="146" t="s">
        <v>174</v>
      </c>
      <c r="E297" s="147" t="s">
        <v>1</v>
      </c>
      <c r="F297" s="148" t="s">
        <v>1439</v>
      </c>
      <c r="H297" s="149">
        <v>148.876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33" customHeight="1">
      <c r="B298" s="32"/>
      <c r="C298" s="132" t="s">
        <v>614</v>
      </c>
      <c r="D298" s="132" t="s">
        <v>154</v>
      </c>
      <c r="E298" s="133" t="s">
        <v>631</v>
      </c>
      <c r="F298" s="134" t="s">
        <v>632</v>
      </c>
      <c r="G298" s="135" t="s">
        <v>633</v>
      </c>
      <c r="H298" s="179"/>
      <c r="I298" s="137"/>
      <c r="J298" s="138">
        <f>ROUND(I298*H298,2)</f>
        <v>0</v>
      </c>
      <c r="K298" s="134" t="s">
        <v>158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230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230</v>
      </c>
      <c r="BM298" s="143" t="s">
        <v>1440</v>
      </c>
    </row>
    <row r="299" spans="2:65" s="11" customFormat="1" ht="22.9" customHeight="1">
      <c r="B299" s="120"/>
      <c r="D299" s="121" t="s">
        <v>76</v>
      </c>
      <c r="E299" s="130" t="s">
        <v>635</v>
      </c>
      <c r="F299" s="130" t="s">
        <v>636</v>
      </c>
      <c r="I299" s="123"/>
      <c r="J299" s="131">
        <f>BK299</f>
        <v>0</v>
      </c>
      <c r="L299" s="120"/>
      <c r="M299" s="125"/>
      <c r="P299" s="126">
        <f>SUM(P300:P321)</f>
        <v>0</v>
      </c>
      <c r="R299" s="126">
        <f>SUM(R300:R321)</f>
        <v>35.570923280000002</v>
      </c>
      <c r="T299" s="127">
        <f>SUM(T300:T321)</f>
        <v>0</v>
      </c>
      <c r="AR299" s="121" t="s">
        <v>160</v>
      </c>
      <c r="AT299" s="128" t="s">
        <v>76</v>
      </c>
      <c r="AU299" s="128" t="s">
        <v>85</v>
      </c>
      <c r="AY299" s="121" t="s">
        <v>152</v>
      </c>
      <c r="BK299" s="129">
        <f>SUM(BK300:BK321)</f>
        <v>0</v>
      </c>
    </row>
    <row r="300" spans="2:65" s="1" customFormat="1" ht="24.2" customHeight="1">
      <c r="B300" s="32"/>
      <c r="C300" s="132" t="s">
        <v>618</v>
      </c>
      <c r="D300" s="132" t="s">
        <v>154</v>
      </c>
      <c r="E300" s="133" t="s">
        <v>638</v>
      </c>
      <c r="F300" s="134" t="s">
        <v>639</v>
      </c>
      <c r="G300" s="135" t="s">
        <v>168</v>
      </c>
      <c r="H300" s="136">
        <v>172.565</v>
      </c>
      <c r="I300" s="137"/>
      <c r="J300" s="138">
        <f>ROUND(I300*H300,2)</f>
        <v>0</v>
      </c>
      <c r="K300" s="134" t="s">
        <v>158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230</v>
      </c>
      <c r="AT300" s="143" t="s">
        <v>154</v>
      </c>
      <c r="AU300" s="143" t="s">
        <v>160</v>
      </c>
      <c r="AY300" s="17" t="s">
        <v>152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160</v>
      </c>
      <c r="BK300" s="144">
        <f>ROUND(I300*H300,2)</f>
        <v>0</v>
      </c>
      <c r="BL300" s="17" t="s">
        <v>230</v>
      </c>
      <c r="BM300" s="143" t="s">
        <v>1441</v>
      </c>
    </row>
    <row r="301" spans="2:65" s="1" customFormat="1" ht="16.5" customHeight="1">
      <c r="B301" s="32"/>
      <c r="C301" s="166" t="s">
        <v>623</v>
      </c>
      <c r="D301" s="166" t="s">
        <v>231</v>
      </c>
      <c r="E301" s="167" t="s">
        <v>603</v>
      </c>
      <c r="F301" s="168" t="s">
        <v>604</v>
      </c>
      <c r="G301" s="169" t="s">
        <v>196</v>
      </c>
      <c r="H301" s="170">
        <v>5.5E-2</v>
      </c>
      <c r="I301" s="171"/>
      <c r="J301" s="172">
        <f>ROUND(I301*H301,2)</f>
        <v>0</v>
      </c>
      <c r="K301" s="168" t="s">
        <v>158</v>
      </c>
      <c r="L301" s="173"/>
      <c r="M301" s="174" t="s">
        <v>1</v>
      </c>
      <c r="N301" s="175" t="s">
        <v>43</v>
      </c>
      <c r="P301" s="141">
        <f>O301*H301</f>
        <v>0</v>
      </c>
      <c r="Q301" s="141">
        <v>1</v>
      </c>
      <c r="R301" s="141">
        <f>Q301*H301</f>
        <v>5.5E-2</v>
      </c>
      <c r="S301" s="141">
        <v>0</v>
      </c>
      <c r="T301" s="142">
        <f>S301*H301</f>
        <v>0</v>
      </c>
      <c r="AR301" s="143" t="s">
        <v>305</v>
      </c>
      <c r="AT301" s="143" t="s">
        <v>231</v>
      </c>
      <c r="AU301" s="143" t="s">
        <v>160</v>
      </c>
      <c r="AY301" s="17" t="s">
        <v>152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160</v>
      </c>
      <c r="BK301" s="144">
        <f>ROUND(I301*H301,2)</f>
        <v>0</v>
      </c>
      <c r="BL301" s="17" t="s">
        <v>230</v>
      </c>
      <c r="BM301" s="143" t="s">
        <v>1442</v>
      </c>
    </row>
    <row r="302" spans="2:65" s="12" customFormat="1" ht="11.25">
      <c r="B302" s="145"/>
      <c r="D302" s="146" t="s">
        <v>174</v>
      </c>
      <c r="E302" s="147" t="s">
        <v>1</v>
      </c>
      <c r="F302" s="148" t="s">
        <v>1443</v>
      </c>
      <c r="H302" s="149">
        <v>5.5E-2</v>
      </c>
      <c r="I302" s="150"/>
      <c r="L302" s="145"/>
      <c r="M302" s="151"/>
      <c r="T302" s="152"/>
      <c r="AT302" s="147" t="s">
        <v>174</v>
      </c>
      <c r="AU302" s="147" t="s">
        <v>160</v>
      </c>
      <c r="AV302" s="12" t="s">
        <v>160</v>
      </c>
      <c r="AW302" s="12" t="s">
        <v>32</v>
      </c>
      <c r="AX302" s="12" t="s">
        <v>85</v>
      </c>
      <c r="AY302" s="147" t="s">
        <v>152</v>
      </c>
    </row>
    <row r="303" spans="2:65" s="1" customFormat="1" ht="24.2" customHeight="1">
      <c r="B303" s="32"/>
      <c r="C303" s="132" t="s">
        <v>627</v>
      </c>
      <c r="D303" s="132" t="s">
        <v>154</v>
      </c>
      <c r="E303" s="133" t="s">
        <v>645</v>
      </c>
      <c r="F303" s="134" t="s">
        <v>646</v>
      </c>
      <c r="G303" s="135" t="s">
        <v>168</v>
      </c>
      <c r="H303" s="136">
        <v>158.357</v>
      </c>
      <c r="I303" s="137"/>
      <c r="J303" s="138">
        <f>ROUND(I303*H303,2)</f>
        <v>0</v>
      </c>
      <c r="K303" s="134" t="s">
        <v>158</v>
      </c>
      <c r="L303" s="32"/>
      <c r="M303" s="139" t="s">
        <v>1</v>
      </c>
      <c r="N303" s="140" t="s">
        <v>43</v>
      </c>
      <c r="P303" s="141">
        <f>O303*H303</f>
        <v>0</v>
      </c>
      <c r="Q303" s="141">
        <v>8.8000000000000003E-4</v>
      </c>
      <c r="R303" s="141">
        <f>Q303*H303</f>
        <v>0.13935416</v>
      </c>
      <c r="S303" s="141">
        <v>0</v>
      </c>
      <c r="T303" s="142">
        <f>S303*H303</f>
        <v>0</v>
      </c>
      <c r="AR303" s="143" t="s">
        <v>230</v>
      </c>
      <c r="AT303" s="143" t="s">
        <v>154</v>
      </c>
      <c r="AU303" s="143" t="s">
        <v>160</v>
      </c>
      <c r="AY303" s="17" t="s">
        <v>152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160</v>
      </c>
      <c r="BK303" s="144">
        <f>ROUND(I303*H303,2)</f>
        <v>0</v>
      </c>
      <c r="BL303" s="17" t="s">
        <v>230</v>
      </c>
      <c r="BM303" s="143" t="s">
        <v>1444</v>
      </c>
    </row>
    <row r="304" spans="2:65" s="1" customFormat="1" ht="44.25" customHeight="1">
      <c r="B304" s="32"/>
      <c r="C304" s="166" t="s">
        <v>630</v>
      </c>
      <c r="D304" s="166" t="s">
        <v>231</v>
      </c>
      <c r="E304" s="167" t="s">
        <v>649</v>
      </c>
      <c r="F304" s="168" t="s">
        <v>650</v>
      </c>
      <c r="G304" s="169" t="s">
        <v>168</v>
      </c>
      <c r="H304" s="170">
        <v>184.565</v>
      </c>
      <c r="I304" s="171"/>
      <c r="J304" s="172">
        <f>ROUND(I304*H304,2)</f>
        <v>0</v>
      </c>
      <c r="K304" s="168" t="s">
        <v>158</v>
      </c>
      <c r="L304" s="173"/>
      <c r="M304" s="174" t="s">
        <v>1</v>
      </c>
      <c r="N304" s="175" t="s">
        <v>43</v>
      </c>
      <c r="P304" s="141">
        <f>O304*H304</f>
        <v>0</v>
      </c>
      <c r="Q304" s="141">
        <v>5.4000000000000003E-3</v>
      </c>
      <c r="R304" s="141">
        <f>Q304*H304</f>
        <v>0.99665100000000006</v>
      </c>
      <c r="S304" s="141">
        <v>0</v>
      </c>
      <c r="T304" s="142">
        <f>S304*H304</f>
        <v>0</v>
      </c>
      <c r="AR304" s="143" t="s">
        <v>305</v>
      </c>
      <c r="AT304" s="143" t="s">
        <v>231</v>
      </c>
      <c r="AU304" s="143" t="s">
        <v>160</v>
      </c>
      <c r="AY304" s="17" t="s">
        <v>152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160</v>
      </c>
      <c r="BK304" s="144">
        <f>ROUND(I304*H304,2)</f>
        <v>0</v>
      </c>
      <c r="BL304" s="17" t="s">
        <v>230</v>
      </c>
      <c r="BM304" s="143" t="s">
        <v>1445</v>
      </c>
    </row>
    <row r="305" spans="2:65" s="12" customFormat="1" ht="11.25">
      <c r="B305" s="145"/>
      <c r="D305" s="146" t="s">
        <v>174</v>
      </c>
      <c r="E305" s="147" t="s">
        <v>1</v>
      </c>
      <c r="F305" s="148" t="s">
        <v>1446</v>
      </c>
      <c r="H305" s="149">
        <v>184.565</v>
      </c>
      <c r="I305" s="150"/>
      <c r="L305" s="145"/>
      <c r="M305" s="151"/>
      <c r="T305" s="152"/>
      <c r="AT305" s="147" t="s">
        <v>174</v>
      </c>
      <c r="AU305" s="147" t="s">
        <v>160</v>
      </c>
      <c r="AV305" s="12" t="s">
        <v>160</v>
      </c>
      <c r="AW305" s="12" t="s">
        <v>32</v>
      </c>
      <c r="AX305" s="12" t="s">
        <v>85</v>
      </c>
      <c r="AY305" s="147" t="s">
        <v>152</v>
      </c>
    </row>
    <row r="306" spans="2:65" s="1" customFormat="1" ht="24.2" customHeight="1">
      <c r="B306" s="32"/>
      <c r="C306" s="132" t="s">
        <v>637</v>
      </c>
      <c r="D306" s="132" t="s">
        <v>154</v>
      </c>
      <c r="E306" s="133" t="s">
        <v>654</v>
      </c>
      <c r="F306" s="134" t="s">
        <v>655</v>
      </c>
      <c r="G306" s="135" t="s">
        <v>168</v>
      </c>
      <c r="H306" s="136">
        <v>129.941</v>
      </c>
      <c r="I306" s="137"/>
      <c r="J306" s="138">
        <f>ROUND(I306*H306,2)</f>
        <v>0</v>
      </c>
      <c r="K306" s="134" t="s">
        <v>158</v>
      </c>
      <c r="L306" s="32"/>
      <c r="M306" s="139" t="s">
        <v>1</v>
      </c>
      <c r="N306" s="140" t="s">
        <v>43</v>
      </c>
      <c r="P306" s="141">
        <f>O306*H306</f>
        <v>0</v>
      </c>
      <c r="Q306" s="141">
        <v>7.2000000000000005E-4</v>
      </c>
      <c r="R306" s="141">
        <f>Q306*H306</f>
        <v>9.3557520000000005E-2</v>
      </c>
      <c r="S306" s="141">
        <v>0</v>
      </c>
      <c r="T306" s="142">
        <f>S306*H306</f>
        <v>0</v>
      </c>
      <c r="AR306" s="143" t="s">
        <v>230</v>
      </c>
      <c r="AT306" s="143" t="s">
        <v>154</v>
      </c>
      <c r="AU306" s="143" t="s">
        <v>160</v>
      </c>
      <c r="AY306" s="17" t="s">
        <v>152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160</v>
      </c>
      <c r="BK306" s="144">
        <f>ROUND(I306*H306,2)</f>
        <v>0</v>
      </c>
      <c r="BL306" s="17" t="s">
        <v>230</v>
      </c>
      <c r="BM306" s="143" t="s">
        <v>1447</v>
      </c>
    </row>
    <row r="307" spans="2:65" s="1" customFormat="1" ht="33" customHeight="1">
      <c r="B307" s="32"/>
      <c r="C307" s="166" t="s">
        <v>641</v>
      </c>
      <c r="D307" s="166" t="s">
        <v>231</v>
      </c>
      <c r="E307" s="167" t="s">
        <v>658</v>
      </c>
      <c r="F307" s="168" t="s">
        <v>659</v>
      </c>
      <c r="G307" s="169" t="s">
        <v>168</v>
      </c>
      <c r="H307" s="170">
        <v>151.446</v>
      </c>
      <c r="I307" s="171"/>
      <c r="J307" s="172">
        <f>ROUND(I307*H307,2)</f>
        <v>0</v>
      </c>
      <c r="K307" s="168" t="s">
        <v>158</v>
      </c>
      <c r="L307" s="173"/>
      <c r="M307" s="174" t="s">
        <v>1</v>
      </c>
      <c r="N307" s="175" t="s">
        <v>43</v>
      </c>
      <c r="P307" s="141">
        <f>O307*H307</f>
        <v>0</v>
      </c>
      <c r="Q307" s="141">
        <v>1.9E-3</v>
      </c>
      <c r="R307" s="141">
        <f>Q307*H307</f>
        <v>0.28774739999999999</v>
      </c>
      <c r="S307" s="141">
        <v>0</v>
      </c>
      <c r="T307" s="142">
        <f>S307*H307</f>
        <v>0</v>
      </c>
      <c r="AR307" s="143" t="s">
        <v>305</v>
      </c>
      <c r="AT307" s="143" t="s">
        <v>231</v>
      </c>
      <c r="AU307" s="143" t="s">
        <v>160</v>
      </c>
      <c r="AY307" s="17" t="s">
        <v>152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160</v>
      </c>
      <c r="BK307" s="144">
        <f>ROUND(I307*H307,2)</f>
        <v>0</v>
      </c>
      <c r="BL307" s="17" t="s">
        <v>230</v>
      </c>
      <c r="BM307" s="143" t="s">
        <v>1448</v>
      </c>
    </row>
    <row r="308" spans="2:65" s="12" customFormat="1" ht="11.25">
      <c r="B308" s="145"/>
      <c r="D308" s="146" t="s">
        <v>174</v>
      </c>
      <c r="E308" s="147" t="s">
        <v>1</v>
      </c>
      <c r="F308" s="148" t="s">
        <v>1449</v>
      </c>
      <c r="H308" s="149">
        <v>151.446</v>
      </c>
      <c r="I308" s="150"/>
      <c r="L308" s="145"/>
      <c r="M308" s="151"/>
      <c r="T308" s="152"/>
      <c r="AT308" s="147" t="s">
        <v>174</v>
      </c>
      <c r="AU308" s="147" t="s">
        <v>160</v>
      </c>
      <c r="AV308" s="12" t="s">
        <v>160</v>
      </c>
      <c r="AW308" s="12" t="s">
        <v>32</v>
      </c>
      <c r="AX308" s="12" t="s">
        <v>85</v>
      </c>
      <c r="AY308" s="147" t="s">
        <v>152</v>
      </c>
    </row>
    <row r="309" spans="2:65" s="1" customFormat="1" ht="24.2" customHeight="1">
      <c r="B309" s="32"/>
      <c r="C309" s="132" t="s">
        <v>644</v>
      </c>
      <c r="D309" s="132" t="s">
        <v>154</v>
      </c>
      <c r="E309" s="133" t="s">
        <v>663</v>
      </c>
      <c r="F309" s="134" t="s">
        <v>664</v>
      </c>
      <c r="G309" s="135" t="s">
        <v>168</v>
      </c>
      <c r="H309" s="136">
        <v>129.941</v>
      </c>
      <c r="I309" s="137"/>
      <c r="J309" s="138">
        <f>ROUND(I309*H309,2)</f>
        <v>0</v>
      </c>
      <c r="K309" s="134" t="s">
        <v>158</v>
      </c>
      <c r="L309" s="32"/>
      <c r="M309" s="139" t="s">
        <v>1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230</v>
      </c>
      <c r="AT309" s="143" t="s">
        <v>154</v>
      </c>
      <c r="AU309" s="143" t="s">
        <v>160</v>
      </c>
      <c r="AY309" s="17" t="s">
        <v>152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160</v>
      </c>
      <c r="BK309" s="144">
        <f>ROUND(I309*H309,2)</f>
        <v>0</v>
      </c>
      <c r="BL309" s="17" t="s">
        <v>230</v>
      </c>
      <c r="BM309" s="143" t="s">
        <v>1450</v>
      </c>
    </row>
    <row r="310" spans="2:65" s="1" customFormat="1" ht="24.2" customHeight="1">
      <c r="B310" s="32"/>
      <c r="C310" s="166" t="s">
        <v>648</v>
      </c>
      <c r="D310" s="166" t="s">
        <v>231</v>
      </c>
      <c r="E310" s="167" t="s">
        <v>667</v>
      </c>
      <c r="F310" s="168" t="s">
        <v>668</v>
      </c>
      <c r="G310" s="169" t="s">
        <v>168</v>
      </c>
      <c r="H310" s="170">
        <v>149.43199999999999</v>
      </c>
      <c r="I310" s="171"/>
      <c r="J310" s="172">
        <f>ROUND(I310*H310,2)</f>
        <v>0</v>
      </c>
      <c r="K310" s="168" t="s">
        <v>158</v>
      </c>
      <c r="L310" s="173"/>
      <c r="M310" s="174" t="s">
        <v>1</v>
      </c>
      <c r="N310" s="175" t="s">
        <v>43</v>
      </c>
      <c r="P310" s="141">
        <f>O310*H310</f>
        <v>0</v>
      </c>
      <c r="Q310" s="141">
        <v>1E-4</v>
      </c>
      <c r="R310" s="141">
        <f>Q310*H310</f>
        <v>1.49432E-2</v>
      </c>
      <c r="S310" s="141">
        <v>0</v>
      </c>
      <c r="T310" s="142">
        <f>S310*H310</f>
        <v>0</v>
      </c>
      <c r="AR310" s="143" t="s">
        <v>305</v>
      </c>
      <c r="AT310" s="143" t="s">
        <v>231</v>
      </c>
      <c r="AU310" s="143" t="s">
        <v>160</v>
      </c>
      <c r="AY310" s="17" t="s">
        <v>152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160</v>
      </c>
      <c r="BK310" s="144">
        <f>ROUND(I310*H310,2)</f>
        <v>0</v>
      </c>
      <c r="BL310" s="17" t="s">
        <v>230</v>
      </c>
      <c r="BM310" s="143" t="s">
        <v>1451</v>
      </c>
    </row>
    <row r="311" spans="2:65" s="12" customFormat="1" ht="11.25">
      <c r="B311" s="145"/>
      <c r="D311" s="146" t="s">
        <v>174</v>
      </c>
      <c r="E311" s="147" t="s">
        <v>1</v>
      </c>
      <c r="F311" s="148" t="s">
        <v>1452</v>
      </c>
      <c r="H311" s="149">
        <v>149.43199999999999</v>
      </c>
      <c r="I311" s="150"/>
      <c r="L311" s="145"/>
      <c r="M311" s="151"/>
      <c r="T311" s="152"/>
      <c r="AT311" s="147" t="s">
        <v>174</v>
      </c>
      <c r="AU311" s="147" t="s">
        <v>160</v>
      </c>
      <c r="AV311" s="12" t="s">
        <v>160</v>
      </c>
      <c r="AW311" s="12" t="s">
        <v>32</v>
      </c>
      <c r="AX311" s="12" t="s">
        <v>85</v>
      </c>
      <c r="AY311" s="147" t="s">
        <v>152</v>
      </c>
    </row>
    <row r="312" spans="2:65" s="1" customFormat="1" ht="24.2" customHeight="1">
      <c r="B312" s="32"/>
      <c r="C312" s="132" t="s">
        <v>653</v>
      </c>
      <c r="D312" s="132" t="s">
        <v>154</v>
      </c>
      <c r="E312" s="133" t="s">
        <v>672</v>
      </c>
      <c r="F312" s="134" t="s">
        <v>673</v>
      </c>
      <c r="G312" s="135" t="s">
        <v>168</v>
      </c>
      <c r="H312" s="136">
        <v>129.941</v>
      </c>
      <c r="I312" s="137"/>
      <c r="J312" s="138">
        <f>ROUND(I312*H312,2)</f>
        <v>0</v>
      </c>
      <c r="K312" s="134" t="s">
        <v>158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230</v>
      </c>
      <c r="AT312" s="143" t="s">
        <v>154</v>
      </c>
      <c r="AU312" s="143" t="s">
        <v>160</v>
      </c>
      <c r="AY312" s="17" t="s">
        <v>152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160</v>
      </c>
      <c r="BK312" s="144">
        <f>ROUND(I312*H312,2)</f>
        <v>0</v>
      </c>
      <c r="BL312" s="17" t="s">
        <v>230</v>
      </c>
      <c r="BM312" s="143" t="s">
        <v>1453</v>
      </c>
    </row>
    <row r="313" spans="2:65" s="1" customFormat="1" ht="16.5" customHeight="1">
      <c r="B313" s="32"/>
      <c r="C313" s="166" t="s">
        <v>657</v>
      </c>
      <c r="D313" s="166" t="s">
        <v>231</v>
      </c>
      <c r="E313" s="167" t="s">
        <v>676</v>
      </c>
      <c r="F313" s="168" t="s">
        <v>677</v>
      </c>
      <c r="G313" s="169" t="s">
        <v>196</v>
      </c>
      <c r="H313" s="170">
        <v>10.72</v>
      </c>
      <c r="I313" s="171"/>
      <c r="J313" s="172">
        <f>ROUND(I313*H313,2)</f>
        <v>0</v>
      </c>
      <c r="K313" s="168" t="s">
        <v>158</v>
      </c>
      <c r="L313" s="173"/>
      <c r="M313" s="174" t="s">
        <v>1</v>
      </c>
      <c r="N313" s="175" t="s">
        <v>43</v>
      </c>
      <c r="P313" s="141">
        <f>O313*H313</f>
        <v>0</v>
      </c>
      <c r="Q313" s="141">
        <v>1</v>
      </c>
      <c r="R313" s="141">
        <f>Q313*H313</f>
        <v>10.72</v>
      </c>
      <c r="S313" s="141">
        <v>0</v>
      </c>
      <c r="T313" s="142">
        <f>S313*H313</f>
        <v>0</v>
      </c>
      <c r="AR313" s="143" t="s">
        <v>305</v>
      </c>
      <c r="AT313" s="143" t="s">
        <v>231</v>
      </c>
      <c r="AU313" s="143" t="s">
        <v>160</v>
      </c>
      <c r="AY313" s="17" t="s">
        <v>152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160</v>
      </c>
      <c r="BK313" s="144">
        <f>ROUND(I313*H313,2)</f>
        <v>0</v>
      </c>
      <c r="BL313" s="17" t="s">
        <v>230</v>
      </c>
      <c r="BM313" s="143" t="s">
        <v>1454</v>
      </c>
    </row>
    <row r="314" spans="2:65" s="12" customFormat="1" ht="11.25">
      <c r="B314" s="145"/>
      <c r="D314" s="146" t="s">
        <v>174</v>
      </c>
      <c r="E314" s="147" t="s">
        <v>1</v>
      </c>
      <c r="F314" s="148" t="s">
        <v>1455</v>
      </c>
      <c r="H314" s="149">
        <v>10.72</v>
      </c>
      <c r="I314" s="150"/>
      <c r="L314" s="145"/>
      <c r="M314" s="151"/>
      <c r="T314" s="152"/>
      <c r="AT314" s="147" t="s">
        <v>174</v>
      </c>
      <c r="AU314" s="147" t="s">
        <v>160</v>
      </c>
      <c r="AV314" s="12" t="s">
        <v>160</v>
      </c>
      <c r="AW314" s="12" t="s">
        <v>32</v>
      </c>
      <c r="AX314" s="12" t="s">
        <v>85</v>
      </c>
      <c r="AY314" s="147" t="s">
        <v>152</v>
      </c>
    </row>
    <row r="315" spans="2:65" s="1" customFormat="1" ht="24.2" customHeight="1">
      <c r="B315" s="32"/>
      <c r="C315" s="132" t="s">
        <v>662</v>
      </c>
      <c r="D315" s="132" t="s">
        <v>154</v>
      </c>
      <c r="E315" s="133" t="s">
        <v>681</v>
      </c>
      <c r="F315" s="134" t="s">
        <v>682</v>
      </c>
      <c r="G315" s="135" t="s">
        <v>168</v>
      </c>
      <c r="H315" s="136">
        <v>1299.4079999999999</v>
      </c>
      <c r="I315" s="137"/>
      <c r="J315" s="138">
        <f>ROUND(I315*H315,2)</f>
        <v>0</v>
      </c>
      <c r="K315" s="134" t="s">
        <v>158</v>
      </c>
      <c r="L315" s="32"/>
      <c r="M315" s="139" t="s">
        <v>1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230</v>
      </c>
      <c r="AT315" s="143" t="s">
        <v>154</v>
      </c>
      <c r="AU315" s="143" t="s">
        <v>160</v>
      </c>
      <c r="AY315" s="17" t="s">
        <v>152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160</v>
      </c>
      <c r="BK315" s="144">
        <f>ROUND(I315*H315,2)</f>
        <v>0</v>
      </c>
      <c r="BL315" s="17" t="s">
        <v>230</v>
      </c>
      <c r="BM315" s="143" t="s">
        <v>1456</v>
      </c>
    </row>
    <row r="316" spans="2:65" s="1" customFormat="1" ht="16.5" customHeight="1">
      <c r="B316" s="32"/>
      <c r="C316" s="166" t="s">
        <v>666</v>
      </c>
      <c r="D316" s="166" t="s">
        <v>231</v>
      </c>
      <c r="E316" s="167" t="s">
        <v>676</v>
      </c>
      <c r="F316" s="168" t="s">
        <v>677</v>
      </c>
      <c r="G316" s="169" t="s">
        <v>196</v>
      </c>
      <c r="H316" s="170">
        <v>21.44</v>
      </c>
      <c r="I316" s="171"/>
      <c r="J316" s="172">
        <f>ROUND(I316*H316,2)</f>
        <v>0</v>
      </c>
      <c r="K316" s="168" t="s">
        <v>158</v>
      </c>
      <c r="L316" s="173"/>
      <c r="M316" s="174" t="s">
        <v>1</v>
      </c>
      <c r="N316" s="175" t="s">
        <v>43</v>
      </c>
      <c r="P316" s="141">
        <f>O316*H316</f>
        <v>0</v>
      </c>
      <c r="Q316" s="141">
        <v>1</v>
      </c>
      <c r="R316" s="141">
        <f>Q316*H316</f>
        <v>21.44</v>
      </c>
      <c r="S316" s="141">
        <v>0</v>
      </c>
      <c r="T316" s="142">
        <f>S316*H316</f>
        <v>0</v>
      </c>
      <c r="AR316" s="143" t="s">
        <v>305</v>
      </c>
      <c r="AT316" s="143" t="s">
        <v>231</v>
      </c>
      <c r="AU316" s="143" t="s">
        <v>160</v>
      </c>
      <c r="AY316" s="17" t="s">
        <v>152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160</v>
      </c>
      <c r="BK316" s="144">
        <f>ROUND(I316*H316,2)</f>
        <v>0</v>
      </c>
      <c r="BL316" s="17" t="s">
        <v>230</v>
      </c>
      <c r="BM316" s="143" t="s">
        <v>1457</v>
      </c>
    </row>
    <row r="317" spans="2:65" s="12" customFormat="1" ht="11.25">
      <c r="B317" s="145"/>
      <c r="D317" s="146" t="s">
        <v>174</v>
      </c>
      <c r="E317" s="147" t="s">
        <v>1</v>
      </c>
      <c r="F317" s="148" t="s">
        <v>1458</v>
      </c>
      <c r="H317" s="149">
        <v>21.44</v>
      </c>
      <c r="I317" s="150"/>
      <c r="L317" s="145"/>
      <c r="M317" s="151"/>
      <c r="T317" s="152"/>
      <c r="AT317" s="147" t="s">
        <v>174</v>
      </c>
      <c r="AU317" s="147" t="s">
        <v>160</v>
      </c>
      <c r="AV317" s="12" t="s">
        <v>160</v>
      </c>
      <c r="AW317" s="12" t="s">
        <v>32</v>
      </c>
      <c r="AX317" s="12" t="s">
        <v>85</v>
      </c>
      <c r="AY317" s="147" t="s">
        <v>152</v>
      </c>
    </row>
    <row r="318" spans="2:65" s="1" customFormat="1" ht="24.2" customHeight="1">
      <c r="B318" s="32"/>
      <c r="C318" s="132" t="s">
        <v>838</v>
      </c>
      <c r="D318" s="132" t="s">
        <v>154</v>
      </c>
      <c r="E318" s="133" t="s">
        <v>688</v>
      </c>
      <c r="F318" s="134" t="s">
        <v>689</v>
      </c>
      <c r="G318" s="135" t="s">
        <v>168</v>
      </c>
      <c r="H318" s="136">
        <v>689.47799999999995</v>
      </c>
      <c r="I318" s="137"/>
      <c r="J318" s="138">
        <f>ROUND(I318*H318,2)</f>
        <v>0</v>
      </c>
      <c r="K318" s="134" t="s">
        <v>158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230</v>
      </c>
      <c r="AT318" s="143" t="s">
        <v>154</v>
      </c>
      <c r="AU318" s="143" t="s">
        <v>160</v>
      </c>
      <c r="AY318" s="17" t="s">
        <v>152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160</v>
      </c>
      <c r="BK318" s="144">
        <f>ROUND(I318*H318,2)</f>
        <v>0</v>
      </c>
      <c r="BL318" s="17" t="s">
        <v>230</v>
      </c>
      <c r="BM318" s="143" t="s">
        <v>1459</v>
      </c>
    </row>
    <row r="319" spans="2:65" s="1" customFormat="1" ht="55.5" customHeight="1">
      <c r="B319" s="32"/>
      <c r="C319" s="166" t="s">
        <v>843</v>
      </c>
      <c r="D319" s="166" t="s">
        <v>231</v>
      </c>
      <c r="E319" s="167" t="s">
        <v>692</v>
      </c>
      <c r="F319" s="168" t="s">
        <v>693</v>
      </c>
      <c r="G319" s="169" t="s">
        <v>168</v>
      </c>
      <c r="H319" s="170">
        <v>792.9</v>
      </c>
      <c r="I319" s="171"/>
      <c r="J319" s="172">
        <f>ROUND(I319*H319,2)</f>
        <v>0</v>
      </c>
      <c r="K319" s="168" t="s">
        <v>158</v>
      </c>
      <c r="L319" s="173"/>
      <c r="M319" s="174" t="s">
        <v>1</v>
      </c>
      <c r="N319" s="175" t="s">
        <v>43</v>
      </c>
      <c r="P319" s="141">
        <f>O319*H319</f>
        <v>0</v>
      </c>
      <c r="Q319" s="141">
        <v>2.3E-3</v>
      </c>
      <c r="R319" s="141">
        <f>Q319*H319</f>
        <v>1.8236699999999999</v>
      </c>
      <c r="S319" s="141">
        <v>0</v>
      </c>
      <c r="T319" s="142">
        <f>S319*H319</f>
        <v>0</v>
      </c>
      <c r="AR319" s="143" t="s">
        <v>305</v>
      </c>
      <c r="AT319" s="143" t="s">
        <v>231</v>
      </c>
      <c r="AU319" s="143" t="s">
        <v>160</v>
      </c>
      <c r="AY319" s="17" t="s">
        <v>152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160</v>
      </c>
      <c r="BK319" s="144">
        <f>ROUND(I319*H319,2)</f>
        <v>0</v>
      </c>
      <c r="BL319" s="17" t="s">
        <v>230</v>
      </c>
      <c r="BM319" s="143" t="s">
        <v>1460</v>
      </c>
    </row>
    <row r="320" spans="2:65" s="12" customFormat="1" ht="11.25">
      <c r="B320" s="145"/>
      <c r="D320" s="146" t="s">
        <v>174</v>
      </c>
      <c r="F320" s="148" t="s">
        <v>1461</v>
      </c>
      <c r="H320" s="149">
        <v>792.9</v>
      </c>
      <c r="I320" s="150"/>
      <c r="L320" s="145"/>
      <c r="M320" s="151"/>
      <c r="T320" s="152"/>
      <c r="AT320" s="147" t="s">
        <v>174</v>
      </c>
      <c r="AU320" s="147" t="s">
        <v>160</v>
      </c>
      <c r="AV320" s="12" t="s">
        <v>160</v>
      </c>
      <c r="AW320" s="12" t="s">
        <v>4</v>
      </c>
      <c r="AX320" s="12" t="s">
        <v>85</v>
      </c>
      <c r="AY320" s="147" t="s">
        <v>152</v>
      </c>
    </row>
    <row r="321" spans="2:65" s="1" customFormat="1" ht="24.2" customHeight="1">
      <c r="B321" s="32"/>
      <c r="C321" s="132" t="s">
        <v>671</v>
      </c>
      <c r="D321" s="132" t="s">
        <v>154</v>
      </c>
      <c r="E321" s="133" t="s">
        <v>697</v>
      </c>
      <c r="F321" s="134" t="s">
        <v>698</v>
      </c>
      <c r="G321" s="135" t="s">
        <v>633</v>
      </c>
      <c r="H321" s="179"/>
      <c r="I321" s="137"/>
      <c r="J321" s="138">
        <f>ROUND(I321*H321,2)</f>
        <v>0</v>
      </c>
      <c r="K321" s="134" t="s">
        <v>158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230</v>
      </c>
      <c r="AT321" s="143" t="s">
        <v>154</v>
      </c>
      <c r="AU321" s="143" t="s">
        <v>160</v>
      </c>
      <c r="AY321" s="17" t="s">
        <v>152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160</v>
      </c>
      <c r="BK321" s="144">
        <f>ROUND(I321*H321,2)</f>
        <v>0</v>
      </c>
      <c r="BL321" s="17" t="s">
        <v>230</v>
      </c>
      <c r="BM321" s="143" t="s">
        <v>1462</v>
      </c>
    </row>
    <row r="322" spans="2:65" s="11" customFormat="1" ht="22.9" customHeight="1">
      <c r="B322" s="120"/>
      <c r="D322" s="121" t="s">
        <v>76</v>
      </c>
      <c r="E322" s="130" t="s">
        <v>700</v>
      </c>
      <c r="F322" s="130" t="s">
        <v>701</v>
      </c>
      <c r="I322" s="123"/>
      <c r="J322" s="131">
        <f>BK322</f>
        <v>0</v>
      </c>
      <c r="L322" s="120"/>
      <c r="M322" s="125"/>
      <c r="P322" s="126">
        <f>SUM(P323:P356)</f>
        <v>0</v>
      </c>
      <c r="R322" s="126">
        <f>SUM(R323:R356)</f>
        <v>35.259401540000006</v>
      </c>
      <c r="T322" s="127">
        <f>SUM(T323:T356)</f>
        <v>0</v>
      </c>
      <c r="AR322" s="121" t="s">
        <v>160</v>
      </c>
      <c r="AT322" s="128" t="s">
        <v>76</v>
      </c>
      <c r="AU322" s="128" t="s">
        <v>85</v>
      </c>
      <c r="AY322" s="121" t="s">
        <v>152</v>
      </c>
      <c r="BK322" s="129">
        <f>SUM(BK323:BK356)</f>
        <v>0</v>
      </c>
    </row>
    <row r="323" spans="2:65" s="1" customFormat="1" ht="24.2" customHeight="1">
      <c r="B323" s="32"/>
      <c r="C323" s="132" t="s">
        <v>675</v>
      </c>
      <c r="D323" s="132" t="s">
        <v>154</v>
      </c>
      <c r="E323" s="133" t="s">
        <v>703</v>
      </c>
      <c r="F323" s="134" t="s">
        <v>704</v>
      </c>
      <c r="G323" s="135" t="s">
        <v>168</v>
      </c>
      <c r="H323" s="136">
        <v>650.88</v>
      </c>
      <c r="I323" s="137"/>
      <c r="J323" s="138">
        <f>ROUND(I323*H323,2)</f>
        <v>0</v>
      </c>
      <c r="K323" s="134" t="s">
        <v>158</v>
      </c>
      <c r="L323" s="32"/>
      <c r="M323" s="139" t="s">
        <v>1</v>
      </c>
      <c r="N323" s="140" t="s">
        <v>43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159</v>
      </c>
      <c r="AT323" s="143" t="s">
        <v>154</v>
      </c>
      <c r="AU323" s="143" t="s">
        <v>160</v>
      </c>
      <c r="AY323" s="17" t="s">
        <v>152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160</v>
      </c>
      <c r="BK323" s="144">
        <f>ROUND(I323*H323,2)</f>
        <v>0</v>
      </c>
      <c r="BL323" s="17" t="s">
        <v>159</v>
      </c>
      <c r="BM323" s="143" t="s">
        <v>1463</v>
      </c>
    </row>
    <row r="324" spans="2:65" s="1" customFormat="1" ht="24.2" customHeight="1">
      <c r="B324" s="32"/>
      <c r="C324" s="166" t="s">
        <v>680</v>
      </c>
      <c r="D324" s="166" t="s">
        <v>231</v>
      </c>
      <c r="E324" s="167" t="s">
        <v>707</v>
      </c>
      <c r="F324" s="168" t="s">
        <v>708</v>
      </c>
      <c r="G324" s="169" t="s">
        <v>168</v>
      </c>
      <c r="H324" s="170">
        <v>663.89800000000002</v>
      </c>
      <c r="I324" s="171"/>
      <c r="J324" s="172">
        <f>ROUND(I324*H324,2)</f>
        <v>0</v>
      </c>
      <c r="K324" s="168" t="s">
        <v>158</v>
      </c>
      <c r="L324" s="173"/>
      <c r="M324" s="174" t="s">
        <v>1</v>
      </c>
      <c r="N324" s="175" t="s">
        <v>43</v>
      </c>
      <c r="P324" s="141">
        <f>O324*H324</f>
        <v>0</v>
      </c>
      <c r="Q324" s="141">
        <v>2.8999999999999998E-3</v>
      </c>
      <c r="R324" s="141">
        <f>Q324*H324</f>
        <v>1.9253042</v>
      </c>
      <c r="S324" s="141">
        <v>0</v>
      </c>
      <c r="T324" s="142">
        <f>S324*H324</f>
        <v>0</v>
      </c>
      <c r="AR324" s="143" t="s">
        <v>193</v>
      </c>
      <c r="AT324" s="143" t="s">
        <v>231</v>
      </c>
      <c r="AU324" s="143" t="s">
        <v>160</v>
      </c>
      <c r="AY324" s="17" t="s">
        <v>152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160</v>
      </c>
      <c r="BK324" s="144">
        <f>ROUND(I324*H324,2)</f>
        <v>0</v>
      </c>
      <c r="BL324" s="17" t="s">
        <v>159</v>
      </c>
      <c r="BM324" s="143" t="s">
        <v>1464</v>
      </c>
    </row>
    <row r="325" spans="2:65" s="12" customFormat="1" ht="11.25">
      <c r="B325" s="145"/>
      <c r="D325" s="146" t="s">
        <v>174</v>
      </c>
      <c r="E325" s="147" t="s">
        <v>1</v>
      </c>
      <c r="F325" s="148" t="s">
        <v>1465</v>
      </c>
      <c r="H325" s="149">
        <v>663.89800000000002</v>
      </c>
      <c r="I325" s="150"/>
      <c r="L325" s="145"/>
      <c r="M325" s="151"/>
      <c r="T325" s="152"/>
      <c r="AT325" s="147" t="s">
        <v>174</v>
      </c>
      <c r="AU325" s="147" t="s">
        <v>160</v>
      </c>
      <c r="AV325" s="12" t="s">
        <v>160</v>
      </c>
      <c r="AW325" s="12" t="s">
        <v>32</v>
      </c>
      <c r="AX325" s="12" t="s">
        <v>85</v>
      </c>
      <c r="AY325" s="147" t="s">
        <v>152</v>
      </c>
    </row>
    <row r="326" spans="2:65" s="1" customFormat="1" ht="24.2" customHeight="1">
      <c r="B326" s="32"/>
      <c r="C326" s="166" t="s">
        <v>684</v>
      </c>
      <c r="D326" s="166" t="s">
        <v>231</v>
      </c>
      <c r="E326" s="167" t="s">
        <v>712</v>
      </c>
      <c r="F326" s="168" t="s">
        <v>713</v>
      </c>
      <c r="G326" s="169" t="s">
        <v>168</v>
      </c>
      <c r="H326" s="170">
        <v>663.89800000000002</v>
      </c>
      <c r="I326" s="171"/>
      <c r="J326" s="172">
        <f>ROUND(I326*H326,2)</f>
        <v>0</v>
      </c>
      <c r="K326" s="168" t="s">
        <v>158</v>
      </c>
      <c r="L326" s="173"/>
      <c r="M326" s="174" t="s">
        <v>1</v>
      </c>
      <c r="N326" s="175" t="s">
        <v>43</v>
      </c>
      <c r="P326" s="141">
        <f>O326*H326</f>
        <v>0</v>
      </c>
      <c r="Q326" s="141">
        <v>4.4999999999999997E-3</v>
      </c>
      <c r="R326" s="141">
        <f>Q326*H326</f>
        <v>2.9875409999999998</v>
      </c>
      <c r="S326" s="141">
        <v>0</v>
      </c>
      <c r="T326" s="142">
        <f>S326*H326</f>
        <v>0</v>
      </c>
      <c r="AR326" s="143" t="s">
        <v>193</v>
      </c>
      <c r="AT326" s="143" t="s">
        <v>231</v>
      </c>
      <c r="AU326" s="143" t="s">
        <v>160</v>
      </c>
      <c r="AY326" s="17" t="s">
        <v>152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160</v>
      </c>
      <c r="BK326" s="144">
        <f>ROUND(I326*H326,2)</f>
        <v>0</v>
      </c>
      <c r="BL326" s="17" t="s">
        <v>159</v>
      </c>
      <c r="BM326" s="143" t="s">
        <v>1466</v>
      </c>
    </row>
    <row r="327" spans="2:65" s="12" customFormat="1" ht="11.25">
      <c r="B327" s="145"/>
      <c r="D327" s="146" t="s">
        <v>174</v>
      </c>
      <c r="E327" s="147" t="s">
        <v>1</v>
      </c>
      <c r="F327" s="148" t="s">
        <v>1465</v>
      </c>
      <c r="H327" s="149">
        <v>663.89800000000002</v>
      </c>
      <c r="I327" s="150"/>
      <c r="L327" s="145"/>
      <c r="M327" s="151"/>
      <c r="T327" s="152"/>
      <c r="AT327" s="147" t="s">
        <v>174</v>
      </c>
      <c r="AU327" s="147" t="s">
        <v>160</v>
      </c>
      <c r="AV327" s="12" t="s">
        <v>160</v>
      </c>
      <c r="AW327" s="12" t="s">
        <v>32</v>
      </c>
      <c r="AX327" s="12" t="s">
        <v>85</v>
      </c>
      <c r="AY327" s="147" t="s">
        <v>152</v>
      </c>
    </row>
    <row r="328" spans="2:65" s="1" customFormat="1" ht="24.2" customHeight="1">
      <c r="B328" s="32"/>
      <c r="C328" s="132" t="s">
        <v>696</v>
      </c>
      <c r="D328" s="132" t="s">
        <v>154</v>
      </c>
      <c r="E328" s="133" t="s">
        <v>703</v>
      </c>
      <c r="F328" s="134" t="s">
        <v>704</v>
      </c>
      <c r="G328" s="135" t="s">
        <v>168</v>
      </c>
      <c r="H328" s="136">
        <v>394.416</v>
      </c>
      <c r="I328" s="137"/>
      <c r="J328" s="138">
        <f>ROUND(I328*H328,2)</f>
        <v>0</v>
      </c>
      <c r="K328" s="134" t="s">
        <v>158</v>
      </c>
      <c r="L328" s="32"/>
      <c r="M328" s="139" t="s">
        <v>1</v>
      </c>
      <c r="N328" s="140" t="s">
        <v>43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230</v>
      </c>
      <c r="AT328" s="143" t="s">
        <v>154</v>
      </c>
      <c r="AU328" s="143" t="s">
        <v>160</v>
      </c>
      <c r="AY328" s="17" t="s">
        <v>152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160</v>
      </c>
      <c r="BK328" s="144">
        <f>ROUND(I328*H328,2)</f>
        <v>0</v>
      </c>
      <c r="BL328" s="17" t="s">
        <v>230</v>
      </c>
      <c r="BM328" s="143" t="s">
        <v>1467</v>
      </c>
    </row>
    <row r="329" spans="2:65" s="1" customFormat="1" ht="24.2" customHeight="1">
      <c r="B329" s="32"/>
      <c r="C329" s="166" t="s">
        <v>702</v>
      </c>
      <c r="D329" s="166" t="s">
        <v>231</v>
      </c>
      <c r="E329" s="167" t="s">
        <v>718</v>
      </c>
      <c r="F329" s="168" t="s">
        <v>719</v>
      </c>
      <c r="G329" s="169" t="s">
        <v>168</v>
      </c>
      <c r="H329" s="170">
        <v>402.30399999999997</v>
      </c>
      <c r="I329" s="171"/>
      <c r="J329" s="172">
        <f>ROUND(I329*H329,2)</f>
        <v>0</v>
      </c>
      <c r="K329" s="168" t="s">
        <v>158</v>
      </c>
      <c r="L329" s="173"/>
      <c r="M329" s="174" t="s">
        <v>1</v>
      </c>
      <c r="N329" s="175" t="s">
        <v>43</v>
      </c>
      <c r="P329" s="141">
        <f>O329*H329</f>
        <v>0</v>
      </c>
      <c r="Q329" s="141">
        <v>2.5999999999999998E-4</v>
      </c>
      <c r="R329" s="141">
        <f>Q329*H329</f>
        <v>0.10459903999999999</v>
      </c>
      <c r="S329" s="141">
        <v>0</v>
      </c>
      <c r="T329" s="142">
        <f>S329*H329</f>
        <v>0</v>
      </c>
      <c r="AR329" s="143" t="s">
        <v>305</v>
      </c>
      <c r="AT329" s="143" t="s">
        <v>231</v>
      </c>
      <c r="AU329" s="143" t="s">
        <v>160</v>
      </c>
      <c r="AY329" s="17" t="s">
        <v>152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160</v>
      </c>
      <c r="BK329" s="144">
        <f>ROUND(I329*H329,2)</f>
        <v>0</v>
      </c>
      <c r="BL329" s="17" t="s">
        <v>230</v>
      </c>
      <c r="BM329" s="143" t="s">
        <v>1468</v>
      </c>
    </row>
    <row r="330" spans="2:65" s="12" customFormat="1" ht="11.25">
      <c r="B330" s="145"/>
      <c r="D330" s="146" t="s">
        <v>174</v>
      </c>
      <c r="E330" s="147" t="s">
        <v>1</v>
      </c>
      <c r="F330" s="148" t="s">
        <v>1469</v>
      </c>
      <c r="H330" s="149">
        <v>402.30399999999997</v>
      </c>
      <c r="I330" s="150"/>
      <c r="L330" s="145"/>
      <c r="M330" s="151"/>
      <c r="T330" s="152"/>
      <c r="AT330" s="147" t="s">
        <v>174</v>
      </c>
      <c r="AU330" s="147" t="s">
        <v>160</v>
      </c>
      <c r="AV330" s="12" t="s">
        <v>160</v>
      </c>
      <c r="AW330" s="12" t="s">
        <v>32</v>
      </c>
      <c r="AX330" s="12" t="s">
        <v>85</v>
      </c>
      <c r="AY330" s="147" t="s">
        <v>152</v>
      </c>
    </row>
    <row r="331" spans="2:65" s="1" customFormat="1" ht="24.2" customHeight="1">
      <c r="B331" s="32"/>
      <c r="C331" s="166" t="s">
        <v>706</v>
      </c>
      <c r="D331" s="166" t="s">
        <v>231</v>
      </c>
      <c r="E331" s="167" t="s">
        <v>723</v>
      </c>
      <c r="F331" s="168" t="s">
        <v>724</v>
      </c>
      <c r="G331" s="169" t="s">
        <v>168</v>
      </c>
      <c r="H331" s="170">
        <v>402.30399999999997</v>
      </c>
      <c r="I331" s="171"/>
      <c r="J331" s="172">
        <f>ROUND(I331*H331,2)</f>
        <v>0</v>
      </c>
      <c r="K331" s="168" t="s">
        <v>158</v>
      </c>
      <c r="L331" s="173"/>
      <c r="M331" s="174" t="s">
        <v>1</v>
      </c>
      <c r="N331" s="175" t="s">
        <v>43</v>
      </c>
      <c r="P331" s="141">
        <f>O331*H331</f>
        <v>0</v>
      </c>
      <c r="Q331" s="141">
        <v>3.8999999999999999E-4</v>
      </c>
      <c r="R331" s="141">
        <f>Q331*H331</f>
        <v>0.15689855999999999</v>
      </c>
      <c r="S331" s="141">
        <v>0</v>
      </c>
      <c r="T331" s="142">
        <f>S331*H331</f>
        <v>0</v>
      </c>
      <c r="AR331" s="143" t="s">
        <v>305</v>
      </c>
      <c r="AT331" s="143" t="s">
        <v>231</v>
      </c>
      <c r="AU331" s="143" t="s">
        <v>160</v>
      </c>
      <c r="AY331" s="17" t="s">
        <v>152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160</v>
      </c>
      <c r="BK331" s="144">
        <f>ROUND(I331*H331,2)</f>
        <v>0</v>
      </c>
      <c r="BL331" s="17" t="s">
        <v>230</v>
      </c>
      <c r="BM331" s="143" t="s">
        <v>1470</v>
      </c>
    </row>
    <row r="332" spans="2:65" s="12" customFormat="1" ht="11.25">
      <c r="B332" s="145"/>
      <c r="D332" s="146" t="s">
        <v>174</v>
      </c>
      <c r="E332" s="147" t="s">
        <v>1</v>
      </c>
      <c r="F332" s="148" t="s">
        <v>1469</v>
      </c>
      <c r="H332" s="149">
        <v>402.30399999999997</v>
      </c>
      <c r="I332" s="150"/>
      <c r="L332" s="145"/>
      <c r="M332" s="151"/>
      <c r="T332" s="152"/>
      <c r="AT332" s="147" t="s">
        <v>174</v>
      </c>
      <c r="AU332" s="147" t="s">
        <v>160</v>
      </c>
      <c r="AV332" s="12" t="s">
        <v>160</v>
      </c>
      <c r="AW332" s="12" t="s">
        <v>32</v>
      </c>
      <c r="AX332" s="12" t="s">
        <v>85</v>
      </c>
      <c r="AY332" s="147" t="s">
        <v>152</v>
      </c>
    </row>
    <row r="333" spans="2:65" s="1" customFormat="1" ht="24.2" customHeight="1">
      <c r="B333" s="32"/>
      <c r="C333" s="132" t="s">
        <v>711</v>
      </c>
      <c r="D333" s="132" t="s">
        <v>154</v>
      </c>
      <c r="E333" s="133" t="s">
        <v>727</v>
      </c>
      <c r="F333" s="134" t="s">
        <v>728</v>
      </c>
      <c r="G333" s="135" t="s">
        <v>168</v>
      </c>
      <c r="H333" s="136">
        <v>73.158000000000001</v>
      </c>
      <c r="I333" s="137"/>
      <c r="J333" s="138">
        <f>ROUND(I333*H333,2)</f>
        <v>0</v>
      </c>
      <c r="K333" s="134" t="s">
        <v>158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6.0000000000000001E-3</v>
      </c>
      <c r="R333" s="141">
        <f>Q333*H333</f>
        <v>0.438948</v>
      </c>
      <c r="S333" s="141">
        <v>0</v>
      </c>
      <c r="T333" s="142">
        <f>S333*H333</f>
        <v>0</v>
      </c>
      <c r="AR333" s="143" t="s">
        <v>230</v>
      </c>
      <c r="AT333" s="143" t="s">
        <v>154</v>
      </c>
      <c r="AU333" s="143" t="s">
        <v>160</v>
      </c>
      <c r="AY333" s="17" t="s">
        <v>152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160</v>
      </c>
      <c r="BK333" s="144">
        <f>ROUND(I333*H333,2)</f>
        <v>0</v>
      </c>
      <c r="BL333" s="17" t="s">
        <v>230</v>
      </c>
      <c r="BM333" s="143" t="s">
        <v>1471</v>
      </c>
    </row>
    <row r="334" spans="2:65" s="1" customFormat="1" ht="24.2" customHeight="1">
      <c r="B334" s="32"/>
      <c r="C334" s="166" t="s">
        <v>715</v>
      </c>
      <c r="D334" s="166" t="s">
        <v>231</v>
      </c>
      <c r="E334" s="167" t="s">
        <v>731</v>
      </c>
      <c r="F334" s="168" t="s">
        <v>732</v>
      </c>
      <c r="G334" s="169" t="s">
        <v>168</v>
      </c>
      <c r="H334" s="170">
        <v>76.816000000000003</v>
      </c>
      <c r="I334" s="171"/>
      <c r="J334" s="172">
        <f>ROUND(I334*H334,2)</f>
        <v>0</v>
      </c>
      <c r="K334" s="168" t="s">
        <v>158</v>
      </c>
      <c r="L334" s="173"/>
      <c r="M334" s="174" t="s">
        <v>1</v>
      </c>
      <c r="N334" s="175" t="s">
        <v>43</v>
      </c>
      <c r="P334" s="141">
        <f>O334*H334</f>
        <v>0</v>
      </c>
      <c r="Q334" s="141">
        <v>3.5999999999999999E-3</v>
      </c>
      <c r="R334" s="141">
        <f>Q334*H334</f>
        <v>0.27653759999999999</v>
      </c>
      <c r="S334" s="141">
        <v>0</v>
      </c>
      <c r="T334" s="142">
        <f>S334*H334</f>
        <v>0</v>
      </c>
      <c r="AR334" s="143" t="s">
        <v>305</v>
      </c>
      <c r="AT334" s="143" t="s">
        <v>231</v>
      </c>
      <c r="AU334" s="143" t="s">
        <v>160</v>
      </c>
      <c r="AY334" s="17" t="s">
        <v>152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160</v>
      </c>
      <c r="BK334" s="144">
        <f>ROUND(I334*H334,2)</f>
        <v>0</v>
      </c>
      <c r="BL334" s="17" t="s">
        <v>230</v>
      </c>
      <c r="BM334" s="143" t="s">
        <v>1472</v>
      </c>
    </row>
    <row r="335" spans="2:65" s="12" customFormat="1" ht="11.25">
      <c r="B335" s="145"/>
      <c r="D335" s="146" t="s">
        <v>174</v>
      </c>
      <c r="E335" s="147" t="s">
        <v>1</v>
      </c>
      <c r="F335" s="148" t="s">
        <v>1473</v>
      </c>
      <c r="H335" s="149">
        <v>76.816000000000003</v>
      </c>
      <c r="I335" s="150"/>
      <c r="L335" s="145"/>
      <c r="M335" s="151"/>
      <c r="T335" s="152"/>
      <c r="AT335" s="147" t="s">
        <v>174</v>
      </c>
      <c r="AU335" s="147" t="s">
        <v>160</v>
      </c>
      <c r="AV335" s="12" t="s">
        <v>160</v>
      </c>
      <c r="AW335" s="12" t="s">
        <v>32</v>
      </c>
      <c r="AX335" s="12" t="s">
        <v>85</v>
      </c>
      <c r="AY335" s="147" t="s">
        <v>152</v>
      </c>
    </row>
    <row r="336" spans="2:65" s="1" customFormat="1" ht="33" customHeight="1">
      <c r="B336" s="32"/>
      <c r="C336" s="132" t="s">
        <v>717</v>
      </c>
      <c r="D336" s="132" t="s">
        <v>154</v>
      </c>
      <c r="E336" s="133" t="s">
        <v>736</v>
      </c>
      <c r="F336" s="134" t="s">
        <v>737</v>
      </c>
      <c r="G336" s="135" t="s">
        <v>168</v>
      </c>
      <c r="H336" s="136">
        <v>285.87</v>
      </c>
      <c r="I336" s="137"/>
      <c r="J336" s="138">
        <f>ROUND(I336*H336,2)</f>
        <v>0</v>
      </c>
      <c r="K336" s="134" t="s">
        <v>158</v>
      </c>
      <c r="L336" s="32"/>
      <c r="M336" s="139" t="s">
        <v>1</v>
      </c>
      <c r="N336" s="140" t="s">
        <v>43</v>
      </c>
      <c r="P336" s="141">
        <f>O336*H336</f>
        <v>0</v>
      </c>
      <c r="Q336" s="141">
        <v>1.2E-4</v>
      </c>
      <c r="R336" s="141">
        <f>Q336*H336</f>
        <v>3.4304399999999999E-2</v>
      </c>
      <c r="S336" s="141">
        <v>0</v>
      </c>
      <c r="T336" s="142">
        <f>S336*H336</f>
        <v>0</v>
      </c>
      <c r="AR336" s="143" t="s">
        <v>230</v>
      </c>
      <c r="AT336" s="143" t="s">
        <v>154</v>
      </c>
      <c r="AU336" s="143" t="s">
        <v>160</v>
      </c>
      <c r="AY336" s="17" t="s">
        <v>152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160</v>
      </c>
      <c r="BK336" s="144">
        <f>ROUND(I336*H336,2)</f>
        <v>0</v>
      </c>
      <c r="BL336" s="17" t="s">
        <v>230</v>
      </c>
      <c r="BM336" s="143" t="s">
        <v>1474</v>
      </c>
    </row>
    <row r="337" spans="2:65" s="12" customFormat="1" ht="11.25">
      <c r="B337" s="145"/>
      <c r="D337" s="146" t="s">
        <v>174</v>
      </c>
      <c r="E337" s="147" t="s">
        <v>1</v>
      </c>
      <c r="F337" s="148" t="s">
        <v>1475</v>
      </c>
      <c r="H337" s="149">
        <v>285.87</v>
      </c>
      <c r="I337" s="150"/>
      <c r="L337" s="145"/>
      <c r="M337" s="151"/>
      <c r="T337" s="152"/>
      <c r="AT337" s="147" t="s">
        <v>174</v>
      </c>
      <c r="AU337" s="147" t="s">
        <v>160</v>
      </c>
      <c r="AV337" s="12" t="s">
        <v>160</v>
      </c>
      <c r="AW337" s="12" t="s">
        <v>32</v>
      </c>
      <c r="AX337" s="12" t="s">
        <v>85</v>
      </c>
      <c r="AY337" s="147" t="s">
        <v>152</v>
      </c>
    </row>
    <row r="338" spans="2:65" s="1" customFormat="1" ht="24.2" customHeight="1">
      <c r="B338" s="32"/>
      <c r="C338" s="166" t="s">
        <v>722</v>
      </c>
      <c r="D338" s="166" t="s">
        <v>231</v>
      </c>
      <c r="E338" s="167" t="s">
        <v>741</v>
      </c>
      <c r="F338" s="168" t="s">
        <v>742</v>
      </c>
      <c r="G338" s="169" t="s">
        <v>168</v>
      </c>
      <c r="H338" s="170">
        <v>145.79400000000001</v>
      </c>
      <c r="I338" s="171"/>
      <c r="J338" s="172">
        <f>ROUND(I338*H338,2)</f>
        <v>0</v>
      </c>
      <c r="K338" s="168" t="s">
        <v>158</v>
      </c>
      <c r="L338" s="173"/>
      <c r="M338" s="174" t="s">
        <v>1</v>
      </c>
      <c r="N338" s="175" t="s">
        <v>43</v>
      </c>
      <c r="P338" s="141">
        <f>O338*H338</f>
        <v>0</v>
      </c>
      <c r="Q338" s="141">
        <v>3.7499999999999999E-3</v>
      </c>
      <c r="R338" s="141">
        <f>Q338*H338</f>
        <v>0.54672750000000003</v>
      </c>
      <c r="S338" s="141">
        <v>0</v>
      </c>
      <c r="T338" s="142">
        <f>S338*H338</f>
        <v>0</v>
      </c>
      <c r="AR338" s="143" t="s">
        <v>305</v>
      </c>
      <c r="AT338" s="143" t="s">
        <v>231</v>
      </c>
      <c r="AU338" s="143" t="s">
        <v>160</v>
      </c>
      <c r="AY338" s="17" t="s">
        <v>152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160</v>
      </c>
      <c r="BK338" s="144">
        <f>ROUND(I338*H338,2)</f>
        <v>0</v>
      </c>
      <c r="BL338" s="17" t="s">
        <v>230</v>
      </c>
      <c r="BM338" s="143" t="s">
        <v>1476</v>
      </c>
    </row>
    <row r="339" spans="2:65" s="12" customFormat="1" ht="11.25">
      <c r="B339" s="145"/>
      <c r="D339" s="146" t="s">
        <v>174</v>
      </c>
      <c r="E339" s="147" t="s">
        <v>1</v>
      </c>
      <c r="F339" s="148" t="s">
        <v>1477</v>
      </c>
      <c r="H339" s="149">
        <v>145.79400000000001</v>
      </c>
      <c r="I339" s="150"/>
      <c r="L339" s="145"/>
      <c r="M339" s="151"/>
      <c r="T339" s="152"/>
      <c r="AT339" s="147" t="s">
        <v>174</v>
      </c>
      <c r="AU339" s="147" t="s">
        <v>160</v>
      </c>
      <c r="AV339" s="12" t="s">
        <v>160</v>
      </c>
      <c r="AW339" s="12" t="s">
        <v>32</v>
      </c>
      <c r="AX339" s="12" t="s">
        <v>85</v>
      </c>
      <c r="AY339" s="147" t="s">
        <v>152</v>
      </c>
    </row>
    <row r="340" spans="2:65" s="1" customFormat="1" ht="24.2" customHeight="1">
      <c r="B340" s="32"/>
      <c r="C340" s="166" t="s">
        <v>726</v>
      </c>
      <c r="D340" s="166" t="s">
        <v>231</v>
      </c>
      <c r="E340" s="167" t="s">
        <v>746</v>
      </c>
      <c r="F340" s="168" t="s">
        <v>747</v>
      </c>
      <c r="G340" s="169" t="s">
        <v>168</v>
      </c>
      <c r="H340" s="170">
        <v>145.79400000000001</v>
      </c>
      <c r="I340" s="171"/>
      <c r="J340" s="172">
        <f>ROUND(I340*H340,2)</f>
        <v>0</v>
      </c>
      <c r="K340" s="168" t="s">
        <v>158</v>
      </c>
      <c r="L340" s="173"/>
      <c r="M340" s="174" t="s">
        <v>1</v>
      </c>
      <c r="N340" s="175" t="s">
        <v>43</v>
      </c>
      <c r="P340" s="141">
        <f>O340*H340</f>
        <v>0</v>
      </c>
      <c r="Q340" s="141">
        <v>5.0000000000000001E-3</v>
      </c>
      <c r="R340" s="141">
        <f>Q340*H340</f>
        <v>0.72897000000000012</v>
      </c>
      <c r="S340" s="141">
        <v>0</v>
      </c>
      <c r="T340" s="142">
        <f>S340*H340</f>
        <v>0</v>
      </c>
      <c r="AR340" s="143" t="s">
        <v>305</v>
      </c>
      <c r="AT340" s="143" t="s">
        <v>231</v>
      </c>
      <c r="AU340" s="143" t="s">
        <v>160</v>
      </c>
      <c r="AY340" s="17" t="s">
        <v>152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160</v>
      </c>
      <c r="BK340" s="144">
        <f>ROUND(I340*H340,2)</f>
        <v>0</v>
      </c>
      <c r="BL340" s="17" t="s">
        <v>230</v>
      </c>
      <c r="BM340" s="143" t="s">
        <v>1478</v>
      </c>
    </row>
    <row r="341" spans="2:65" s="12" customFormat="1" ht="11.25">
      <c r="B341" s="145"/>
      <c r="D341" s="146" t="s">
        <v>174</v>
      </c>
      <c r="E341" s="147" t="s">
        <v>1</v>
      </c>
      <c r="F341" s="148" t="s">
        <v>1477</v>
      </c>
      <c r="H341" s="149">
        <v>145.79400000000001</v>
      </c>
      <c r="I341" s="150"/>
      <c r="L341" s="145"/>
      <c r="M341" s="151"/>
      <c r="T341" s="152"/>
      <c r="AT341" s="147" t="s">
        <v>174</v>
      </c>
      <c r="AU341" s="147" t="s">
        <v>160</v>
      </c>
      <c r="AV341" s="12" t="s">
        <v>160</v>
      </c>
      <c r="AW341" s="12" t="s">
        <v>32</v>
      </c>
      <c r="AX341" s="12" t="s">
        <v>85</v>
      </c>
      <c r="AY341" s="147" t="s">
        <v>152</v>
      </c>
    </row>
    <row r="342" spans="2:65" s="1" customFormat="1" ht="33" customHeight="1">
      <c r="B342" s="32"/>
      <c r="C342" s="132" t="s">
        <v>730</v>
      </c>
      <c r="D342" s="132" t="s">
        <v>154</v>
      </c>
      <c r="E342" s="133" t="s">
        <v>736</v>
      </c>
      <c r="F342" s="134" t="s">
        <v>737</v>
      </c>
      <c r="G342" s="135" t="s">
        <v>168</v>
      </c>
      <c r="H342" s="136">
        <v>44.4</v>
      </c>
      <c r="I342" s="137"/>
      <c r="J342" s="138">
        <f>ROUND(I342*H342,2)</f>
        <v>0</v>
      </c>
      <c r="K342" s="134" t="s">
        <v>158</v>
      </c>
      <c r="L342" s="32"/>
      <c r="M342" s="139" t="s">
        <v>1</v>
      </c>
      <c r="N342" s="140" t="s">
        <v>43</v>
      </c>
      <c r="P342" s="141">
        <f>O342*H342</f>
        <v>0</v>
      </c>
      <c r="Q342" s="141">
        <v>1.2E-4</v>
      </c>
      <c r="R342" s="141">
        <f>Q342*H342</f>
        <v>5.3280000000000003E-3</v>
      </c>
      <c r="S342" s="141">
        <v>0</v>
      </c>
      <c r="T342" s="142">
        <f>S342*H342</f>
        <v>0</v>
      </c>
      <c r="AR342" s="143" t="s">
        <v>230</v>
      </c>
      <c r="AT342" s="143" t="s">
        <v>154</v>
      </c>
      <c r="AU342" s="143" t="s">
        <v>160</v>
      </c>
      <c r="AY342" s="17" t="s">
        <v>152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160</v>
      </c>
      <c r="BK342" s="144">
        <f>ROUND(I342*H342,2)</f>
        <v>0</v>
      </c>
      <c r="BL342" s="17" t="s">
        <v>230</v>
      </c>
      <c r="BM342" s="143" t="s">
        <v>1479</v>
      </c>
    </row>
    <row r="343" spans="2:65" s="12" customFormat="1" ht="11.25">
      <c r="B343" s="145"/>
      <c r="D343" s="146" t="s">
        <v>174</v>
      </c>
      <c r="E343" s="147" t="s">
        <v>1</v>
      </c>
      <c r="F343" s="148" t="s">
        <v>751</v>
      </c>
      <c r="H343" s="149">
        <v>44.4</v>
      </c>
      <c r="I343" s="150"/>
      <c r="L343" s="145"/>
      <c r="M343" s="151"/>
      <c r="T343" s="152"/>
      <c r="AT343" s="147" t="s">
        <v>174</v>
      </c>
      <c r="AU343" s="147" t="s">
        <v>160</v>
      </c>
      <c r="AV343" s="12" t="s">
        <v>160</v>
      </c>
      <c r="AW343" s="12" t="s">
        <v>32</v>
      </c>
      <c r="AX343" s="12" t="s">
        <v>85</v>
      </c>
      <c r="AY343" s="147" t="s">
        <v>152</v>
      </c>
    </row>
    <row r="344" spans="2:65" s="1" customFormat="1" ht="24.2" customHeight="1">
      <c r="B344" s="32"/>
      <c r="C344" s="166" t="s">
        <v>735</v>
      </c>
      <c r="D344" s="166" t="s">
        <v>231</v>
      </c>
      <c r="E344" s="167" t="s">
        <v>753</v>
      </c>
      <c r="F344" s="168" t="s">
        <v>754</v>
      </c>
      <c r="G344" s="169" t="s">
        <v>168</v>
      </c>
      <c r="H344" s="170">
        <v>15.096</v>
      </c>
      <c r="I344" s="171"/>
      <c r="J344" s="172">
        <f>ROUND(I344*H344,2)</f>
        <v>0</v>
      </c>
      <c r="K344" s="168" t="s">
        <v>158</v>
      </c>
      <c r="L344" s="173"/>
      <c r="M344" s="174" t="s">
        <v>1</v>
      </c>
      <c r="N344" s="175" t="s">
        <v>43</v>
      </c>
      <c r="P344" s="141">
        <f>O344*H344</f>
        <v>0</v>
      </c>
      <c r="Q344" s="141">
        <v>3.0000000000000001E-3</v>
      </c>
      <c r="R344" s="141">
        <f>Q344*H344</f>
        <v>4.5288000000000002E-2</v>
      </c>
      <c r="S344" s="141">
        <v>0</v>
      </c>
      <c r="T344" s="142">
        <f>S344*H344</f>
        <v>0</v>
      </c>
      <c r="AR344" s="143" t="s">
        <v>305</v>
      </c>
      <c r="AT344" s="143" t="s">
        <v>231</v>
      </c>
      <c r="AU344" s="143" t="s">
        <v>160</v>
      </c>
      <c r="AY344" s="17" t="s">
        <v>152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160</v>
      </c>
      <c r="BK344" s="144">
        <f>ROUND(I344*H344,2)</f>
        <v>0</v>
      </c>
      <c r="BL344" s="17" t="s">
        <v>230</v>
      </c>
      <c r="BM344" s="143" t="s">
        <v>1480</v>
      </c>
    </row>
    <row r="345" spans="2:65" s="12" customFormat="1" ht="11.25">
      <c r="B345" s="145"/>
      <c r="D345" s="146" t="s">
        <v>174</v>
      </c>
      <c r="E345" s="147" t="s">
        <v>1</v>
      </c>
      <c r="F345" s="148" t="s">
        <v>756</v>
      </c>
      <c r="H345" s="149">
        <v>15.096</v>
      </c>
      <c r="I345" s="150"/>
      <c r="L345" s="145"/>
      <c r="M345" s="151"/>
      <c r="T345" s="152"/>
      <c r="AT345" s="147" t="s">
        <v>174</v>
      </c>
      <c r="AU345" s="147" t="s">
        <v>160</v>
      </c>
      <c r="AV345" s="12" t="s">
        <v>160</v>
      </c>
      <c r="AW345" s="12" t="s">
        <v>32</v>
      </c>
      <c r="AX345" s="12" t="s">
        <v>85</v>
      </c>
      <c r="AY345" s="147" t="s">
        <v>152</v>
      </c>
    </row>
    <row r="346" spans="2:65" s="1" customFormat="1" ht="24.2" customHeight="1">
      <c r="B346" s="32"/>
      <c r="C346" s="166" t="s">
        <v>740</v>
      </c>
      <c r="D346" s="166" t="s">
        <v>231</v>
      </c>
      <c r="E346" s="167" t="s">
        <v>758</v>
      </c>
      <c r="F346" s="168" t="s">
        <v>759</v>
      </c>
      <c r="G346" s="169" t="s">
        <v>168</v>
      </c>
      <c r="H346" s="170">
        <v>15.096</v>
      </c>
      <c r="I346" s="171"/>
      <c r="J346" s="172">
        <f>ROUND(I346*H346,2)</f>
        <v>0</v>
      </c>
      <c r="K346" s="168" t="s">
        <v>158</v>
      </c>
      <c r="L346" s="173"/>
      <c r="M346" s="174" t="s">
        <v>1</v>
      </c>
      <c r="N346" s="175" t="s">
        <v>43</v>
      </c>
      <c r="P346" s="141">
        <f>O346*H346</f>
        <v>0</v>
      </c>
      <c r="Q346" s="141">
        <v>3.5999999999999999E-3</v>
      </c>
      <c r="R346" s="141">
        <f>Q346*H346</f>
        <v>5.4345600000000001E-2</v>
      </c>
      <c r="S346" s="141">
        <v>0</v>
      </c>
      <c r="T346" s="142">
        <f>S346*H346</f>
        <v>0</v>
      </c>
      <c r="AR346" s="143" t="s">
        <v>305</v>
      </c>
      <c r="AT346" s="143" t="s">
        <v>231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230</v>
      </c>
      <c r="BM346" s="143" t="s">
        <v>1481</v>
      </c>
    </row>
    <row r="347" spans="2:65" s="12" customFormat="1" ht="11.25">
      <c r="B347" s="145"/>
      <c r="D347" s="146" t="s">
        <v>174</v>
      </c>
      <c r="E347" s="147" t="s">
        <v>1</v>
      </c>
      <c r="F347" s="148" t="s">
        <v>756</v>
      </c>
      <c r="H347" s="149">
        <v>15.096</v>
      </c>
      <c r="I347" s="150"/>
      <c r="L347" s="145"/>
      <c r="M347" s="151"/>
      <c r="T347" s="152"/>
      <c r="AT347" s="147" t="s">
        <v>174</v>
      </c>
      <c r="AU347" s="147" t="s">
        <v>160</v>
      </c>
      <c r="AV347" s="12" t="s">
        <v>160</v>
      </c>
      <c r="AW347" s="12" t="s">
        <v>32</v>
      </c>
      <c r="AX347" s="12" t="s">
        <v>85</v>
      </c>
      <c r="AY347" s="147" t="s">
        <v>152</v>
      </c>
    </row>
    <row r="348" spans="2:65" s="1" customFormat="1" ht="21.75" customHeight="1">
      <c r="B348" s="32"/>
      <c r="C348" s="166" t="s">
        <v>745</v>
      </c>
      <c r="D348" s="166" t="s">
        <v>231</v>
      </c>
      <c r="E348" s="167" t="s">
        <v>762</v>
      </c>
      <c r="F348" s="168" t="s">
        <v>763</v>
      </c>
      <c r="G348" s="169" t="s">
        <v>168</v>
      </c>
      <c r="H348" s="170">
        <v>15.096</v>
      </c>
      <c r="I348" s="171"/>
      <c r="J348" s="172">
        <f>ROUND(I348*H348,2)</f>
        <v>0</v>
      </c>
      <c r="K348" s="168" t="s">
        <v>158</v>
      </c>
      <c r="L348" s="173"/>
      <c r="M348" s="174" t="s">
        <v>1</v>
      </c>
      <c r="N348" s="175" t="s">
        <v>43</v>
      </c>
      <c r="P348" s="141">
        <f>O348*H348</f>
        <v>0</v>
      </c>
      <c r="Q348" s="141">
        <v>3.5000000000000001E-3</v>
      </c>
      <c r="R348" s="141">
        <f>Q348*H348</f>
        <v>5.2836000000000001E-2</v>
      </c>
      <c r="S348" s="141">
        <v>0</v>
      </c>
      <c r="T348" s="142">
        <f>S348*H348</f>
        <v>0</v>
      </c>
      <c r="AR348" s="143" t="s">
        <v>305</v>
      </c>
      <c r="AT348" s="143" t="s">
        <v>231</v>
      </c>
      <c r="AU348" s="143" t="s">
        <v>160</v>
      </c>
      <c r="AY348" s="17" t="s">
        <v>152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160</v>
      </c>
      <c r="BK348" s="144">
        <f>ROUND(I348*H348,2)</f>
        <v>0</v>
      </c>
      <c r="BL348" s="17" t="s">
        <v>230</v>
      </c>
      <c r="BM348" s="143" t="s">
        <v>1482</v>
      </c>
    </row>
    <row r="349" spans="2:65" s="12" customFormat="1" ht="11.25">
      <c r="B349" s="145"/>
      <c r="D349" s="146" t="s">
        <v>174</v>
      </c>
      <c r="E349" s="147" t="s">
        <v>1</v>
      </c>
      <c r="F349" s="148" t="s">
        <v>756</v>
      </c>
      <c r="H349" s="149">
        <v>15.096</v>
      </c>
      <c r="I349" s="150"/>
      <c r="L349" s="145"/>
      <c r="M349" s="151"/>
      <c r="T349" s="152"/>
      <c r="AT349" s="147" t="s">
        <v>174</v>
      </c>
      <c r="AU349" s="147" t="s">
        <v>160</v>
      </c>
      <c r="AV349" s="12" t="s">
        <v>160</v>
      </c>
      <c r="AW349" s="12" t="s">
        <v>32</v>
      </c>
      <c r="AX349" s="12" t="s">
        <v>85</v>
      </c>
      <c r="AY349" s="147" t="s">
        <v>152</v>
      </c>
    </row>
    <row r="350" spans="2:65" s="1" customFormat="1" ht="37.9" customHeight="1">
      <c r="B350" s="32"/>
      <c r="C350" s="132" t="s">
        <v>749</v>
      </c>
      <c r="D350" s="132" t="s">
        <v>154</v>
      </c>
      <c r="E350" s="133" t="s">
        <v>766</v>
      </c>
      <c r="F350" s="134" t="s">
        <v>767</v>
      </c>
      <c r="G350" s="135" t="s">
        <v>168</v>
      </c>
      <c r="H350" s="136">
        <v>689.47799999999995</v>
      </c>
      <c r="I350" s="137"/>
      <c r="J350" s="138">
        <f>ROUND(I350*H350,2)</f>
        <v>0</v>
      </c>
      <c r="K350" s="134" t="s">
        <v>158</v>
      </c>
      <c r="L350" s="32"/>
      <c r="M350" s="139" t="s">
        <v>1</v>
      </c>
      <c r="N350" s="140" t="s">
        <v>43</v>
      </c>
      <c r="P350" s="141">
        <f>O350*H350</f>
        <v>0</v>
      </c>
      <c r="Q350" s="141">
        <v>1.7000000000000001E-4</v>
      </c>
      <c r="R350" s="141">
        <f>Q350*H350</f>
        <v>0.11721126</v>
      </c>
      <c r="S350" s="141">
        <v>0</v>
      </c>
      <c r="T350" s="142">
        <f>S350*H350</f>
        <v>0</v>
      </c>
      <c r="AR350" s="143" t="s">
        <v>230</v>
      </c>
      <c r="AT350" s="143" t="s">
        <v>154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230</v>
      </c>
      <c r="BM350" s="143" t="s">
        <v>1483</v>
      </c>
    </row>
    <row r="351" spans="2:65" s="1" customFormat="1" ht="37.9" customHeight="1">
      <c r="B351" s="32"/>
      <c r="C351" s="166" t="s">
        <v>752</v>
      </c>
      <c r="D351" s="166" t="s">
        <v>231</v>
      </c>
      <c r="E351" s="167" t="s">
        <v>770</v>
      </c>
      <c r="F351" s="168" t="s">
        <v>771</v>
      </c>
      <c r="G351" s="169" t="s">
        <v>168</v>
      </c>
      <c r="H351" s="170">
        <v>703.26700000000005</v>
      </c>
      <c r="I351" s="171"/>
      <c r="J351" s="172">
        <f>ROUND(I351*H351,2)</f>
        <v>0</v>
      </c>
      <c r="K351" s="168" t="s">
        <v>158</v>
      </c>
      <c r="L351" s="173"/>
      <c r="M351" s="174" t="s">
        <v>1</v>
      </c>
      <c r="N351" s="175" t="s">
        <v>43</v>
      </c>
      <c r="P351" s="141">
        <f>O351*H351</f>
        <v>0</v>
      </c>
      <c r="Q351" s="141">
        <v>5.4000000000000003E-3</v>
      </c>
      <c r="R351" s="141">
        <f>Q351*H351</f>
        <v>3.7976418000000005</v>
      </c>
      <c r="S351" s="141">
        <v>0</v>
      </c>
      <c r="T351" s="142">
        <f>S351*H351</f>
        <v>0</v>
      </c>
      <c r="AR351" s="143" t="s">
        <v>305</v>
      </c>
      <c r="AT351" s="143" t="s">
        <v>231</v>
      </c>
      <c r="AU351" s="143" t="s">
        <v>160</v>
      </c>
      <c r="AY351" s="17" t="s">
        <v>152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160</v>
      </c>
      <c r="BK351" s="144">
        <f>ROUND(I351*H351,2)</f>
        <v>0</v>
      </c>
      <c r="BL351" s="17" t="s">
        <v>230</v>
      </c>
      <c r="BM351" s="143" t="s">
        <v>1484</v>
      </c>
    </row>
    <row r="352" spans="2:65" s="12" customFormat="1" ht="11.25">
      <c r="B352" s="145"/>
      <c r="D352" s="146" t="s">
        <v>174</v>
      </c>
      <c r="E352" s="147" t="s">
        <v>1</v>
      </c>
      <c r="F352" s="148" t="s">
        <v>1485</v>
      </c>
      <c r="H352" s="149">
        <v>703.26700000000005</v>
      </c>
      <c r="I352" s="150"/>
      <c r="L352" s="145"/>
      <c r="M352" s="151"/>
      <c r="T352" s="152"/>
      <c r="AT352" s="147" t="s">
        <v>174</v>
      </c>
      <c r="AU352" s="147" t="s">
        <v>160</v>
      </c>
      <c r="AV352" s="12" t="s">
        <v>160</v>
      </c>
      <c r="AW352" s="12" t="s">
        <v>32</v>
      </c>
      <c r="AX352" s="12" t="s">
        <v>85</v>
      </c>
      <c r="AY352" s="147" t="s">
        <v>152</v>
      </c>
    </row>
    <row r="353" spans="2:65" s="1" customFormat="1" ht="37.9" customHeight="1">
      <c r="B353" s="32"/>
      <c r="C353" s="132" t="s">
        <v>757</v>
      </c>
      <c r="D353" s="132" t="s">
        <v>154</v>
      </c>
      <c r="E353" s="133" t="s">
        <v>775</v>
      </c>
      <c r="F353" s="134" t="s">
        <v>776</v>
      </c>
      <c r="G353" s="135" t="s">
        <v>168</v>
      </c>
      <c r="H353" s="136">
        <v>689.47799999999995</v>
      </c>
      <c r="I353" s="137"/>
      <c r="J353" s="138">
        <f>ROUND(I353*H353,2)</f>
        <v>0</v>
      </c>
      <c r="K353" s="134" t="s">
        <v>158</v>
      </c>
      <c r="L353" s="32"/>
      <c r="M353" s="139" t="s">
        <v>1</v>
      </c>
      <c r="N353" s="140" t="s">
        <v>43</v>
      </c>
      <c r="P353" s="141">
        <f>O353*H353</f>
        <v>0</v>
      </c>
      <c r="Q353" s="141">
        <v>1.1E-4</v>
      </c>
      <c r="R353" s="141">
        <f>Q353*H353</f>
        <v>7.5842579999999993E-2</v>
      </c>
      <c r="S353" s="141">
        <v>0</v>
      </c>
      <c r="T353" s="142">
        <f>S353*H353</f>
        <v>0</v>
      </c>
      <c r="AR353" s="143" t="s">
        <v>230</v>
      </c>
      <c r="AT353" s="143" t="s">
        <v>154</v>
      </c>
      <c r="AU353" s="143" t="s">
        <v>160</v>
      </c>
      <c r="AY353" s="17" t="s">
        <v>152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160</v>
      </c>
      <c r="BK353" s="144">
        <f>ROUND(I353*H353,2)</f>
        <v>0</v>
      </c>
      <c r="BL353" s="17" t="s">
        <v>230</v>
      </c>
      <c r="BM353" s="143" t="s">
        <v>1486</v>
      </c>
    </row>
    <row r="354" spans="2:65" s="1" customFormat="1" ht="16.5" customHeight="1">
      <c r="B354" s="32"/>
      <c r="C354" s="166" t="s">
        <v>761</v>
      </c>
      <c r="D354" s="166" t="s">
        <v>231</v>
      </c>
      <c r="E354" s="167" t="s">
        <v>779</v>
      </c>
      <c r="F354" s="168" t="s">
        <v>780</v>
      </c>
      <c r="G354" s="169" t="s">
        <v>168</v>
      </c>
      <c r="H354" s="170">
        <v>703.26700000000005</v>
      </c>
      <c r="I354" s="171"/>
      <c r="J354" s="172">
        <f>ROUND(I354*H354,2)</f>
        <v>0</v>
      </c>
      <c r="K354" s="168" t="s">
        <v>158</v>
      </c>
      <c r="L354" s="173"/>
      <c r="M354" s="174" t="s">
        <v>1</v>
      </c>
      <c r="N354" s="175" t="s">
        <v>43</v>
      </c>
      <c r="P354" s="141">
        <f>O354*H354</f>
        <v>0</v>
      </c>
      <c r="Q354" s="141">
        <v>3.4000000000000002E-2</v>
      </c>
      <c r="R354" s="141">
        <f>Q354*H354</f>
        <v>23.911078000000003</v>
      </c>
      <c r="S354" s="141">
        <v>0</v>
      </c>
      <c r="T354" s="142">
        <f>S354*H354</f>
        <v>0</v>
      </c>
      <c r="AR354" s="143" t="s">
        <v>305</v>
      </c>
      <c r="AT354" s="143" t="s">
        <v>231</v>
      </c>
      <c r="AU354" s="143" t="s">
        <v>160</v>
      </c>
      <c r="AY354" s="17" t="s">
        <v>152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160</v>
      </c>
      <c r="BK354" s="144">
        <f>ROUND(I354*H354,2)</f>
        <v>0</v>
      </c>
      <c r="BL354" s="17" t="s">
        <v>230</v>
      </c>
      <c r="BM354" s="143" t="s">
        <v>1487</v>
      </c>
    </row>
    <row r="355" spans="2:65" s="12" customFormat="1" ht="11.25">
      <c r="B355" s="145"/>
      <c r="D355" s="146" t="s">
        <v>174</v>
      </c>
      <c r="E355" s="147" t="s">
        <v>1</v>
      </c>
      <c r="F355" s="148" t="s">
        <v>1485</v>
      </c>
      <c r="H355" s="149">
        <v>703.26700000000005</v>
      </c>
      <c r="I355" s="150"/>
      <c r="L355" s="145"/>
      <c r="M355" s="151"/>
      <c r="T355" s="152"/>
      <c r="AT355" s="147" t="s">
        <v>174</v>
      </c>
      <c r="AU355" s="147" t="s">
        <v>160</v>
      </c>
      <c r="AV355" s="12" t="s">
        <v>160</v>
      </c>
      <c r="AW355" s="12" t="s">
        <v>32</v>
      </c>
      <c r="AX355" s="12" t="s">
        <v>85</v>
      </c>
      <c r="AY355" s="147" t="s">
        <v>152</v>
      </c>
    </row>
    <row r="356" spans="2:65" s="1" customFormat="1" ht="24.2" customHeight="1">
      <c r="B356" s="32"/>
      <c r="C356" s="132" t="s">
        <v>765</v>
      </c>
      <c r="D356" s="132" t="s">
        <v>154</v>
      </c>
      <c r="E356" s="133" t="s">
        <v>783</v>
      </c>
      <c r="F356" s="134" t="s">
        <v>784</v>
      </c>
      <c r="G356" s="135" t="s">
        <v>633</v>
      </c>
      <c r="H356" s="179"/>
      <c r="I356" s="137"/>
      <c r="J356" s="138">
        <f>ROUND(I356*H356,2)</f>
        <v>0</v>
      </c>
      <c r="K356" s="134" t="s">
        <v>158</v>
      </c>
      <c r="L356" s="32"/>
      <c r="M356" s="139" t="s">
        <v>1</v>
      </c>
      <c r="N356" s="140" t="s">
        <v>43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230</v>
      </c>
      <c r="AT356" s="143" t="s">
        <v>154</v>
      </c>
      <c r="AU356" s="143" t="s">
        <v>160</v>
      </c>
      <c r="AY356" s="17" t="s">
        <v>152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160</v>
      </c>
      <c r="BK356" s="144">
        <f>ROUND(I356*H356,2)</f>
        <v>0</v>
      </c>
      <c r="BL356" s="17" t="s">
        <v>230</v>
      </c>
      <c r="BM356" s="143" t="s">
        <v>1488</v>
      </c>
    </row>
    <row r="357" spans="2:65" s="11" customFormat="1" ht="22.9" customHeight="1">
      <c r="B357" s="120"/>
      <c r="D357" s="121" t="s">
        <v>76</v>
      </c>
      <c r="E357" s="130" t="s">
        <v>786</v>
      </c>
      <c r="F357" s="130" t="s">
        <v>787</v>
      </c>
      <c r="I357" s="123"/>
      <c r="J357" s="131">
        <f>BK357</f>
        <v>0</v>
      </c>
      <c r="L357" s="120"/>
      <c r="M357" s="125"/>
      <c r="P357" s="126">
        <f>P358</f>
        <v>0</v>
      </c>
      <c r="R357" s="126">
        <f>R358</f>
        <v>0</v>
      </c>
      <c r="T357" s="127">
        <f>T358</f>
        <v>0</v>
      </c>
      <c r="AR357" s="121" t="s">
        <v>160</v>
      </c>
      <c r="AT357" s="128" t="s">
        <v>76</v>
      </c>
      <c r="AU357" s="128" t="s">
        <v>85</v>
      </c>
      <c r="AY357" s="121" t="s">
        <v>152</v>
      </c>
      <c r="BK357" s="129">
        <f>BK358</f>
        <v>0</v>
      </c>
    </row>
    <row r="358" spans="2:65" s="1" customFormat="1" ht="33" customHeight="1">
      <c r="B358" s="32"/>
      <c r="C358" s="132" t="s">
        <v>769</v>
      </c>
      <c r="D358" s="132" t="s">
        <v>154</v>
      </c>
      <c r="E358" s="133" t="s">
        <v>1489</v>
      </c>
      <c r="F358" s="134" t="s">
        <v>1490</v>
      </c>
      <c r="G358" s="135" t="s">
        <v>791</v>
      </c>
      <c r="H358" s="136">
        <v>1</v>
      </c>
      <c r="I358" s="137"/>
      <c r="J358" s="138">
        <f>ROUND(I358*H358,2)</f>
        <v>0</v>
      </c>
      <c r="K358" s="134" t="s">
        <v>1</v>
      </c>
      <c r="L358" s="32"/>
      <c r="M358" s="139" t="s">
        <v>1</v>
      </c>
      <c r="N358" s="140" t="s">
        <v>43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230</v>
      </c>
      <c r="AT358" s="143" t="s">
        <v>154</v>
      </c>
      <c r="AU358" s="143" t="s">
        <v>160</v>
      </c>
      <c r="AY358" s="17" t="s">
        <v>152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160</v>
      </c>
      <c r="BK358" s="144">
        <f>ROUND(I358*H358,2)</f>
        <v>0</v>
      </c>
      <c r="BL358" s="17" t="s">
        <v>230</v>
      </c>
      <c r="BM358" s="143" t="s">
        <v>1491</v>
      </c>
    </row>
    <row r="359" spans="2:65" s="11" customFormat="1" ht="22.9" customHeight="1">
      <c r="B359" s="120"/>
      <c r="D359" s="121" t="s">
        <v>76</v>
      </c>
      <c r="E359" s="130" t="s">
        <v>793</v>
      </c>
      <c r="F359" s="130" t="s">
        <v>794</v>
      </c>
      <c r="I359" s="123"/>
      <c r="J359" s="131">
        <f>BK359</f>
        <v>0</v>
      </c>
      <c r="L359" s="120"/>
      <c r="M359" s="125"/>
      <c r="P359" s="126">
        <f>SUM(P360:P385)</f>
        <v>0</v>
      </c>
      <c r="R359" s="126">
        <f>SUM(R360:R385)</f>
        <v>8.0599999999999991E-2</v>
      </c>
      <c r="T359" s="127">
        <f>SUM(T360:T385)</f>
        <v>0</v>
      </c>
      <c r="AR359" s="121" t="s">
        <v>160</v>
      </c>
      <c r="AT359" s="128" t="s">
        <v>76</v>
      </c>
      <c r="AU359" s="128" t="s">
        <v>85</v>
      </c>
      <c r="AY359" s="121" t="s">
        <v>152</v>
      </c>
      <c r="BK359" s="129">
        <f>SUM(BK360:BK385)</f>
        <v>0</v>
      </c>
    </row>
    <row r="360" spans="2:65" s="1" customFormat="1" ht="24.2" customHeight="1">
      <c r="B360" s="32"/>
      <c r="C360" s="132" t="s">
        <v>1270</v>
      </c>
      <c r="D360" s="132" t="s">
        <v>154</v>
      </c>
      <c r="E360" s="133" t="s">
        <v>796</v>
      </c>
      <c r="F360" s="134" t="s">
        <v>797</v>
      </c>
      <c r="G360" s="135" t="s">
        <v>798</v>
      </c>
      <c r="H360" s="136">
        <v>7</v>
      </c>
      <c r="I360" s="137"/>
      <c r="J360" s="138">
        <f>ROUND(I360*H360,2)</f>
        <v>0</v>
      </c>
      <c r="K360" s="134" t="s">
        <v>158</v>
      </c>
      <c r="L360" s="32"/>
      <c r="M360" s="139" t="s">
        <v>1</v>
      </c>
      <c r="N360" s="140" t="s">
        <v>43</v>
      </c>
      <c r="P360" s="141">
        <f>O360*H360</f>
        <v>0</v>
      </c>
      <c r="Q360" s="141">
        <v>5.1999999999999995E-4</v>
      </c>
      <c r="R360" s="141">
        <f>Q360*H360</f>
        <v>3.6399999999999996E-3</v>
      </c>
      <c r="S360" s="141">
        <v>0</v>
      </c>
      <c r="T360" s="142">
        <f>S360*H360</f>
        <v>0</v>
      </c>
      <c r="AR360" s="143" t="s">
        <v>230</v>
      </c>
      <c r="AT360" s="143" t="s">
        <v>154</v>
      </c>
      <c r="AU360" s="143" t="s">
        <v>160</v>
      </c>
      <c r="AY360" s="17" t="s">
        <v>152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160</v>
      </c>
      <c r="BK360" s="144">
        <f>ROUND(I360*H360,2)</f>
        <v>0</v>
      </c>
      <c r="BL360" s="17" t="s">
        <v>230</v>
      </c>
      <c r="BM360" s="143" t="s">
        <v>1492</v>
      </c>
    </row>
    <row r="361" spans="2:65" s="12" customFormat="1" ht="11.25">
      <c r="B361" s="145"/>
      <c r="D361" s="146" t="s">
        <v>174</v>
      </c>
      <c r="E361" s="147" t="s">
        <v>1</v>
      </c>
      <c r="F361" s="148" t="s">
        <v>1493</v>
      </c>
      <c r="H361" s="149">
        <v>7</v>
      </c>
      <c r="I361" s="150"/>
      <c r="L361" s="145"/>
      <c r="M361" s="151"/>
      <c r="T361" s="152"/>
      <c r="AT361" s="147" t="s">
        <v>174</v>
      </c>
      <c r="AU361" s="147" t="s">
        <v>160</v>
      </c>
      <c r="AV361" s="12" t="s">
        <v>160</v>
      </c>
      <c r="AW361" s="12" t="s">
        <v>32</v>
      </c>
      <c r="AX361" s="12" t="s">
        <v>85</v>
      </c>
      <c r="AY361" s="147" t="s">
        <v>152</v>
      </c>
    </row>
    <row r="362" spans="2:65" s="1" customFormat="1" ht="24.2" customHeight="1">
      <c r="B362" s="32"/>
      <c r="C362" s="132" t="s">
        <v>1274</v>
      </c>
      <c r="D362" s="132" t="s">
        <v>154</v>
      </c>
      <c r="E362" s="133" t="s">
        <v>802</v>
      </c>
      <c r="F362" s="134" t="s">
        <v>803</v>
      </c>
      <c r="G362" s="135" t="s">
        <v>798</v>
      </c>
      <c r="H362" s="136">
        <v>12</v>
      </c>
      <c r="I362" s="137"/>
      <c r="J362" s="138">
        <f>ROUND(I362*H362,2)</f>
        <v>0</v>
      </c>
      <c r="K362" s="134" t="s">
        <v>158</v>
      </c>
      <c r="L362" s="32"/>
      <c r="M362" s="139" t="s">
        <v>1</v>
      </c>
      <c r="N362" s="140" t="s">
        <v>43</v>
      </c>
      <c r="P362" s="141">
        <f>O362*H362</f>
        <v>0</v>
      </c>
      <c r="Q362" s="141">
        <v>5.1999999999999995E-4</v>
      </c>
      <c r="R362" s="141">
        <f>Q362*H362</f>
        <v>6.239999999999999E-3</v>
      </c>
      <c r="S362" s="141">
        <v>0</v>
      </c>
      <c r="T362" s="142">
        <f>S362*H362</f>
        <v>0</v>
      </c>
      <c r="AR362" s="143" t="s">
        <v>230</v>
      </c>
      <c r="AT362" s="143" t="s">
        <v>154</v>
      </c>
      <c r="AU362" s="143" t="s">
        <v>160</v>
      </c>
      <c r="AY362" s="17" t="s">
        <v>152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160</v>
      </c>
      <c r="BK362" s="144">
        <f>ROUND(I362*H362,2)</f>
        <v>0</v>
      </c>
      <c r="BL362" s="17" t="s">
        <v>230</v>
      </c>
      <c r="BM362" s="143" t="s">
        <v>1494</v>
      </c>
    </row>
    <row r="363" spans="2:65" s="12" customFormat="1" ht="22.5">
      <c r="B363" s="145"/>
      <c r="D363" s="146" t="s">
        <v>174</v>
      </c>
      <c r="E363" s="147" t="s">
        <v>1</v>
      </c>
      <c r="F363" s="148" t="s">
        <v>842</v>
      </c>
      <c r="H363" s="149">
        <v>12</v>
      </c>
      <c r="I363" s="150"/>
      <c r="L363" s="145"/>
      <c r="M363" s="151"/>
      <c r="T363" s="152"/>
      <c r="AT363" s="147" t="s">
        <v>174</v>
      </c>
      <c r="AU363" s="147" t="s">
        <v>160</v>
      </c>
      <c r="AV363" s="12" t="s">
        <v>160</v>
      </c>
      <c r="AW363" s="12" t="s">
        <v>32</v>
      </c>
      <c r="AX363" s="12" t="s">
        <v>85</v>
      </c>
      <c r="AY363" s="147" t="s">
        <v>152</v>
      </c>
    </row>
    <row r="364" spans="2:65" s="1" customFormat="1" ht="24.2" customHeight="1">
      <c r="B364" s="32"/>
      <c r="C364" s="132" t="s">
        <v>1278</v>
      </c>
      <c r="D364" s="132" t="s">
        <v>154</v>
      </c>
      <c r="E364" s="133" t="s">
        <v>807</v>
      </c>
      <c r="F364" s="134" t="s">
        <v>808</v>
      </c>
      <c r="G364" s="135" t="s">
        <v>798</v>
      </c>
      <c r="H364" s="136">
        <v>12</v>
      </c>
      <c r="I364" s="137"/>
      <c r="J364" s="138">
        <f>ROUND(I364*H364,2)</f>
        <v>0</v>
      </c>
      <c r="K364" s="134" t="s">
        <v>1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5.1999999999999995E-4</v>
      </c>
      <c r="R364" s="141">
        <f>Q364*H364</f>
        <v>6.239999999999999E-3</v>
      </c>
      <c r="S364" s="141">
        <v>0</v>
      </c>
      <c r="T364" s="142">
        <f>S364*H364</f>
        <v>0</v>
      </c>
      <c r="AR364" s="143" t="s">
        <v>230</v>
      </c>
      <c r="AT364" s="143" t="s">
        <v>154</v>
      </c>
      <c r="AU364" s="143" t="s">
        <v>160</v>
      </c>
      <c r="AY364" s="17" t="s">
        <v>152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160</v>
      </c>
      <c r="BK364" s="144">
        <f>ROUND(I364*H364,2)</f>
        <v>0</v>
      </c>
      <c r="BL364" s="17" t="s">
        <v>230</v>
      </c>
      <c r="BM364" s="143" t="s">
        <v>1495</v>
      </c>
    </row>
    <row r="365" spans="2:65" s="12" customFormat="1" ht="22.5">
      <c r="B365" s="145"/>
      <c r="D365" s="146" t="s">
        <v>174</v>
      </c>
      <c r="E365" s="147" t="s">
        <v>1</v>
      </c>
      <c r="F365" s="148" t="s">
        <v>842</v>
      </c>
      <c r="H365" s="149">
        <v>12</v>
      </c>
      <c r="I365" s="150"/>
      <c r="L365" s="145"/>
      <c r="M365" s="151"/>
      <c r="T365" s="152"/>
      <c r="AT365" s="147" t="s">
        <v>174</v>
      </c>
      <c r="AU365" s="147" t="s">
        <v>160</v>
      </c>
      <c r="AV365" s="12" t="s">
        <v>160</v>
      </c>
      <c r="AW365" s="12" t="s">
        <v>32</v>
      </c>
      <c r="AX365" s="12" t="s">
        <v>85</v>
      </c>
      <c r="AY365" s="147" t="s">
        <v>152</v>
      </c>
    </row>
    <row r="366" spans="2:65" s="1" customFormat="1" ht="21.75" customHeight="1">
      <c r="B366" s="32"/>
      <c r="C366" s="132" t="s">
        <v>1283</v>
      </c>
      <c r="D366" s="132" t="s">
        <v>154</v>
      </c>
      <c r="E366" s="133" t="s">
        <v>811</v>
      </c>
      <c r="F366" s="134" t="s">
        <v>812</v>
      </c>
      <c r="G366" s="135" t="s">
        <v>798</v>
      </c>
      <c r="H366" s="136">
        <v>8</v>
      </c>
      <c r="I366" s="137"/>
      <c r="J366" s="138">
        <f>ROUND(I366*H366,2)</f>
        <v>0</v>
      </c>
      <c r="K366" s="134" t="s">
        <v>1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5.1999999999999995E-4</v>
      </c>
      <c r="R366" s="141">
        <f>Q366*H366</f>
        <v>4.1599999999999996E-3</v>
      </c>
      <c r="S366" s="141">
        <v>0</v>
      </c>
      <c r="T366" s="142">
        <f>S366*H366</f>
        <v>0</v>
      </c>
      <c r="AR366" s="143" t="s">
        <v>230</v>
      </c>
      <c r="AT366" s="143" t="s">
        <v>154</v>
      </c>
      <c r="AU366" s="143" t="s">
        <v>160</v>
      </c>
      <c r="AY366" s="17" t="s">
        <v>152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160</v>
      </c>
      <c r="BK366" s="144">
        <f>ROUND(I366*H366,2)</f>
        <v>0</v>
      </c>
      <c r="BL366" s="17" t="s">
        <v>230</v>
      </c>
      <c r="BM366" s="143" t="s">
        <v>1496</v>
      </c>
    </row>
    <row r="367" spans="2:65" s="12" customFormat="1" ht="11.25">
      <c r="B367" s="145"/>
      <c r="D367" s="146" t="s">
        <v>174</v>
      </c>
      <c r="E367" s="147" t="s">
        <v>1</v>
      </c>
      <c r="F367" s="148" t="s">
        <v>800</v>
      </c>
      <c r="H367" s="149">
        <v>8</v>
      </c>
      <c r="I367" s="150"/>
      <c r="L367" s="145"/>
      <c r="M367" s="151"/>
      <c r="T367" s="152"/>
      <c r="AT367" s="147" t="s">
        <v>174</v>
      </c>
      <c r="AU367" s="147" t="s">
        <v>160</v>
      </c>
      <c r="AV367" s="12" t="s">
        <v>160</v>
      </c>
      <c r="AW367" s="12" t="s">
        <v>32</v>
      </c>
      <c r="AX367" s="12" t="s">
        <v>85</v>
      </c>
      <c r="AY367" s="147" t="s">
        <v>152</v>
      </c>
    </row>
    <row r="368" spans="2:65" s="1" customFormat="1" ht="24.2" customHeight="1">
      <c r="B368" s="32"/>
      <c r="C368" s="132" t="s">
        <v>1287</v>
      </c>
      <c r="D368" s="132" t="s">
        <v>154</v>
      </c>
      <c r="E368" s="133" t="s">
        <v>815</v>
      </c>
      <c r="F368" s="134" t="s">
        <v>816</v>
      </c>
      <c r="G368" s="135" t="s">
        <v>798</v>
      </c>
      <c r="H368" s="136">
        <v>3</v>
      </c>
      <c r="I368" s="137"/>
      <c r="J368" s="138">
        <f>ROUND(I368*H368,2)</f>
        <v>0</v>
      </c>
      <c r="K368" s="134" t="s">
        <v>1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5.1999999999999995E-4</v>
      </c>
      <c r="R368" s="141">
        <f>Q368*H368</f>
        <v>1.5599999999999998E-3</v>
      </c>
      <c r="S368" s="141">
        <v>0</v>
      </c>
      <c r="T368" s="142">
        <f>S368*H368</f>
        <v>0</v>
      </c>
      <c r="AR368" s="143" t="s">
        <v>230</v>
      </c>
      <c r="AT368" s="143" t="s">
        <v>154</v>
      </c>
      <c r="AU368" s="143" t="s">
        <v>160</v>
      </c>
      <c r="AY368" s="17" t="s">
        <v>152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160</v>
      </c>
      <c r="BK368" s="144">
        <f>ROUND(I368*H368,2)</f>
        <v>0</v>
      </c>
      <c r="BL368" s="17" t="s">
        <v>230</v>
      </c>
      <c r="BM368" s="143" t="s">
        <v>1497</v>
      </c>
    </row>
    <row r="369" spans="2:65" s="12" customFormat="1" ht="11.25">
      <c r="B369" s="145"/>
      <c r="D369" s="146" t="s">
        <v>174</v>
      </c>
      <c r="E369" s="147" t="s">
        <v>1</v>
      </c>
      <c r="F369" s="148" t="s">
        <v>1498</v>
      </c>
      <c r="H369" s="149">
        <v>3</v>
      </c>
      <c r="I369" s="150"/>
      <c r="L369" s="145"/>
      <c r="M369" s="151"/>
      <c r="T369" s="152"/>
      <c r="AT369" s="147" t="s">
        <v>174</v>
      </c>
      <c r="AU369" s="147" t="s">
        <v>160</v>
      </c>
      <c r="AV369" s="12" t="s">
        <v>160</v>
      </c>
      <c r="AW369" s="12" t="s">
        <v>32</v>
      </c>
      <c r="AX369" s="12" t="s">
        <v>85</v>
      </c>
      <c r="AY369" s="147" t="s">
        <v>152</v>
      </c>
    </row>
    <row r="370" spans="2:65" s="1" customFormat="1" ht="24.2" customHeight="1">
      <c r="B370" s="32"/>
      <c r="C370" s="132" t="s">
        <v>1293</v>
      </c>
      <c r="D370" s="132" t="s">
        <v>154</v>
      </c>
      <c r="E370" s="133" t="s">
        <v>820</v>
      </c>
      <c r="F370" s="134" t="s">
        <v>821</v>
      </c>
      <c r="G370" s="135" t="s">
        <v>798</v>
      </c>
      <c r="H370" s="136">
        <v>65</v>
      </c>
      <c r="I370" s="137"/>
      <c r="J370" s="138">
        <f>ROUND(I370*H370,2)</f>
        <v>0</v>
      </c>
      <c r="K370" s="134" t="s">
        <v>1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5.1999999999999995E-4</v>
      </c>
      <c r="R370" s="141">
        <f>Q370*H370</f>
        <v>3.3799999999999997E-2</v>
      </c>
      <c r="S370" s="141">
        <v>0</v>
      </c>
      <c r="T370" s="142">
        <f>S370*H370</f>
        <v>0</v>
      </c>
      <c r="AR370" s="143" t="s">
        <v>230</v>
      </c>
      <c r="AT370" s="143" t="s">
        <v>154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230</v>
      </c>
      <c r="BM370" s="143" t="s">
        <v>1499</v>
      </c>
    </row>
    <row r="371" spans="2:65" s="12" customFormat="1" ht="22.5">
      <c r="B371" s="145"/>
      <c r="D371" s="146" t="s">
        <v>174</v>
      </c>
      <c r="E371" s="147" t="s">
        <v>1</v>
      </c>
      <c r="F371" s="148" t="s">
        <v>823</v>
      </c>
      <c r="H371" s="149">
        <v>65</v>
      </c>
      <c r="I371" s="150"/>
      <c r="L371" s="145"/>
      <c r="M371" s="151"/>
      <c r="T371" s="152"/>
      <c r="AT371" s="147" t="s">
        <v>174</v>
      </c>
      <c r="AU371" s="147" t="s">
        <v>160</v>
      </c>
      <c r="AV371" s="12" t="s">
        <v>160</v>
      </c>
      <c r="AW371" s="12" t="s">
        <v>32</v>
      </c>
      <c r="AX371" s="12" t="s">
        <v>85</v>
      </c>
      <c r="AY371" s="147" t="s">
        <v>152</v>
      </c>
    </row>
    <row r="372" spans="2:65" s="1" customFormat="1" ht="24.2" customHeight="1">
      <c r="B372" s="32"/>
      <c r="C372" s="132" t="s">
        <v>1297</v>
      </c>
      <c r="D372" s="132" t="s">
        <v>154</v>
      </c>
      <c r="E372" s="133" t="s">
        <v>825</v>
      </c>
      <c r="F372" s="134" t="s">
        <v>826</v>
      </c>
      <c r="G372" s="135" t="s">
        <v>798</v>
      </c>
      <c r="H372" s="136">
        <v>5</v>
      </c>
      <c r="I372" s="137"/>
      <c r="J372" s="138">
        <f>ROUND(I372*H372,2)</f>
        <v>0</v>
      </c>
      <c r="K372" s="134" t="s">
        <v>1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5.1999999999999995E-4</v>
      </c>
      <c r="R372" s="141">
        <f>Q372*H372</f>
        <v>2.5999999999999999E-3</v>
      </c>
      <c r="S372" s="141">
        <v>0</v>
      </c>
      <c r="T372" s="142">
        <f>S372*H372</f>
        <v>0</v>
      </c>
      <c r="AR372" s="143" t="s">
        <v>230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230</v>
      </c>
      <c r="BM372" s="143" t="s">
        <v>1500</v>
      </c>
    </row>
    <row r="373" spans="2:65" s="12" customFormat="1" ht="11.25">
      <c r="B373" s="145"/>
      <c r="D373" s="146" t="s">
        <v>174</v>
      </c>
      <c r="E373" s="147" t="s">
        <v>1</v>
      </c>
      <c r="F373" s="148" t="s">
        <v>828</v>
      </c>
      <c r="H373" s="149">
        <v>5</v>
      </c>
      <c r="I373" s="150"/>
      <c r="L373" s="145"/>
      <c r="M373" s="151"/>
      <c r="T373" s="152"/>
      <c r="AT373" s="147" t="s">
        <v>174</v>
      </c>
      <c r="AU373" s="147" t="s">
        <v>160</v>
      </c>
      <c r="AV373" s="12" t="s">
        <v>160</v>
      </c>
      <c r="AW373" s="12" t="s">
        <v>32</v>
      </c>
      <c r="AX373" s="12" t="s">
        <v>85</v>
      </c>
      <c r="AY373" s="147" t="s">
        <v>152</v>
      </c>
    </row>
    <row r="374" spans="2:65" s="1" customFormat="1" ht="24.2" customHeight="1">
      <c r="B374" s="32"/>
      <c r="C374" s="132" t="s">
        <v>1131</v>
      </c>
      <c r="D374" s="132" t="s">
        <v>154</v>
      </c>
      <c r="E374" s="133" t="s">
        <v>830</v>
      </c>
      <c r="F374" s="134" t="s">
        <v>831</v>
      </c>
      <c r="G374" s="135" t="s">
        <v>798</v>
      </c>
      <c r="H374" s="136">
        <v>5</v>
      </c>
      <c r="I374" s="137"/>
      <c r="J374" s="138">
        <f>ROUND(I374*H374,2)</f>
        <v>0</v>
      </c>
      <c r="K374" s="134" t="s">
        <v>1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5.1999999999999995E-4</v>
      </c>
      <c r="R374" s="141">
        <f>Q374*H374</f>
        <v>2.5999999999999999E-3</v>
      </c>
      <c r="S374" s="141">
        <v>0</v>
      </c>
      <c r="T374" s="142">
        <f>S374*H374</f>
        <v>0</v>
      </c>
      <c r="AR374" s="143" t="s">
        <v>230</v>
      </c>
      <c r="AT374" s="143" t="s">
        <v>154</v>
      </c>
      <c r="AU374" s="143" t="s">
        <v>160</v>
      </c>
      <c r="AY374" s="17" t="s">
        <v>152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160</v>
      </c>
      <c r="BK374" s="144">
        <f>ROUND(I374*H374,2)</f>
        <v>0</v>
      </c>
      <c r="BL374" s="17" t="s">
        <v>230</v>
      </c>
      <c r="BM374" s="143" t="s">
        <v>1501</v>
      </c>
    </row>
    <row r="375" spans="2:65" s="12" customFormat="1" ht="11.25">
      <c r="B375" s="145"/>
      <c r="D375" s="146" t="s">
        <v>174</v>
      </c>
      <c r="E375" s="147" t="s">
        <v>1</v>
      </c>
      <c r="F375" s="148" t="s">
        <v>828</v>
      </c>
      <c r="H375" s="149">
        <v>5</v>
      </c>
      <c r="I375" s="150"/>
      <c r="L375" s="145"/>
      <c r="M375" s="151"/>
      <c r="T375" s="152"/>
      <c r="AT375" s="147" t="s">
        <v>174</v>
      </c>
      <c r="AU375" s="147" t="s">
        <v>160</v>
      </c>
      <c r="AV375" s="12" t="s">
        <v>160</v>
      </c>
      <c r="AW375" s="12" t="s">
        <v>32</v>
      </c>
      <c r="AX375" s="12" t="s">
        <v>85</v>
      </c>
      <c r="AY375" s="147" t="s">
        <v>152</v>
      </c>
    </row>
    <row r="376" spans="2:65" s="1" customFormat="1" ht="24.2" customHeight="1">
      <c r="B376" s="32"/>
      <c r="C376" s="132" t="s">
        <v>247</v>
      </c>
      <c r="D376" s="132" t="s">
        <v>154</v>
      </c>
      <c r="E376" s="133" t="s">
        <v>834</v>
      </c>
      <c r="F376" s="134" t="s">
        <v>835</v>
      </c>
      <c r="G376" s="135" t="s">
        <v>798</v>
      </c>
      <c r="H376" s="136">
        <v>9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43</v>
      </c>
      <c r="P376" s="141">
        <f>O376*H376</f>
        <v>0</v>
      </c>
      <c r="Q376" s="141">
        <v>5.1999999999999995E-4</v>
      </c>
      <c r="R376" s="141">
        <f>Q376*H376</f>
        <v>4.6799999999999993E-3</v>
      </c>
      <c r="S376" s="141">
        <v>0</v>
      </c>
      <c r="T376" s="142">
        <f>S376*H376</f>
        <v>0</v>
      </c>
      <c r="AR376" s="143" t="s">
        <v>230</v>
      </c>
      <c r="AT376" s="143" t="s">
        <v>154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230</v>
      </c>
      <c r="BM376" s="143" t="s">
        <v>1502</v>
      </c>
    </row>
    <row r="377" spans="2:65" s="12" customFormat="1" ht="11.25">
      <c r="B377" s="145"/>
      <c r="D377" s="146" t="s">
        <v>174</v>
      </c>
      <c r="E377" s="147" t="s">
        <v>1</v>
      </c>
      <c r="F377" s="148" t="s">
        <v>855</v>
      </c>
      <c r="H377" s="149">
        <v>9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1503</v>
      </c>
      <c r="D378" s="132" t="s">
        <v>154</v>
      </c>
      <c r="E378" s="133" t="s">
        <v>839</v>
      </c>
      <c r="F378" s="134" t="s">
        <v>840</v>
      </c>
      <c r="G378" s="135" t="s">
        <v>798</v>
      </c>
      <c r="H378" s="136">
        <v>12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5.1999999999999995E-4</v>
      </c>
      <c r="R378" s="141">
        <f>Q378*H378</f>
        <v>6.239999999999999E-3</v>
      </c>
      <c r="S378" s="141">
        <v>0</v>
      </c>
      <c r="T378" s="142">
        <f>S378*H378</f>
        <v>0</v>
      </c>
      <c r="AR378" s="143" t="s">
        <v>230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230</v>
      </c>
      <c r="BM378" s="143" t="s">
        <v>1504</v>
      </c>
    </row>
    <row r="379" spans="2:65" s="12" customFormat="1" ht="22.5">
      <c r="B379" s="145"/>
      <c r="D379" s="146" t="s">
        <v>174</v>
      </c>
      <c r="E379" s="147" t="s">
        <v>1</v>
      </c>
      <c r="F379" s="148" t="s">
        <v>842</v>
      </c>
      <c r="H379" s="149">
        <v>12</v>
      </c>
      <c r="I379" s="150"/>
      <c r="L379" s="145"/>
      <c r="M379" s="151"/>
      <c r="T379" s="152"/>
      <c r="AT379" s="147" t="s">
        <v>174</v>
      </c>
      <c r="AU379" s="147" t="s">
        <v>160</v>
      </c>
      <c r="AV379" s="12" t="s">
        <v>160</v>
      </c>
      <c r="AW379" s="12" t="s">
        <v>32</v>
      </c>
      <c r="AX379" s="12" t="s">
        <v>85</v>
      </c>
      <c r="AY379" s="147" t="s">
        <v>152</v>
      </c>
    </row>
    <row r="380" spans="2:65" s="1" customFormat="1" ht="24.2" customHeight="1">
      <c r="B380" s="32"/>
      <c r="C380" s="132" t="s">
        <v>795</v>
      </c>
      <c r="D380" s="132" t="s">
        <v>154</v>
      </c>
      <c r="E380" s="133" t="s">
        <v>844</v>
      </c>
      <c r="F380" s="134" t="s">
        <v>845</v>
      </c>
      <c r="G380" s="135" t="s">
        <v>798</v>
      </c>
      <c r="H380" s="136">
        <v>4</v>
      </c>
      <c r="I380" s="137"/>
      <c r="J380" s="138">
        <f>ROUND(I380*H380,2)</f>
        <v>0</v>
      </c>
      <c r="K380" s="134" t="s">
        <v>1</v>
      </c>
      <c r="L380" s="32"/>
      <c r="M380" s="139" t="s">
        <v>1</v>
      </c>
      <c r="N380" s="140" t="s">
        <v>43</v>
      </c>
      <c r="P380" s="141">
        <f>O380*H380</f>
        <v>0</v>
      </c>
      <c r="Q380" s="141">
        <v>5.1999999999999995E-4</v>
      </c>
      <c r="R380" s="141">
        <f>Q380*H380</f>
        <v>2.0799999999999998E-3</v>
      </c>
      <c r="S380" s="141">
        <v>0</v>
      </c>
      <c r="T380" s="142">
        <f>S380*H380</f>
        <v>0</v>
      </c>
      <c r="AR380" s="143" t="s">
        <v>230</v>
      </c>
      <c r="AT380" s="143" t="s">
        <v>154</v>
      </c>
      <c r="AU380" s="143" t="s">
        <v>160</v>
      </c>
      <c r="AY380" s="17" t="s">
        <v>152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160</v>
      </c>
      <c r="BK380" s="144">
        <f>ROUND(I380*H380,2)</f>
        <v>0</v>
      </c>
      <c r="BL380" s="17" t="s">
        <v>230</v>
      </c>
      <c r="BM380" s="143" t="s">
        <v>1505</v>
      </c>
    </row>
    <row r="381" spans="2:65" s="12" customFormat="1" ht="11.25">
      <c r="B381" s="145"/>
      <c r="D381" s="146" t="s">
        <v>174</v>
      </c>
      <c r="E381" s="147" t="s">
        <v>1</v>
      </c>
      <c r="F381" s="148" t="s">
        <v>818</v>
      </c>
      <c r="H381" s="149">
        <v>4</v>
      </c>
      <c r="I381" s="150"/>
      <c r="L381" s="145"/>
      <c r="M381" s="151"/>
      <c r="T381" s="152"/>
      <c r="AT381" s="147" t="s">
        <v>174</v>
      </c>
      <c r="AU381" s="147" t="s">
        <v>160</v>
      </c>
      <c r="AV381" s="12" t="s">
        <v>160</v>
      </c>
      <c r="AW381" s="12" t="s">
        <v>32</v>
      </c>
      <c r="AX381" s="12" t="s">
        <v>85</v>
      </c>
      <c r="AY381" s="147" t="s">
        <v>152</v>
      </c>
    </row>
    <row r="382" spans="2:65" s="1" customFormat="1" ht="37.9" customHeight="1">
      <c r="B382" s="32"/>
      <c r="C382" s="132" t="s">
        <v>801</v>
      </c>
      <c r="D382" s="132" t="s">
        <v>154</v>
      </c>
      <c r="E382" s="133" t="s">
        <v>848</v>
      </c>
      <c r="F382" s="134" t="s">
        <v>849</v>
      </c>
      <c r="G382" s="135" t="s">
        <v>798</v>
      </c>
      <c r="H382" s="136">
        <v>5</v>
      </c>
      <c r="I382" s="137"/>
      <c r="J382" s="138">
        <f>ROUND(I382*H382,2)</f>
        <v>0</v>
      </c>
      <c r="K382" s="134" t="s">
        <v>1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5.1999999999999995E-4</v>
      </c>
      <c r="R382" s="141">
        <f>Q382*H382</f>
        <v>2.5999999999999999E-3</v>
      </c>
      <c r="S382" s="141">
        <v>0</v>
      </c>
      <c r="T382" s="142">
        <f>S382*H382</f>
        <v>0</v>
      </c>
      <c r="AR382" s="143" t="s">
        <v>230</v>
      </c>
      <c r="AT382" s="143" t="s">
        <v>154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230</v>
      </c>
      <c r="BM382" s="143" t="s">
        <v>1506</v>
      </c>
    </row>
    <row r="383" spans="2:65" s="12" customFormat="1" ht="11.25">
      <c r="B383" s="145"/>
      <c r="D383" s="146" t="s">
        <v>174</v>
      </c>
      <c r="E383" s="147" t="s">
        <v>1</v>
      </c>
      <c r="F383" s="148" t="s">
        <v>828</v>
      </c>
      <c r="H383" s="149">
        <v>5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806</v>
      </c>
      <c r="D384" s="132" t="s">
        <v>154</v>
      </c>
      <c r="E384" s="133" t="s">
        <v>852</v>
      </c>
      <c r="F384" s="134" t="s">
        <v>853</v>
      </c>
      <c r="G384" s="135" t="s">
        <v>798</v>
      </c>
      <c r="H384" s="136">
        <v>8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5.1999999999999995E-4</v>
      </c>
      <c r="R384" s="141">
        <f>Q384*H384</f>
        <v>4.1599999999999996E-3</v>
      </c>
      <c r="S384" s="141">
        <v>0</v>
      </c>
      <c r="T384" s="142">
        <f>S384*H384</f>
        <v>0</v>
      </c>
      <c r="AR384" s="143" t="s">
        <v>230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230</v>
      </c>
      <c r="BM384" s="143" t="s">
        <v>1507</v>
      </c>
    </row>
    <row r="385" spans="2:65" s="12" customFormat="1" ht="11.25">
      <c r="B385" s="145"/>
      <c r="D385" s="146" t="s">
        <v>174</v>
      </c>
      <c r="E385" s="147" t="s">
        <v>1</v>
      </c>
      <c r="F385" s="148" t="s">
        <v>800</v>
      </c>
      <c r="H385" s="149">
        <v>8</v>
      </c>
      <c r="I385" s="150"/>
      <c r="L385" s="145"/>
      <c r="M385" s="151"/>
      <c r="T385" s="152"/>
      <c r="AT385" s="147" t="s">
        <v>174</v>
      </c>
      <c r="AU385" s="147" t="s">
        <v>160</v>
      </c>
      <c r="AV385" s="12" t="s">
        <v>160</v>
      </c>
      <c r="AW385" s="12" t="s">
        <v>32</v>
      </c>
      <c r="AX385" s="12" t="s">
        <v>85</v>
      </c>
      <c r="AY385" s="147" t="s">
        <v>152</v>
      </c>
    </row>
    <row r="386" spans="2:65" s="11" customFormat="1" ht="22.9" customHeight="1">
      <c r="B386" s="120"/>
      <c r="D386" s="121" t="s">
        <v>76</v>
      </c>
      <c r="E386" s="130" t="s">
        <v>856</v>
      </c>
      <c r="F386" s="130" t="s">
        <v>857</v>
      </c>
      <c r="I386" s="123"/>
      <c r="J386" s="131">
        <f>BK386</f>
        <v>0</v>
      </c>
      <c r="L386" s="120"/>
      <c r="M386" s="125"/>
      <c r="P386" s="126">
        <f>P387</f>
        <v>0</v>
      </c>
      <c r="R386" s="126">
        <f>R387</f>
        <v>0</v>
      </c>
      <c r="T386" s="127">
        <f>T387</f>
        <v>0</v>
      </c>
      <c r="AR386" s="121" t="s">
        <v>160</v>
      </c>
      <c r="AT386" s="128" t="s">
        <v>76</v>
      </c>
      <c r="AU386" s="128" t="s">
        <v>85</v>
      </c>
      <c r="AY386" s="121" t="s">
        <v>152</v>
      </c>
      <c r="BK386" s="129">
        <f>BK387</f>
        <v>0</v>
      </c>
    </row>
    <row r="387" spans="2:65" s="1" customFormat="1" ht="24.2" customHeight="1">
      <c r="B387" s="32"/>
      <c r="C387" s="132" t="s">
        <v>774</v>
      </c>
      <c r="D387" s="132" t="s">
        <v>154</v>
      </c>
      <c r="E387" s="133" t="s">
        <v>1508</v>
      </c>
      <c r="F387" s="134" t="s">
        <v>1509</v>
      </c>
      <c r="G387" s="135" t="s">
        <v>791</v>
      </c>
      <c r="H387" s="136">
        <v>1</v>
      </c>
      <c r="I387" s="137"/>
      <c r="J387" s="138">
        <f>ROUND(I387*H387,2)</f>
        <v>0</v>
      </c>
      <c r="K387" s="134" t="s">
        <v>1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230</v>
      </c>
      <c r="AT387" s="143" t="s">
        <v>154</v>
      </c>
      <c r="AU387" s="143" t="s">
        <v>160</v>
      </c>
      <c r="AY387" s="17" t="s">
        <v>152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160</v>
      </c>
      <c r="BK387" s="144">
        <f>ROUND(I387*H387,2)</f>
        <v>0</v>
      </c>
      <c r="BL387" s="17" t="s">
        <v>230</v>
      </c>
      <c r="BM387" s="143" t="s">
        <v>1510</v>
      </c>
    </row>
    <row r="388" spans="2:65" s="11" customFormat="1" ht="22.9" customHeight="1">
      <c r="B388" s="120"/>
      <c r="D388" s="121" t="s">
        <v>76</v>
      </c>
      <c r="E388" s="130" t="s">
        <v>862</v>
      </c>
      <c r="F388" s="130" t="s">
        <v>863</v>
      </c>
      <c r="I388" s="123"/>
      <c r="J388" s="131">
        <f>BK388</f>
        <v>0</v>
      </c>
      <c r="L388" s="120"/>
      <c r="M388" s="125"/>
      <c r="P388" s="126">
        <f>P389</f>
        <v>0</v>
      </c>
      <c r="R388" s="126">
        <f>R389</f>
        <v>0</v>
      </c>
      <c r="T388" s="127">
        <f>T389</f>
        <v>0</v>
      </c>
      <c r="AR388" s="121" t="s">
        <v>160</v>
      </c>
      <c r="AT388" s="128" t="s">
        <v>76</v>
      </c>
      <c r="AU388" s="128" t="s">
        <v>85</v>
      </c>
      <c r="AY388" s="121" t="s">
        <v>152</v>
      </c>
      <c r="BK388" s="129">
        <f>BK389</f>
        <v>0</v>
      </c>
    </row>
    <row r="389" spans="2:65" s="1" customFormat="1" ht="37.9" customHeight="1">
      <c r="B389" s="32"/>
      <c r="C389" s="132" t="s">
        <v>778</v>
      </c>
      <c r="D389" s="132" t="s">
        <v>154</v>
      </c>
      <c r="E389" s="133" t="s">
        <v>1511</v>
      </c>
      <c r="F389" s="134" t="s">
        <v>866</v>
      </c>
      <c r="G389" s="135" t="s">
        <v>791</v>
      </c>
      <c r="H389" s="136">
        <v>1</v>
      </c>
      <c r="I389" s="137"/>
      <c r="J389" s="138">
        <f>ROUND(I389*H389,2)</f>
        <v>0</v>
      </c>
      <c r="K389" s="134" t="s">
        <v>1</v>
      </c>
      <c r="L389" s="32"/>
      <c r="M389" s="139" t="s">
        <v>1</v>
      </c>
      <c r="N389" s="140" t="s">
        <v>43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230</v>
      </c>
      <c r="AT389" s="143" t="s">
        <v>154</v>
      </c>
      <c r="AU389" s="143" t="s">
        <v>160</v>
      </c>
      <c r="AY389" s="17" t="s">
        <v>152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160</v>
      </c>
      <c r="BK389" s="144">
        <f>ROUND(I389*H389,2)</f>
        <v>0</v>
      </c>
      <c r="BL389" s="17" t="s">
        <v>230</v>
      </c>
      <c r="BM389" s="143" t="s">
        <v>1512</v>
      </c>
    </row>
    <row r="390" spans="2:65" s="11" customFormat="1" ht="22.9" customHeight="1">
      <c r="B390" s="120"/>
      <c r="D390" s="121" t="s">
        <v>76</v>
      </c>
      <c r="E390" s="130" t="s">
        <v>868</v>
      </c>
      <c r="F390" s="130" t="s">
        <v>869</v>
      </c>
      <c r="I390" s="123"/>
      <c r="J390" s="131">
        <f>BK390</f>
        <v>0</v>
      </c>
      <c r="L390" s="120"/>
      <c r="M390" s="125"/>
      <c r="P390" s="126">
        <f>P391</f>
        <v>0</v>
      </c>
      <c r="R390" s="126">
        <f>R391</f>
        <v>0</v>
      </c>
      <c r="T390" s="127">
        <f>T391</f>
        <v>0</v>
      </c>
      <c r="AR390" s="121" t="s">
        <v>160</v>
      </c>
      <c r="AT390" s="128" t="s">
        <v>76</v>
      </c>
      <c r="AU390" s="128" t="s">
        <v>85</v>
      </c>
      <c r="AY390" s="121" t="s">
        <v>152</v>
      </c>
      <c r="BK390" s="129">
        <f>BK391</f>
        <v>0</v>
      </c>
    </row>
    <row r="391" spans="2:65" s="1" customFormat="1" ht="24.2" customHeight="1">
      <c r="B391" s="32"/>
      <c r="C391" s="132" t="s">
        <v>782</v>
      </c>
      <c r="D391" s="132" t="s">
        <v>154</v>
      </c>
      <c r="E391" s="133" t="s">
        <v>1513</v>
      </c>
      <c r="F391" s="134" t="s">
        <v>1514</v>
      </c>
      <c r="G391" s="135" t="s">
        <v>791</v>
      </c>
      <c r="H391" s="136">
        <v>1</v>
      </c>
      <c r="I391" s="137"/>
      <c r="J391" s="138">
        <f>ROUND(I391*H391,2)</f>
        <v>0</v>
      </c>
      <c r="K391" s="134" t="s">
        <v>1</v>
      </c>
      <c r="L391" s="32"/>
      <c r="M391" s="139" t="s">
        <v>1</v>
      </c>
      <c r="N391" s="140" t="s">
        <v>43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230</v>
      </c>
      <c r="AT391" s="143" t="s">
        <v>154</v>
      </c>
      <c r="AU391" s="143" t="s">
        <v>160</v>
      </c>
      <c r="AY391" s="17" t="s">
        <v>152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160</v>
      </c>
      <c r="BK391" s="144">
        <f>ROUND(I391*H391,2)</f>
        <v>0</v>
      </c>
      <c r="BL391" s="17" t="s">
        <v>230</v>
      </c>
      <c r="BM391" s="143" t="s">
        <v>1515</v>
      </c>
    </row>
    <row r="392" spans="2:65" s="11" customFormat="1" ht="22.9" customHeight="1">
      <c r="B392" s="120"/>
      <c r="D392" s="121" t="s">
        <v>76</v>
      </c>
      <c r="E392" s="130" t="s">
        <v>874</v>
      </c>
      <c r="F392" s="130" t="s">
        <v>875</v>
      </c>
      <c r="I392" s="123"/>
      <c r="J392" s="131">
        <f>BK392</f>
        <v>0</v>
      </c>
      <c r="L392" s="120"/>
      <c r="M392" s="125"/>
      <c r="P392" s="126">
        <f>SUM(P393:P410)</f>
        <v>0</v>
      </c>
      <c r="R392" s="126">
        <f>SUM(R393:R410)</f>
        <v>32.231107860000002</v>
      </c>
      <c r="T392" s="127">
        <f>SUM(T393:T410)</f>
        <v>0</v>
      </c>
      <c r="AR392" s="121" t="s">
        <v>160</v>
      </c>
      <c r="AT392" s="128" t="s">
        <v>76</v>
      </c>
      <c r="AU392" s="128" t="s">
        <v>85</v>
      </c>
      <c r="AY392" s="121" t="s">
        <v>152</v>
      </c>
      <c r="BK392" s="129">
        <f>SUM(BK393:BK410)</f>
        <v>0</v>
      </c>
    </row>
    <row r="393" spans="2:65" s="1" customFormat="1" ht="33" customHeight="1">
      <c r="B393" s="32"/>
      <c r="C393" s="132" t="s">
        <v>788</v>
      </c>
      <c r="D393" s="132" t="s">
        <v>154</v>
      </c>
      <c r="E393" s="133" t="s">
        <v>877</v>
      </c>
      <c r="F393" s="134" t="s">
        <v>878</v>
      </c>
      <c r="G393" s="135" t="s">
        <v>172</v>
      </c>
      <c r="H393" s="136">
        <v>32.923999999999999</v>
      </c>
      <c r="I393" s="137"/>
      <c r="J393" s="138">
        <f t="shared" ref="J393:J405" si="50">ROUND(I393*H393,2)</f>
        <v>0</v>
      </c>
      <c r="K393" s="134" t="s">
        <v>158</v>
      </c>
      <c r="L393" s="32"/>
      <c r="M393" s="139" t="s">
        <v>1</v>
      </c>
      <c r="N393" s="140" t="s">
        <v>43</v>
      </c>
      <c r="P393" s="141">
        <f t="shared" ref="P393:P405" si="51">O393*H393</f>
        <v>0</v>
      </c>
      <c r="Q393" s="141">
        <v>1.08E-3</v>
      </c>
      <c r="R393" s="141">
        <f t="shared" ref="R393:R405" si="52">Q393*H393</f>
        <v>3.555792E-2</v>
      </c>
      <c r="S393" s="141">
        <v>0</v>
      </c>
      <c r="T393" s="142">
        <f t="shared" ref="T393:T405" si="53">S393*H393</f>
        <v>0</v>
      </c>
      <c r="AR393" s="143" t="s">
        <v>230</v>
      </c>
      <c r="AT393" s="143" t="s">
        <v>154</v>
      </c>
      <c r="AU393" s="143" t="s">
        <v>160</v>
      </c>
      <c r="AY393" s="17" t="s">
        <v>152</v>
      </c>
      <c r="BE393" s="144">
        <f t="shared" ref="BE393:BE405" si="54">IF(N393="základní",J393,0)</f>
        <v>0</v>
      </c>
      <c r="BF393" s="144">
        <f t="shared" ref="BF393:BF405" si="55">IF(N393="snížená",J393,0)</f>
        <v>0</v>
      </c>
      <c r="BG393" s="144">
        <f t="shared" ref="BG393:BG405" si="56">IF(N393="zákl. přenesená",J393,0)</f>
        <v>0</v>
      </c>
      <c r="BH393" s="144">
        <f t="shared" ref="BH393:BH405" si="57">IF(N393="sníž. přenesená",J393,0)</f>
        <v>0</v>
      </c>
      <c r="BI393" s="144">
        <f t="shared" ref="BI393:BI405" si="58">IF(N393="nulová",J393,0)</f>
        <v>0</v>
      </c>
      <c r="BJ393" s="17" t="s">
        <v>160</v>
      </c>
      <c r="BK393" s="144">
        <f t="shared" ref="BK393:BK405" si="59">ROUND(I393*H393,2)</f>
        <v>0</v>
      </c>
      <c r="BL393" s="17" t="s">
        <v>230</v>
      </c>
      <c r="BM393" s="143" t="s">
        <v>1516</v>
      </c>
    </row>
    <row r="394" spans="2:65" s="1" customFormat="1" ht="24.2" customHeight="1">
      <c r="B394" s="32"/>
      <c r="C394" s="132" t="s">
        <v>858</v>
      </c>
      <c r="D394" s="132" t="s">
        <v>154</v>
      </c>
      <c r="E394" s="133" t="s">
        <v>881</v>
      </c>
      <c r="F394" s="134" t="s">
        <v>882</v>
      </c>
      <c r="G394" s="135" t="s">
        <v>217</v>
      </c>
      <c r="H394" s="136">
        <v>79.415999999999997</v>
      </c>
      <c r="I394" s="137"/>
      <c r="J394" s="138">
        <f t="shared" si="50"/>
        <v>0</v>
      </c>
      <c r="K394" s="134" t="s">
        <v>158</v>
      </c>
      <c r="L394" s="32"/>
      <c r="M394" s="139" t="s">
        <v>1</v>
      </c>
      <c r="N394" s="140" t="s">
        <v>43</v>
      </c>
      <c r="P394" s="141">
        <f t="shared" si="51"/>
        <v>0</v>
      </c>
      <c r="Q394" s="141">
        <v>0</v>
      </c>
      <c r="R394" s="141">
        <f t="shared" si="52"/>
        <v>0</v>
      </c>
      <c r="S394" s="141">
        <v>0</v>
      </c>
      <c r="T394" s="142">
        <f t="shared" si="53"/>
        <v>0</v>
      </c>
      <c r="AR394" s="143" t="s">
        <v>230</v>
      </c>
      <c r="AT394" s="143" t="s">
        <v>154</v>
      </c>
      <c r="AU394" s="143" t="s">
        <v>160</v>
      </c>
      <c r="AY394" s="17" t="s">
        <v>152</v>
      </c>
      <c r="BE394" s="144">
        <f t="shared" si="54"/>
        <v>0</v>
      </c>
      <c r="BF394" s="144">
        <f t="shared" si="55"/>
        <v>0</v>
      </c>
      <c r="BG394" s="144">
        <f t="shared" si="56"/>
        <v>0</v>
      </c>
      <c r="BH394" s="144">
        <f t="shared" si="57"/>
        <v>0</v>
      </c>
      <c r="BI394" s="144">
        <f t="shared" si="58"/>
        <v>0</v>
      </c>
      <c r="BJ394" s="17" t="s">
        <v>160</v>
      </c>
      <c r="BK394" s="144">
        <f t="shared" si="59"/>
        <v>0</v>
      </c>
      <c r="BL394" s="17" t="s">
        <v>230</v>
      </c>
      <c r="BM394" s="143" t="s">
        <v>1517</v>
      </c>
    </row>
    <row r="395" spans="2:65" s="1" customFormat="1" ht="21.75" customHeight="1">
      <c r="B395" s="32"/>
      <c r="C395" s="166" t="s">
        <v>864</v>
      </c>
      <c r="D395" s="166" t="s">
        <v>231</v>
      </c>
      <c r="E395" s="167" t="s">
        <v>885</v>
      </c>
      <c r="F395" s="168" t="s">
        <v>886</v>
      </c>
      <c r="G395" s="169" t="s">
        <v>172</v>
      </c>
      <c r="H395" s="170">
        <v>1.1180000000000001</v>
      </c>
      <c r="I395" s="171"/>
      <c r="J395" s="172">
        <f t="shared" si="50"/>
        <v>0</v>
      </c>
      <c r="K395" s="168" t="s">
        <v>158</v>
      </c>
      <c r="L395" s="173"/>
      <c r="M395" s="174" t="s">
        <v>1</v>
      </c>
      <c r="N395" s="175" t="s">
        <v>43</v>
      </c>
      <c r="P395" s="141">
        <f t="shared" si="51"/>
        <v>0</v>
      </c>
      <c r="Q395" s="141">
        <v>0.55000000000000004</v>
      </c>
      <c r="R395" s="141">
        <f t="shared" si="52"/>
        <v>0.61490000000000011</v>
      </c>
      <c r="S395" s="141">
        <v>0</v>
      </c>
      <c r="T395" s="142">
        <f t="shared" si="53"/>
        <v>0</v>
      </c>
      <c r="AR395" s="143" t="s">
        <v>305</v>
      </c>
      <c r="AT395" s="143" t="s">
        <v>231</v>
      </c>
      <c r="AU395" s="143" t="s">
        <v>160</v>
      </c>
      <c r="AY395" s="17" t="s">
        <v>152</v>
      </c>
      <c r="BE395" s="144">
        <f t="shared" si="54"/>
        <v>0</v>
      </c>
      <c r="BF395" s="144">
        <f t="shared" si="55"/>
        <v>0</v>
      </c>
      <c r="BG395" s="144">
        <f t="shared" si="56"/>
        <v>0</v>
      </c>
      <c r="BH395" s="144">
        <f t="shared" si="57"/>
        <v>0</v>
      </c>
      <c r="BI395" s="144">
        <f t="shared" si="58"/>
        <v>0</v>
      </c>
      <c r="BJ395" s="17" t="s">
        <v>160</v>
      </c>
      <c r="BK395" s="144">
        <f t="shared" si="59"/>
        <v>0</v>
      </c>
      <c r="BL395" s="17" t="s">
        <v>230</v>
      </c>
      <c r="BM395" s="143" t="s">
        <v>1518</v>
      </c>
    </row>
    <row r="396" spans="2:65" s="1" customFormat="1" ht="24.2" customHeight="1">
      <c r="B396" s="32"/>
      <c r="C396" s="132" t="s">
        <v>870</v>
      </c>
      <c r="D396" s="132" t="s">
        <v>154</v>
      </c>
      <c r="E396" s="133" t="s">
        <v>881</v>
      </c>
      <c r="F396" s="134" t="s">
        <v>882</v>
      </c>
      <c r="G396" s="135" t="s">
        <v>217</v>
      </c>
      <c r="H396" s="136">
        <v>96.623999999999995</v>
      </c>
      <c r="I396" s="137"/>
      <c r="J396" s="138">
        <f t="shared" si="50"/>
        <v>0</v>
      </c>
      <c r="K396" s="134" t="s">
        <v>158</v>
      </c>
      <c r="L396" s="32"/>
      <c r="M396" s="139" t="s">
        <v>1</v>
      </c>
      <c r="N396" s="140" t="s">
        <v>43</v>
      </c>
      <c r="P396" s="141">
        <f t="shared" si="51"/>
        <v>0</v>
      </c>
      <c r="Q396" s="141">
        <v>0</v>
      </c>
      <c r="R396" s="141">
        <f t="shared" si="52"/>
        <v>0</v>
      </c>
      <c r="S396" s="141">
        <v>0</v>
      </c>
      <c r="T396" s="142">
        <f t="shared" si="53"/>
        <v>0</v>
      </c>
      <c r="AR396" s="143" t="s">
        <v>230</v>
      </c>
      <c r="AT396" s="143" t="s">
        <v>154</v>
      </c>
      <c r="AU396" s="143" t="s">
        <v>160</v>
      </c>
      <c r="AY396" s="17" t="s">
        <v>152</v>
      </c>
      <c r="BE396" s="144">
        <f t="shared" si="54"/>
        <v>0</v>
      </c>
      <c r="BF396" s="144">
        <f t="shared" si="55"/>
        <v>0</v>
      </c>
      <c r="BG396" s="144">
        <f t="shared" si="56"/>
        <v>0</v>
      </c>
      <c r="BH396" s="144">
        <f t="shared" si="57"/>
        <v>0</v>
      </c>
      <c r="BI396" s="144">
        <f t="shared" si="58"/>
        <v>0</v>
      </c>
      <c r="BJ396" s="17" t="s">
        <v>160</v>
      </c>
      <c r="BK396" s="144">
        <f t="shared" si="59"/>
        <v>0</v>
      </c>
      <c r="BL396" s="17" t="s">
        <v>230</v>
      </c>
      <c r="BM396" s="143" t="s">
        <v>1519</v>
      </c>
    </row>
    <row r="397" spans="2:65" s="1" customFormat="1" ht="21.75" customHeight="1">
      <c r="B397" s="32"/>
      <c r="C397" s="166" t="s">
        <v>876</v>
      </c>
      <c r="D397" s="166" t="s">
        <v>231</v>
      </c>
      <c r="E397" s="167" t="s">
        <v>885</v>
      </c>
      <c r="F397" s="168" t="s">
        <v>886</v>
      </c>
      <c r="G397" s="169" t="s">
        <v>172</v>
      </c>
      <c r="H397" s="170">
        <v>2.7210000000000001</v>
      </c>
      <c r="I397" s="171"/>
      <c r="J397" s="172">
        <f t="shared" si="50"/>
        <v>0</v>
      </c>
      <c r="K397" s="168" t="s">
        <v>158</v>
      </c>
      <c r="L397" s="173"/>
      <c r="M397" s="174" t="s">
        <v>1</v>
      </c>
      <c r="N397" s="175" t="s">
        <v>43</v>
      </c>
      <c r="P397" s="141">
        <f t="shared" si="51"/>
        <v>0</v>
      </c>
      <c r="Q397" s="141">
        <v>0.55000000000000004</v>
      </c>
      <c r="R397" s="141">
        <f t="shared" si="52"/>
        <v>1.4965500000000003</v>
      </c>
      <c r="S397" s="141">
        <v>0</v>
      </c>
      <c r="T397" s="142">
        <f t="shared" si="53"/>
        <v>0</v>
      </c>
      <c r="AR397" s="143" t="s">
        <v>305</v>
      </c>
      <c r="AT397" s="143" t="s">
        <v>231</v>
      </c>
      <c r="AU397" s="143" t="s">
        <v>160</v>
      </c>
      <c r="AY397" s="17" t="s">
        <v>152</v>
      </c>
      <c r="BE397" s="144">
        <f t="shared" si="54"/>
        <v>0</v>
      </c>
      <c r="BF397" s="144">
        <f t="shared" si="55"/>
        <v>0</v>
      </c>
      <c r="BG397" s="144">
        <f t="shared" si="56"/>
        <v>0</v>
      </c>
      <c r="BH397" s="144">
        <f t="shared" si="57"/>
        <v>0</v>
      </c>
      <c r="BI397" s="144">
        <f t="shared" si="58"/>
        <v>0</v>
      </c>
      <c r="BJ397" s="17" t="s">
        <v>160</v>
      </c>
      <c r="BK397" s="144">
        <f t="shared" si="59"/>
        <v>0</v>
      </c>
      <c r="BL397" s="17" t="s">
        <v>230</v>
      </c>
      <c r="BM397" s="143" t="s">
        <v>1520</v>
      </c>
    </row>
    <row r="398" spans="2:65" s="1" customFormat="1" ht="24.2" customHeight="1">
      <c r="B398" s="32"/>
      <c r="C398" s="132" t="s">
        <v>880</v>
      </c>
      <c r="D398" s="132" t="s">
        <v>154</v>
      </c>
      <c r="E398" s="133" t="s">
        <v>881</v>
      </c>
      <c r="F398" s="134" t="s">
        <v>882</v>
      </c>
      <c r="G398" s="135" t="s">
        <v>217</v>
      </c>
      <c r="H398" s="136">
        <v>31.92</v>
      </c>
      <c r="I398" s="137"/>
      <c r="J398" s="138">
        <f t="shared" si="50"/>
        <v>0</v>
      </c>
      <c r="K398" s="134" t="s">
        <v>158</v>
      </c>
      <c r="L398" s="32"/>
      <c r="M398" s="139" t="s">
        <v>1</v>
      </c>
      <c r="N398" s="140" t="s">
        <v>43</v>
      </c>
      <c r="P398" s="141">
        <f t="shared" si="51"/>
        <v>0</v>
      </c>
      <c r="Q398" s="141">
        <v>0</v>
      </c>
      <c r="R398" s="141">
        <f t="shared" si="52"/>
        <v>0</v>
      </c>
      <c r="S398" s="141">
        <v>0</v>
      </c>
      <c r="T398" s="142">
        <f t="shared" si="53"/>
        <v>0</v>
      </c>
      <c r="AR398" s="143" t="s">
        <v>230</v>
      </c>
      <c r="AT398" s="143" t="s">
        <v>154</v>
      </c>
      <c r="AU398" s="143" t="s">
        <v>160</v>
      </c>
      <c r="AY398" s="17" t="s">
        <v>152</v>
      </c>
      <c r="BE398" s="144">
        <f t="shared" si="54"/>
        <v>0</v>
      </c>
      <c r="BF398" s="144">
        <f t="shared" si="55"/>
        <v>0</v>
      </c>
      <c r="BG398" s="144">
        <f t="shared" si="56"/>
        <v>0</v>
      </c>
      <c r="BH398" s="144">
        <f t="shared" si="57"/>
        <v>0</v>
      </c>
      <c r="BI398" s="144">
        <f t="shared" si="58"/>
        <v>0</v>
      </c>
      <c r="BJ398" s="17" t="s">
        <v>160</v>
      </c>
      <c r="BK398" s="144">
        <f t="shared" si="59"/>
        <v>0</v>
      </c>
      <c r="BL398" s="17" t="s">
        <v>230</v>
      </c>
      <c r="BM398" s="143" t="s">
        <v>1521</v>
      </c>
    </row>
    <row r="399" spans="2:65" s="1" customFormat="1" ht="21.75" customHeight="1">
      <c r="B399" s="32"/>
      <c r="C399" s="166" t="s">
        <v>884</v>
      </c>
      <c r="D399" s="166" t="s">
        <v>231</v>
      </c>
      <c r="E399" s="167" t="s">
        <v>885</v>
      </c>
      <c r="F399" s="168" t="s">
        <v>886</v>
      </c>
      <c r="G399" s="169" t="s">
        <v>172</v>
      </c>
      <c r="H399" s="170">
        <v>0.39300000000000002</v>
      </c>
      <c r="I399" s="171"/>
      <c r="J399" s="172">
        <f t="shared" si="50"/>
        <v>0</v>
      </c>
      <c r="K399" s="168" t="s">
        <v>158</v>
      </c>
      <c r="L399" s="173"/>
      <c r="M399" s="174" t="s">
        <v>1</v>
      </c>
      <c r="N399" s="175" t="s">
        <v>43</v>
      </c>
      <c r="P399" s="141">
        <f t="shared" si="51"/>
        <v>0</v>
      </c>
      <c r="Q399" s="141">
        <v>0.55000000000000004</v>
      </c>
      <c r="R399" s="141">
        <f t="shared" si="52"/>
        <v>0.21615000000000004</v>
      </c>
      <c r="S399" s="141">
        <v>0</v>
      </c>
      <c r="T399" s="142">
        <f t="shared" si="53"/>
        <v>0</v>
      </c>
      <c r="AR399" s="143" t="s">
        <v>305</v>
      </c>
      <c r="AT399" s="143" t="s">
        <v>231</v>
      </c>
      <c r="AU399" s="143" t="s">
        <v>160</v>
      </c>
      <c r="AY399" s="17" t="s">
        <v>152</v>
      </c>
      <c r="BE399" s="144">
        <f t="shared" si="54"/>
        <v>0</v>
      </c>
      <c r="BF399" s="144">
        <f t="shared" si="55"/>
        <v>0</v>
      </c>
      <c r="BG399" s="144">
        <f t="shared" si="56"/>
        <v>0</v>
      </c>
      <c r="BH399" s="144">
        <f t="shared" si="57"/>
        <v>0</v>
      </c>
      <c r="BI399" s="144">
        <f t="shared" si="58"/>
        <v>0</v>
      </c>
      <c r="BJ399" s="17" t="s">
        <v>160</v>
      </c>
      <c r="BK399" s="144">
        <f t="shared" si="59"/>
        <v>0</v>
      </c>
      <c r="BL399" s="17" t="s">
        <v>230</v>
      </c>
      <c r="BM399" s="143" t="s">
        <v>1522</v>
      </c>
    </row>
    <row r="400" spans="2:65" s="1" customFormat="1" ht="24.2" customHeight="1">
      <c r="B400" s="32"/>
      <c r="C400" s="132" t="s">
        <v>888</v>
      </c>
      <c r="D400" s="132" t="s">
        <v>154</v>
      </c>
      <c r="E400" s="133" t="s">
        <v>897</v>
      </c>
      <c r="F400" s="134" t="s">
        <v>898</v>
      </c>
      <c r="G400" s="135" t="s">
        <v>217</v>
      </c>
      <c r="H400" s="136">
        <v>744.88800000000003</v>
      </c>
      <c r="I400" s="137"/>
      <c r="J400" s="138">
        <f t="shared" si="50"/>
        <v>0</v>
      </c>
      <c r="K400" s="134" t="s">
        <v>158</v>
      </c>
      <c r="L400" s="32"/>
      <c r="M400" s="139" t="s">
        <v>1</v>
      </c>
      <c r="N400" s="140" t="s">
        <v>43</v>
      </c>
      <c r="P400" s="141">
        <f t="shared" si="51"/>
        <v>0</v>
      </c>
      <c r="Q400" s="141">
        <v>0</v>
      </c>
      <c r="R400" s="141">
        <f t="shared" si="52"/>
        <v>0</v>
      </c>
      <c r="S400" s="141">
        <v>0</v>
      </c>
      <c r="T400" s="142">
        <f t="shared" si="53"/>
        <v>0</v>
      </c>
      <c r="AR400" s="143" t="s">
        <v>230</v>
      </c>
      <c r="AT400" s="143" t="s">
        <v>154</v>
      </c>
      <c r="AU400" s="143" t="s">
        <v>160</v>
      </c>
      <c r="AY400" s="17" t="s">
        <v>152</v>
      </c>
      <c r="BE400" s="144">
        <f t="shared" si="54"/>
        <v>0</v>
      </c>
      <c r="BF400" s="144">
        <f t="shared" si="55"/>
        <v>0</v>
      </c>
      <c r="BG400" s="144">
        <f t="shared" si="56"/>
        <v>0</v>
      </c>
      <c r="BH400" s="144">
        <f t="shared" si="57"/>
        <v>0</v>
      </c>
      <c r="BI400" s="144">
        <f t="shared" si="58"/>
        <v>0</v>
      </c>
      <c r="BJ400" s="17" t="s">
        <v>160</v>
      </c>
      <c r="BK400" s="144">
        <f t="shared" si="59"/>
        <v>0</v>
      </c>
      <c r="BL400" s="17" t="s">
        <v>230</v>
      </c>
      <c r="BM400" s="143" t="s">
        <v>1523</v>
      </c>
    </row>
    <row r="401" spans="2:65" s="1" customFormat="1" ht="21.75" customHeight="1">
      <c r="B401" s="32"/>
      <c r="C401" s="166" t="s">
        <v>890</v>
      </c>
      <c r="D401" s="166" t="s">
        <v>231</v>
      </c>
      <c r="E401" s="167" t="s">
        <v>901</v>
      </c>
      <c r="F401" s="168" t="s">
        <v>902</v>
      </c>
      <c r="G401" s="169" t="s">
        <v>172</v>
      </c>
      <c r="H401" s="170">
        <v>26.22</v>
      </c>
      <c r="I401" s="171"/>
      <c r="J401" s="172">
        <f t="shared" si="50"/>
        <v>0</v>
      </c>
      <c r="K401" s="168" t="s">
        <v>158</v>
      </c>
      <c r="L401" s="173"/>
      <c r="M401" s="174" t="s">
        <v>1</v>
      </c>
      <c r="N401" s="175" t="s">
        <v>43</v>
      </c>
      <c r="P401" s="141">
        <f t="shared" si="51"/>
        <v>0</v>
      </c>
      <c r="Q401" s="141">
        <v>0.55000000000000004</v>
      </c>
      <c r="R401" s="141">
        <f t="shared" si="52"/>
        <v>14.421000000000001</v>
      </c>
      <c r="S401" s="141">
        <v>0</v>
      </c>
      <c r="T401" s="142">
        <f t="shared" si="53"/>
        <v>0</v>
      </c>
      <c r="AR401" s="143" t="s">
        <v>305</v>
      </c>
      <c r="AT401" s="143" t="s">
        <v>231</v>
      </c>
      <c r="AU401" s="143" t="s">
        <v>160</v>
      </c>
      <c r="AY401" s="17" t="s">
        <v>152</v>
      </c>
      <c r="BE401" s="144">
        <f t="shared" si="54"/>
        <v>0</v>
      </c>
      <c r="BF401" s="144">
        <f t="shared" si="55"/>
        <v>0</v>
      </c>
      <c r="BG401" s="144">
        <f t="shared" si="56"/>
        <v>0</v>
      </c>
      <c r="BH401" s="144">
        <f t="shared" si="57"/>
        <v>0</v>
      </c>
      <c r="BI401" s="144">
        <f t="shared" si="58"/>
        <v>0</v>
      </c>
      <c r="BJ401" s="17" t="s">
        <v>160</v>
      </c>
      <c r="BK401" s="144">
        <f t="shared" si="59"/>
        <v>0</v>
      </c>
      <c r="BL401" s="17" t="s">
        <v>230</v>
      </c>
      <c r="BM401" s="143" t="s">
        <v>1524</v>
      </c>
    </row>
    <row r="402" spans="2:65" s="1" customFormat="1" ht="33" customHeight="1">
      <c r="B402" s="32"/>
      <c r="C402" s="132" t="s">
        <v>892</v>
      </c>
      <c r="D402" s="132" t="s">
        <v>154</v>
      </c>
      <c r="E402" s="133" t="s">
        <v>905</v>
      </c>
      <c r="F402" s="134" t="s">
        <v>906</v>
      </c>
      <c r="G402" s="135" t="s">
        <v>217</v>
      </c>
      <c r="H402" s="136">
        <v>36</v>
      </c>
      <c r="I402" s="137"/>
      <c r="J402" s="138">
        <f t="shared" si="50"/>
        <v>0</v>
      </c>
      <c r="K402" s="134" t="s">
        <v>158</v>
      </c>
      <c r="L402" s="32"/>
      <c r="M402" s="139" t="s">
        <v>1</v>
      </c>
      <c r="N402" s="140" t="s">
        <v>43</v>
      </c>
      <c r="P402" s="141">
        <f t="shared" si="51"/>
        <v>0</v>
      </c>
      <c r="Q402" s="141">
        <v>0</v>
      </c>
      <c r="R402" s="141">
        <f t="shared" si="52"/>
        <v>0</v>
      </c>
      <c r="S402" s="141">
        <v>0</v>
      </c>
      <c r="T402" s="142">
        <f t="shared" si="53"/>
        <v>0</v>
      </c>
      <c r="AR402" s="143" t="s">
        <v>230</v>
      </c>
      <c r="AT402" s="143" t="s">
        <v>154</v>
      </c>
      <c r="AU402" s="143" t="s">
        <v>160</v>
      </c>
      <c r="AY402" s="17" t="s">
        <v>152</v>
      </c>
      <c r="BE402" s="144">
        <f t="shared" si="54"/>
        <v>0</v>
      </c>
      <c r="BF402" s="144">
        <f t="shared" si="55"/>
        <v>0</v>
      </c>
      <c r="BG402" s="144">
        <f t="shared" si="56"/>
        <v>0</v>
      </c>
      <c r="BH402" s="144">
        <f t="shared" si="57"/>
        <v>0</v>
      </c>
      <c r="BI402" s="144">
        <f t="shared" si="58"/>
        <v>0</v>
      </c>
      <c r="BJ402" s="17" t="s">
        <v>160</v>
      </c>
      <c r="BK402" s="144">
        <f t="shared" si="59"/>
        <v>0</v>
      </c>
      <c r="BL402" s="17" t="s">
        <v>230</v>
      </c>
      <c r="BM402" s="143" t="s">
        <v>1525</v>
      </c>
    </row>
    <row r="403" spans="2:65" s="1" customFormat="1" ht="21.75" customHeight="1">
      <c r="B403" s="32"/>
      <c r="C403" s="166" t="s">
        <v>894</v>
      </c>
      <c r="D403" s="166" t="s">
        <v>231</v>
      </c>
      <c r="E403" s="167" t="s">
        <v>909</v>
      </c>
      <c r="F403" s="168" t="s">
        <v>910</v>
      </c>
      <c r="G403" s="169" t="s">
        <v>172</v>
      </c>
      <c r="H403" s="170">
        <v>2.4710000000000001</v>
      </c>
      <c r="I403" s="171"/>
      <c r="J403" s="172">
        <f t="shared" si="50"/>
        <v>0</v>
      </c>
      <c r="K403" s="168" t="s">
        <v>158</v>
      </c>
      <c r="L403" s="173"/>
      <c r="M403" s="174" t="s">
        <v>1</v>
      </c>
      <c r="N403" s="175" t="s">
        <v>43</v>
      </c>
      <c r="P403" s="141">
        <f t="shared" si="51"/>
        <v>0</v>
      </c>
      <c r="Q403" s="141">
        <v>0.55000000000000004</v>
      </c>
      <c r="R403" s="141">
        <f t="shared" si="52"/>
        <v>1.3590500000000001</v>
      </c>
      <c r="S403" s="141">
        <v>0</v>
      </c>
      <c r="T403" s="142">
        <f t="shared" si="53"/>
        <v>0</v>
      </c>
      <c r="AR403" s="143" t="s">
        <v>305</v>
      </c>
      <c r="AT403" s="143" t="s">
        <v>231</v>
      </c>
      <c r="AU403" s="143" t="s">
        <v>160</v>
      </c>
      <c r="AY403" s="17" t="s">
        <v>152</v>
      </c>
      <c r="BE403" s="144">
        <f t="shared" si="54"/>
        <v>0</v>
      </c>
      <c r="BF403" s="144">
        <f t="shared" si="55"/>
        <v>0</v>
      </c>
      <c r="BG403" s="144">
        <f t="shared" si="56"/>
        <v>0</v>
      </c>
      <c r="BH403" s="144">
        <f t="shared" si="57"/>
        <v>0</v>
      </c>
      <c r="BI403" s="144">
        <f t="shared" si="58"/>
        <v>0</v>
      </c>
      <c r="BJ403" s="17" t="s">
        <v>160</v>
      </c>
      <c r="BK403" s="144">
        <f t="shared" si="59"/>
        <v>0</v>
      </c>
      <c r="BL403" s="17" t="s">
        <v>230</v>
      </c>
      <c r="BM403" s="143" t="s">
        <v>1526</v>
      </c>
    </row>
    <row r="404" spans="2:65" s="1" customFormat="1" ht="24.2" customHeight="1">
      <c r="B404" s="32"/>
      <c r="C404" s="132" t="s">
        <v>896</v>
      </c>
      <c r="D404" s="132" t="s">
        <v>154</v>
      </c>
      <c r="E404" s="133" t="s">
        <v>913</v>
      </c>
      <c r="F404" s="134" t="s">
        <v>914</v>
      </c>
      <c r="G404" s="135" t="s">
        <v>168</v>
      </c>
      <c r="H404" s="136">
        <v>689.47799999999995</v>
      </c>
      <c r="I404" s="137"/>
      <c r="J404" s="138">
        <f t="shared" si="50"/>
        <v>0</v>
      </c>
      <c r="K404" s="134" t="s">
        <v>158</v>
      </c>
      <c r="L404" s="32"/>
      <c r="M404" s="139" t="s">
        <v>1</v>
      </c>
      <c r="N404" s="140" t="s">
        <v>43</v>
      </c>
      <c r="P404" s="141">
        <f t="shared" si="51"/>
        <v>0</v>
      </c>
      <c r="Q404" s="141">
        <v>1.61E-2</v>
      </c>
      <c r="R404" s="141">
        <f t="shared" si="52"/>
        <v>11.100595799999999</v>
      </c>
      <c r="S404" s="141">
        <v>0</v>
      </c>
      <c r="T404" s="142">
        <f t="shared" si="53"/>
        <v>0</v>
      </c>
      <c r="AR404" s="143" t="s">
        <v>230</v>
      </c>
      <c r="AT404" s="143" t="s">
        <v>154</v>
      </c>
      <c r="AU404" s="143" t="s">
        <v>160</v>
      </c>
      <c r="AY404" s="17" t="s">
        <v>152</v>
      </c>
      <c r="BE404" s="144">
        <f t="shared" si="54"/>
        <v>0</v>
      </c>
      <c r="BF404" s="144">
        <f t="shared" si="55"/>
        <v>0</v>
      </c>
      <c r="BG404" s="144">
        <f t="shared" si="56"/>
        <v>0</v>
      </c>
      <c r="BH404" s="144">
        <f t="shared" si="57"/>
        <v>0</v>
      </c>
      <c r="BI404" s="144">
        <f t="shared" si="58"/>
        <v>0</v>
      </c>
      <c r="BJ404" s="17" t="s">
        <v>160</v>
      </c>
      <c r="BK404" s="144">
        <f t="shared" si="59"/>
        <v>0</v>
      </c>
      <c r="BL404" s="17" t="s">
        <v>230</v>
      </c>
      <c r="BM404" s="143" t="s">
        <v>1527</v>
      </c>
    </row>
    <row r="405" spans="2:65" s="1" customFormat="1" ht="44.25" customHeight="1">
      <c r="B405" s="32"/>
      <c r="C405" s="132" t="s">
        <v>900</v>
      </c>
      <c r="D405" s="132" t="s">
        <v>154</v>
      </c>
      <c r="E405" s="133" t="s">
        <v>917</v>
      </c>
      <c r="F405" s="134" t="s">
        <v>918</v>
      </c>
      <c r="G405" s="135" t="s">
        <v>217</v>
      </c>
      <c r="H405" s="136">
        <v>811.15099999999995</v>
      </c>
      <c r="I405" s="137"/>
      <c r="J405" s="138">
        <f t="shared" si="50"/>
        <v>0</v>
      </c>
      <c r="K405" s="134" t="s">
        <v>158</v>
      </c>
      <c r="L405" s="32"/>
      <c r="M405" s="139" t="s">
        <v>1</v>
      </c>
      <c r="N405" s="140" t="s">
        <v>43</v>
      </c>
      <c r="P405" s="141">
        <f t="shared" si="51"/>
        <v>0</v>
      </c>
      <c r="Q405" s="141">
        <v>4.2000000000000002E-4</v>
      </c>
      <c r="R405" s="141">
        <f t="shared" si="52"/>
        <v>0.34068342000000001</v>
      </c>
      <c r="S405" s="141">
        <v>0</v>
      </c>
      <c r="T405" s="142">
        <f t="shared" si="53"/>
        <v>0</v>
      </c>
      <c r="AR405" s="143" t="s">
        <v>230</v>
      </c>
      <c r="AT405" s="143" t="s">
        <v>154</v>
      </c>
      <c r="AU405" s="143" t="s">
        <v>160</v>
      </c>
      <c r="AY405" s="17" t="s">
        <v>152</v>
      </c>
      <c r="BE405" s="144">
        <f t="shared" si="54"/>
        <v>0</v>
      </c>
      <c r="BF405" s="144">
        <f t="shared" si="55"/>
        <v>0</v>
      </c>
      <c r="BG405" s="144">
        <f t="shared" si="56"/>
        <v>0</v>
      </c>
      <c r="BH405" s="144">
        <f t="shared" si="57"/>
        <v>0</v>
      </c>
      <c r="BI405" s="144">
        <f t="shared" si="58"/>
        <v>0</v>
      </c>
      <c r="BJ405" s="17" t="s">
        <v>160</v>
      </c>
      <c r="BK405" s="144">
        <f t="shared" si="59"/>
        <v>0</v>
      </c>
      <c r="BL405" s="17" t="s">
        <v>230</v>
      </c>
      <c r="BM405" s="143" t="s">
        <v>1528</v>
      </c>
    </row>
    <row r="406" spans="2:65" s="12" customFormat="1" ht="11.25">
      <c r="B406" s="145"/>
      <c r="D406" s="146" t="s">
        <v>174</v>
      </c>
      <c r="E406" s="147" t="s">
        <v>1</v>
      </c>
      <c r="F406" s="148" t="s">
        <v>1529</v>
      </c>
      <c r="H406" s="149">
        <v>811.15099999999995</v>
      </c>
      <c r="I406" s="150"/>
      <c r="L406" s="145"/>
      <c r="M406" s="151"/>
      <c r="T406" s="152"/>
      <c r="AT406" s="147" t="s">
        <v>174</v>
      </c>
      <c r="AU406" s="147" t="s">
        <v>160</v>
      </c>
      <c r="AV406" s="12" t="s">
        <v>160</v>
      </c>
      <c r="AW406" s="12" t="s">
        <v>32</v>
      </c>
      <c r="AX406" s="12" t="s">
        <v>85</v>
      </c>
      <c r="AY406" s="147" t="s">
        <v>152</v>
      </c>
    </row>
    <row r="407" spans="2:65" s="1" customFormat="1" ht="16.5" customHeight="1">
      <c r="B407" s="32"/>
      <c r="C407" s="166" t="s">
        <v>904</v>
      </c>
      <c r="D407" s="166" t="s">
        <v>231</v>
      </c>
      <c r="E407" s="167" t="s">
        <v>922</v>
      </c>
      <c r="F407" s="168" t="s">
        <v>923</v>
      </c>
      <c r="G407" s="169" t="s">
        <v>172</v>
      </c>
      <c r="H407" s="170">
        <v>3.2120000000000002</v>
      </c>
      <c r="I407" s="171"/>
      <c r="J407" s="172">
        <f>ROUND(I407*H407,2)</f>
        <v>0</v>
      </c>
      <c r="K407" s="168" t="s">
        <v>158</v>
      </c>
      <c r="L407" s="173"/>
      <c r="M407" s="174" t="s">
        <v>1</v>
      </c>
      <c r="N407" s="175" t="s">
        <v>43</v>
      </c>
      <c r="P407" s="141">
        <f>O407*H407</f>
        <v>0</v>
      </c>
      <c r="Q407" s="141">
        <v>0.55000000000000004</v>
      </c>
      <c r="R407" s="141">
        <f>Q407*H407</f>
        <v>1.7666000000000002</v>
      </c>
      <c r="S407" s="141">
        <v>0</v>
      </c>
      <c r="T407" s="142">
        <f>S407*H407</f>
        <v>0</v>
      </c>
      <c r="AR407" s="143" t="s">
        <v>305</v>
      </c>
      <c r="AT407" s="143" t="s">
        <v>231</v>
      </c>
      <c r="AU407" s="143" t="s">
        <v>160</v>
      </c>
      <c r="AY407" s="17" t="s">
        <v>152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160</v>
      </c>
      <c r="BK407" s="144">
        <f>ROUND(I407*H407,2)</f>
        <v>0</v>
      </c>
      <c r="BL407" s="17" t="s">
        <v>230</v>
      </c>
      <c r="BM407" s="143" t="s">
        <v>1530</v>
      </c>
    </row>
    <row r="408" spans="2:65" s="12" customFormat="1" ht="11.25">
      <c r="B408" s="145"/>
      <c r="D408" s="146" t="s">
        <v>174</v>
      </c>
      <c r="E408" s="147" t="s">
        <v>1</v>
      </c>
      <c r="F408" s="148" t="s">
        <v>1531</v>
      </c>
      <c r="H408" s="149">
        <v>3.2120000000000002</v>
      </c>
      <c r="I408" s="150"/>
      <c r="L408" s="145"/>
      <c r="M408" s="151"/>
      <c r="T408" s="152"/>
      <c r="AT408" s="147" t="s">
        <v>174</v>
      </c>
      <c r="AU408" s="147" t="s">
        <v>160</v>
      </c>
      <c r="AV408" s="12" t="s">
        <v>160</v>
      </c>
      <c r="AW408" s="12" t="s">
        <v>32</v>
      </c>
      <c r="AX408" s="12" t="s">
        <v>85</v>
      </c>
      <c r="AY408" s="147" t="s">
        <v>152</v>
      </c>
    </row>
    <row r="409" spans="2:65" s="1" customFormat="1" ht="24.2" customHeight="1">
      <c r="B409" s="32"/>
      <c r="C409" s="132" t="s">
        <v>908</v>
      </c>
      <c r="D409" s="132" t="s">
        <v>154</v>
      </c>
      <c r="E409" s="133" t="s">
        <v>927</v>
      </c>
      <c r="F409" s="134" t="s">
        <v>928</v>
      </c>
      <c r="G409" s="135" t="s">
        <v>172</v>
      </c>
      <c r="H409" s="136">
        <v>37.655999999999999</v>
      </c>
      <c r="I409" s="137"/>
      <c r="J409" s="138">
        <f>ROUND(I409*H409,2)</f>
        <v>0</v>
      </c>
      <c r="K409" s="134" t="s">
        <v>158</v>
      </c>
      <c r="L409" s="32"/>
      <c r="M409" s="139" t="s">
        <v>1</v>
      </c>
      <c r="N409" s="140" t="s">
        <v>43</v>
      </c>
      <c r="P409" s="141">
        <f>O409*H409</f>
        <v>0</v>
      </c>
      <c r="Q409" s="141">
        <v>2.3369999999999998E-2</v>
      </c>
      <c r="R409" s="141">
        <f>Q409*H409</f>
        <v>0.88002071999999987</v>
      </c>
      <c r="S409" s="141">
        <v>0</v>
      </c>
      <c r="T409" s="142">
        <f>S409*H409</f>
        <v>0</v>
      </c>
      <c r="AR409" s="143" t="s">
        <v>230</v>
      </c>
      <c r="AT409" s="143" t="s">
        <v>154</v>
      </c>
      <c r="AU409" s="143" t="s">
        <v>160</v>
      </c>
      <c r="AY409" s="17" t="s">
        <v>152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160</v>
      </c>
      <c r="BK409" s="144">
        <f>ROUND(I409*H409,2)</f>
        <v>0</v>
      </c>
      <c r="BL409" s="17" t="s">
        <v>230</v>
      </c>
      <c r="BM409" s="143" t="s">
        <v>1532</v>
      </c>
    </row>
    <row r="410" spans="2:65" s="1" customFormat="1" ht="24.2" customHeight="1">
      <c r="B410" s="32"/>
      <c r="C410" s="132" t="s">
        <v>912</v>
      </c>
      <c r="D410" s="132" t="s">
        <v>154</v>
      </c>
      <c r="E410" s="133" t="s">
        <v>931</v>
      </c>
      <c r="F410" s="134" t="s">
        <v>932</v>
      </c>
      <c r="G410" s="135" t="s">
        <v>633</v>
      </c>
      <c r="H410" s="179"/>
      <c r="I410" s="137"/>
      <c r="J410" s="138">
        <f>ROUND(I410*H410,2)</f>
        <v>0</v>
      </c>
      <c r="K410" s="134" t="s">
        <v>158</v>
      </c>
      <c r="L410" s="32"/>
      <c r="M410" s="139" t="s">
        <v>1</v>
      </c>
      <c r="N410" s="140" t="s">
        <v>43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230</v>
      </c>
      <c r="AT410" s="143" t="s">
        <v>154</v>
      </c>
      <c r="AU410" s="143" t="s">
        <v>160</v>
      </c>
      <c r="AY410" s="17" t="s">
        <v>152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160</v>
      </c>
      <c r="BK410" s="144">
        <f>ROUND(I410*H410,2)</f>
        <v>0</v>
      </c>
      <c r="BL410" s="17" t="s">
        <v>230</v>
      </c>
      <c r="BM410" s="143" t="s">
        <v>1533</v>
      </c>
    </row>
    <row r="411" spans="2:65" s="11" customFormat="1" ht="22.9" customHeight="1">
      <c r="B411" s="120"/>
      <c r="D411" s="121" t="s">
        <v>76</v>
      </c>
      <c r="E411" s="130" t="s">
        <v>934</v>
      </c>
      <c r="F411" s="130" t="s">
        <v>935</v>
      </c>
      <c r="I411" s="123"/>
      <c r="J411" s="131">
        <f>BK411</f>
        <v>0</v>
      </c>
      <c r="L411" s="120"/>
      <c r="M411" s="125"/>
      <c r="P411" s="126">
        <f>SUM(P412:P421)</f>
        <v>0</v>
      </c>
      <c r="R411" s="126">
        <f>SUM(R412:R421)</f>
        <v>17.664295440000004</v>
      </c>
      <c r="T411" s="127">
        <f>SUM(T412:T421)</f>
        <v>0</v>
      </c>
      <c r="AR411" s="121" t="s">
        <v>160</v>
      </c>
      <c r="AT411" s="128" t="s">
        <v>76</v>
      </c>
      <c r="AU411" s="128" t="s">
        <v>85</v>
      </c>
      <c r="AY411" s="121" t="s">
        <v>152</v>
      </c>
      <c r="BK411" s="129">
        <f>SUM(BK412:BK421)</f>
        <v>0</v>
      </c>
    </row>
    <row r="412" spans="2:65" s="1" customFormat="1" ht="24.2" customHeight="1">
      <c r="B412" s="32"/>
      <c r="C412" s="132" t="s">
        <v>916</v>
      </c>
      <c r="D412" s="132" t="s">
        <v>154</v>
      </c>
      <c r="E412" s="133" t="s">
        <v>937</v>
      </c>
      <c r="F412" s="134" t="s">
        <v>938</v>
      </c>
      <c r="G412" s="135" t="s">
        <v>168</v>
      </c>
      <c r="H412" s="136">
        <v>459.18700000000001</v>
      </c>
      <c r="I412" s="137"/>
      <c r="J412" s="138">
        <f>ROUND(I412*H412,2)</f>
        <v>0</v>
      </c>
      <c r="K412" s="134" t="s">
        <v>158</v>
      </c>
      <c r="L412" s="32"/>
      <c r="M412" s="139" t="s">
        <v>1</v>
      </c>
      <c r="N412" s="140" t="s">
        <v>43</v>
      </c>
      <c r="P412" s="141">
        <f>O412*H412</f>
        <v>0</v>
      </c>
      <c r="Q412" s="141">
        <v>1.2200000000000001E-2</v>
      </c>
      <c r="R412" s="141">
        <f>Q412*H412</f>
        <v>5.6020814000000003</v>
      </c>
      <c r="S412" s="141">
        <v>0</v>
      </c>
      <c r="T412" s="142">
        <f>S412*H412</f>
        <v>0</v>
      </c>
      <c r="AR412" s="143" t="s">
        <v>230</v>
      </c>
      <c r="AT412" s="143" t="s">
        <v>154</v>
      </c>
      <c r="AU412" s="143" t="s">
        <v>160</v>
      </c>
      <c r="AY412" s="17" t="s">
        <v>152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160</v>
      </c>
      <c r="BK412" s="144">
        <f>ROUND(I412*H412,2)</f>
        <v>0</v>
      </c>
      <c r="BL412" s="17" t="s">
        <v>230</v>
      </c>
      <c r="BM412" s="143" t="s">
        <v>1534</v>
      </c>
    </row>
    <row r="413" spans="2:65" s="1" customFormat="1" ht="48.75">
      <c r="B413" s="32"/>
      <c r="D413" s="146" t="s">
        <v>235</v>
      </c>
      <c r="F413" s="176" t="s">
        <v>940</v>
      </c>
      <c r="I413" s="177"/>
      <c r="L413" s="32"/>
      <c r="M413" s="178"/>
      <c r="T413" s="56"/>
      <c r="AT413" s="17" t="s">
        <v>235</v>
      </c>
      <c r="AU413" s="17" t="s">
        <v>160</v>
      </c>
    </row>
    <row r="414" spans="2:65" s="1" customFormat="1" ht="24.2" customHeight="1">
      <c r="B414" s="32"/>
      <c r="C414" s="132" t="s">
        <v>921</v>
      </c>
      <c r="D414" s="132" t="s">
        <v>154</v>
      </c>
      <c r="E414" s="133" t="s">
        <v>942</v>
      </c>
      <c r="F414" s="134" t="s">
        <v>943</v>
      </c>
      <c r="G414" s="135" t="s">
        <v>168</v>
      </c>
      <c r="H414" s="136">
        <v>689.47799999999995</v>
      </c>
      <c r="I414" s="137"/>
      <c r="J414" s="138">
        <f>ROUND(I414*H414,2)</f>
        <v>0</v>
      </c>
      <c r="K414" s="134" t="s">
        <v>158</v>
      </c>
      <c r="L414" s="32"/>
      <c r="M414" s="139" t="s">
        <v>1</v>
      </c>
      <c r="N414" s="140" t="s">
        <v>43</v>
      </c>
      <c r="P414" s="141">
        <f>O414*H414</f>
        <v>0</v>
      </c>
      <c r="Q414" s="141">
        <v>1.6910000000000001E-2</v>
      </c>
      <c r="R414" s="141">
        <f>Q414*H414</f>
        <v>11.659072979999999</v>
      </c>
      <c r="S414" s="141">
        <v>0</v>
      </c>
      <c r="T414" s="142">
        <f>S414*H414</f>
        <v>0</v>
      </c>
      <c r="AR414" s="143" t="s">
        <v>230</v>
      </c>
      <c r="AT414" s="143" t="s">
        <v>154</v>
      </c>
      <c r="AU414" s="143" t="s">
        <v>160</v>
      </c>
      <c r="AY414" s="17" t="s">
        <v>152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160</v>
      </c>
      <c r="BK414" s="144">
        <f>ROUND(I414*H414,2)</f>
        <v>0</v>
      </c>
      <c r="BL414" s="17" t="s">
        <v>230</v>
      </c>
      <c r="BM414" s="143" t="s">
        <v>1535</v>
      </c>
    </row>
    <row r="415" spans="2:65" s="1" customFormat="1" ht="48.75">
      <c r="B415" s="32"/>
      <c r="D415" s="146" t="s">
        <v>235</v>
      </c>
      <c r="F415" s="176" t="s">
        <v>940</v>
      </c>
      <c r="I415" s="177"/>
      <c r="L415" s="32"/>
      <c r="M415" s="178"/>
      <c r="T415" s="56"/>
      <c r="AT415" s="17" t="s">
        <v>235</v>
      </c>
      <c r="AU415" s="17" t="s">
        <v>160</v>
      </c>
    </row>
    <row r="416" spans="2:65" s="1" customFormat="1" ht="16.5" customHeight="1">
      <c r="B416" s="32"/>
      <c r="C416" s="132" t="s">
        <v>926</v>
      </c>
      <c r="D416" s="132" t="s">
        <v>154</v>
      </c>
      <c r="E416" s="133" t="s">
        <v>946</v>
      </c>
      <c r="F416" s="134" t="s">
        <v>947</v>
      </c>
      <c r="G416" s="135" t="s">
        <v>168</v>
      </c>
      <c r="H416" s="136">
        <v>689.47799999999995</v>
      </c>
      <c r="I416" s="137"/>
      <c r="J416" s="138">
        <f>ROUND(I416*H416,2)</f>
        <v>0</v>
      </c>
      <c r="K416" s="134" t="s">
        <v>158</v>
      </c>
      <c r="L416" s="32"/>
      <c r="M416" s="139" t="s">
        <v>1</v>
      </c>
      <c r="N416" s="140" t="s">
        <v>43</v>
      </c>
      <c r="P416" s="141">
        <f>O416*H416</f>
        <v>0</v>
      </c>
      <c r="Q416" s="141">
        <v>1E-4</v>
      </c>
      <c r="R416" s="141">
        <f>Q416*H416</f>
        <v>6.8947800000000004E-2</v>
      </c>
      <c r="S416" s="141">
        <v>0</v>
      </c>
      <c r="T416" s="142">
        <f>S416*H416</f>
        <v>0</v>
      </c>
      <c r="AR416" s="143" t="s">
        <v>230</v>
      </c>
      <c r="AT416" s="143" t="s">
        <v>154</v>
      </c>
      <c r="AU416" s="143" t="s">
        <v>160</v>
      </c>
      <c r="AY416" s="17" t="s">
        <v>152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160</v>
      </c>
      <c r="BK416" s="144">
        <f>ROUND(I416*H416,2)</f>
        <v>0</v>
      </c>
      <c r="BL416" s="17" t="s">
        <v>230</v>
      </c>
      <c r="BM416" s="143" t="s">
        <v>1536</v>
      </c>
    </row>
    <row r="417" spans="2:65" s="1" customFormat="1" ht="16.5" customHeight="1">
      <c r="B417" s="32"/>
      <c r="C417" s="132" t="s">
        <v>930</v>
      </c>
      <c r="D417" s="132" t="s">
        <v>154</v>
      </c>
      <c r="E417" s="133" t="s">
        <v>946</v>
      </c>
      <c r="F417" s="134" t="s">
        <v>947</v>
      </c>
      <c r="G417" s="135" t="s">
        <v>168</v>
      </c>
      <c r="H417" s="136">
        <v>459.18700000000001</v>
      </c>
      <c r="I417" s="137"/>
      <c r="J417" s="138">
        <f>ROUND(I417*H417,2)</f>
        <v>0</v>
      </c>
      <c r="K417" s="134" t="s">
        <v>158</v>
      </c>
      <c r="L417" s="32"/>
      <c r="M417" s="139" t="s">
        <v>1</v>
      </c>
      <c r="N417" s="140" t="s">
        <v>43</v>
      </c>
      <c r="P417" s="141">
        <f>O417*H417</f>
        <v>0</v>
      </c>
      <c r="Q417" s="141">
        <v>1E-4</v>
      </c>
      <c r="R417" s="141">
        <f>Q417*H417</f>
        <v>4.5918700000000007E-2</v>
      </c>
      <c r="S417" s="141">
        <v>0</v>
      </c>
      <c r="T417" s="142">
        <f>S417*H417</f>
        <v>0</v>
      </c>
      <c r="AR417" s="143" t="s">
        <v>230</v>
      </c>
      <c r="AT417" s="143" t="s">
        <v>154</v>
      </c>
      <c r="AU417" s="143" t="s">
        <v>160</v>
      </c>
      <c r="AY417" s="17" t="s">
        <v>152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160</v>
      </c>
      <c r="BK417" s="144">
        <f>ROUND(I417*H417,2)</f>
        <v>0</v>
      </c>
      <c r="BL417" s="17" t="s">
        <v>230</v>
      </c>
      <c r="BM417" s="143" t="s">
        <v>1537</v>
      </c>
    </row>
    <row r="418" spans="2:65" s="1" customFormat="1" ht="37.9" customHeight="1">
      <c r="B418" s="32"/>
      <c r="C418" s="132" t="s">
        <v>936</v>
      </c>
      <c r="D418" s="132" t="s">
        <v>154</v>
      </c>
      <c r="E418" s="133" t="s">
        <v>952</v>
      </c>
      <c r="F418" s="134" t="s">
        <v>953</v>
      </c>
      <c r="G418" s="135" t="s">
        <v>168</v>
      </c>
      <c r="H418" s="136">
        <v>11.288</v>
      </c>
      <c r="I418" s="137"/>
      <c r="J418" s="138">
        <f>ROUND(I418*H418,2)</f>
        <v>0</v>
      </c>
      <c r="K418" s="134" t="s">
        <v>158</v>
      </c>
      <c r="L418" s="32"/>
      <c r="M418" s="139" t="s">
        <v>1</v>
      </c>
      <c r="N418" s="140" t="s">
        <v>43</v>
      </c>
      <c r="P418" s="141">
        <f>O418*H418</f>
        <v>0</v>
      </c>
      <c r="Q418" s="141">
        <v>2.0119999999999999E-2</v>
      </c>
      <c r="R418" s="141">
        <f>Q418*H418</f>
        <v>0.22711455999999999</v>
      </c>
      <c r="S418" s="141">
        <v>0</v>
      </c>
      <c r="T418" s="142">
        <f>S418*H418</f>
        <v>0</v>
      </c>
      <c r="AR418" s="143" t="s">
        <v>230</v>
      </c>
      <c r="AT418" s="143" t="s">
        <v>154</v>
      </c>
      <c r="AU418" s="143" t="s">
        <v>160</v>
      </c>
      <c r="AY418" s="17" t="s">
        <v>152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160</v>
      </c>
      <c r="BK418" s="144">
        <f>ROUND(I418*H418,2)</f>
        <v>0</v>
      </c>
      <c r="BL418" s="17" t="s">
        <v>230</v>
      </c>
      <c r="BM418" s="143" t="s">
        <v>1538</v>
      </c>
    </row>
    <row r="419" spans="2:65" s="12" customFormat="1" ht="11.25">
      <c r="B419" s="145"/>
      <c r="D419" s="146" t="s">
        <v>174</v>
      </c>
      <c r="E419" s="147" t="s">
        <v>1</v>
      </c>
      <c r="F419" s="148" t="s">
        <v>1539</v>
      </c>
      <c r="H419" s="149">
        <v>11.288</v>
      </c>
      <c r="I419" s="150"/>
      <c r="L419" s="145"/>
      <c r="M419" s="151"/>
      <c r="T419" s="152"/>
      <c r="AT419" s="147" t="s">
        <v>174</v>
      </c>
      <c r="AU419" s="147" t="s">
        <v>160</v>
      </c>
      <c r="AV419" s="12" t="s">
        <v>160</v>
      </c>
      <c r="AW419" s="12" t="s">
        <v>32</v>
      </c>
      <c r="AX419" s="12" t="s">
        <v>85</v>
      </c>
      <c r="AY419" s="147" t="s">
        <v>152</v>
      </c>
    </row>
    <row r="420" spans="2:65" s="1" customFormat="1" ht="24.2" customHeight="1">
      <c r="B420" s="32"/>
      <c r="C420" s="132" t="s">
        <v>941</v>
      </c>
      <c r="D420" s="132" t="s">
        <v>154</v>
      </c>
      <c r="E420" s="133" t="s">
        <v>957</v>
      </c>
      <c r="F420" s="134" t="s">
        <v>958</v>
      </c>
      <c r="G420" s="135" t="s">
        <v>157</v>
      </c>
      <c r="H420" s="136">
        <v>2</v>
      </c>
      <c r="I420" s="137"/>
      <c r="J420" s="138">
        <f>ROUND(I420*H420,2)</f>
        <v>0</v>
      </c>
      <c r="K420" s="134" t="s">
        <v>158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3.058E-2</v>
      </c>
      <c r="R420" s="141">
        <f>Q420*H420</f>
        <v>6.1159999999999999E-2</v>
      </c>
      <c r="S420" s="141">
        <v>0</v>
      </c>
      <c r="T420" s="142">
        <f>S420*H420</f>
        <v>0</v>
      </c>
      <c r="AR420" s="143" t="s">
        <v>230</v>
      </c>
      <c r="AT420" s="143" t="s">
        <v>154</v>
      </c>
      <c r="AU420" s="143" t="s">
        <v>160</v>
      </c>
      <c r="AY420" s="17" t="s">
        <v>152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160</v>
      </c>
      <c r="BK420" s="144">
        <f>ROUND(I420*H420,2)</f>
        <v>0</v>
      </c>
      <c r="BL420" s="17" t="s">
        <v>230</v>
      </c>
      <c r="BM420" s="143" t="s">
        <v>1540</v>
      </c>
    </row>
    <row r="421" spans="2:65" s="1" customFormat="1" ht="24.2" customHeight="1">
      <c r="B421" s="32"/>
      <c r="C421" s="132" t="s">
        <v>945</v>
      </c>
      <c r="D421" s="132" t="s">
        <v>154</v>
      </c>
      <c r="E421" s="133" t="s">
        <v>961</v>
      </c>
      <c r="F421" s="134" t="s">
        <v>962</v>
      </c>
      <c r="G421" s="135" t="s">
        <v>633</v>
      </c>
      <c r="H421" s="179"/>
      <c r="I421" s="137"/>
      <c r="J421" s="138">
        <f>ROUND(I421*H421,2)</f>
        <v>0</v>
      </c>
      <c r="K421" s="134" t="s">
        <v>158</v>
      </c>
      <c r="L421" s="32"/>
      <c r="M421" s="139" t="s">
        <v>1</v>
      </c>
      <c r="N421" s="140" t="s">
        <v>43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230</v>
      </c>
      <c r="AT421" s="143" t="s">
        <v>154</v>
      </c>
      <c r="AU421" s="143" t="s">
        <v>160</v>
      </c>
      <c r="AY421" s="17" t="s">
        <v>152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160</v>
      </c>
      <c r="BK421" s="144">
        <f>ROUND(I421*H421,2)</f>
        <v>0</v>
      </c>
      <c r="BL421" s="17" t="s">
        <v>230</v>
      </c>
      <c r="BM421" s="143" t="s">
        <v>1541</v>
      </c>
    </row>
    <row r="422" spans="2:65" s="11" customFormat="1" ht="22.9" customHeight="1">
      <c r="B422" s="120"/>
      <c r="D422" s="121" t="s">
        <v>76</v>
      </c>
      <c r="E422" s="130" t="s">
        <v>964</v>
      </c>
      <c r="F422" s="130" t="s">
        <v>965</v>
      </c>
      <c r="I422" s="123"/>
      <c r="J422" s="131">
        <f>BK422</f>
        <v>0</v>
      </c>
      <c r="L422" s="120"/>
      <c r="M422" s="125"/>
      <c r="P422" s="126">
        <f>SUM(P423:P434)</f>
        <v>0</v>
      </c>
      <c r="R422" s="126">
        <f>SUM(R423:R434)</f>
        <v>2.7989876000000002</v>
      </c>
      <c r="T422" s="127">
        <f>SUM(T423:T434)</f>
        <v>0</v>
      </c>
      <c r="AR422" s="121" t="s">
        <v>160</v>
      </c>
      <c r="AT422" s="128" t="s">
        <v>76</v>
      </c>
      <c r="AU422" s="128" t="s">
        <v>85</v>
      </c>
      <c r="AY422" s="121" t="s">
        <v>152</v>
      </c>
      <c r="BK422" s="129">
        <f>SUM(BK423:BK434)</f>
        <v>0</v>
      </c>
    </row>
    <row r="423" spans="2:65" s="1" customFormat="1" ht="16.5" customHeight="1">
      <c r="B423" s="32"/>
      <c r="C423" s="132" t="s">
        <v>949</v>
      </c>
      <c r="D423" s="132" t="s">
        <v>154</v>
      </c>
      <c r="E423" s="133" t="s">
        <v>967</v>
      </c>
      <c r="F423" s="134" t="s">
        <v>968</v>
      </c>
      <c r="G423" s="135" t="s">
        <v>791</v>
      </c>
      <c r="H423" s="136">
        <v>7</v>
      </c>
      <c r="I423" s="137"/>
      <c r="J423" s="138">
        <f t="shared" ref="J423:J434" si="60">ROUND(I423*H423,2)</f>
        <v>0</v>
      </c>
      <c r="K423" s="134" t="s">
        <v>1</v>
      </c>
      <c r="L423" s="32"/>
      <c r="M423" s="139" t="s">
        <v>1</v>
      </c>
      <c r="N423" s="140" t="s">
        <v>43</v>
      </c>
      <c r="P423" s="141">
        <f t="shared" ref="P423:P434" si="61">O423*H423</f>
        <v>0</v>
      </c>
      <c r="Q423" s="141">
        <v>0</v>
      </c>
      <c r="R423" s="141">
        <f t="shared" ref="R423:R434" si="62">Q423*H423</f>
        <v>0</v>
      </c>
      <c r="S423" s="141">
        <v>0</v>
      </c>
      <c r="T423" s="142">
        <f t="shared" ref="T423:T434" si="63">S423*H423</f>
        <v>0</v>
      </c>
      <c r="AR423" s="143" t="s">
        <v>230</v>
      </c>
      <c r="AT423" s="143" t="s">
        <v>154</v>
      </c>
      <c r="AU423" s="143" t="s">
        <v>160</v>
      </c>
      <c r="AY423" s="17" t="s">
        <v>152</v>
      </c>
      <c r="BE423" s="144">
        <f t="shared" ref="BE423:BE434" si="64">IF(N423="základní",J423,0)</f>
        <v>0</v>
      </c>
      <c r="BF423" s="144">
        <f t="shared" ref="BF423:BF434" si="65">IF(N423="snížená",J423,0)</f>
        <v>0</v>
      </c>
      <c r="BG423" s="144">
        <f t="shared" ref="BG423:BG434" si="66">IF(N423="zákl. přenesená",J423,0)</f>
        <v>0</v>
      </c>
      <c r="BH423" s="144">
        <f t="shared" ref="BH423:BH434" si="67">IF(N423="sníž. přenesená",J423,0)</f>
        <v>0</v>
      </c>
      <c r="BI423" s="144">
        <f t="shared" ref="BI423:BI434" si="68">IF(N423="nulová",J423,0)</f>
        <v>0</v>
      </c>
      <c r="BJ423" s="17" t="s">
        <v>160</v>
      </c>
      <c r="BK423" s="144">
        <f t="shared" ref="BK423:BK434" si="69">ROUND(I423*H423,2)</f>
        <v>0</v>
      </c>
      <c r="BL423" s="17" t="s">
        <v>230</v>
      </c>
      <c r="BM423" s="143" t="s">
        <v>1542</v>
      </c>
    </row>
    <row r="424" spans="2:65" s="1" customFormat="1" ht="24.2" customHeight="1">
      <c r="B424" s="32"/>
      <c r="C424" s="132" t="s">
        <v>956</v>
      </c>
      <c r="D424" s="132" t="s">
        <v>154</v>
      </c>
      <c r="E424" s="133" t="s">
        <v>971</v>
      </c>
      <c r="F424" s="134" t="s">
        <v>972</v>
      </c>
      <c r="G424" s="135" t="s">
        <v>168</v>
      </c>
      <c r="H424" s="136">
        <v>689.47799999999995</v>
      </c>
      <c r="I424" s="137"/>
      <c r="J424" s="138">
        <f t="shared" si="60"/>
        <v>0</v>
      </c>
      <c r="K424" s="134" t="s">
        <v>158</v>
      </c>
      <c r="L424" s="32"/>
      <c r="M424" s="139" t="s">
        <v>1</v>
      </c>
      <c r="N424" s="140" t="s">
        <v>43</v>
      </c>
      <c r="P424" s="141">
        <f t="shared" si="61"/>
        <v>0</v>
      </c>
      <c r="Q424" s="141">
        <v>2.63E-3</v>
      </c>
      <c r="R424" s="141">
        <f t="shared" si="62"/>
        <v>1.8133271399999999</v>
      </c>
      <c r="S424" s="141">
        <v>0</v>
      </c>
      <c r="T424" s="142">
        <f t="shared" si="63"/>
        <v>0</v>
      </c>
      <c r="AR424" s="143" t="s">
        <v>230</v>
      </c>
      <c r="AT424" s="143" t="s">
        <v>154</v>
      </c>
      <c r="AU424" s="143" t="s">
        <v>160</v>
      </c>
      <c r="AY424" s="17" t="s">
        <v>152</v>
      </c>
      <c r="BE424" s="144">
        <f t="shared" si="64"/>
        <v>0</v>
      </c>
      <c r="BF424" s="144">
        <f t="shared" si="65"/>
        <v>0</v>
      </c>
      <c r="BG424" s="144">
        <f t="shared" si="66"/>
        <v>0</v>
      </c>
      <c r="BH424" s="144">
        <f t="shared" si="67"/>
        <v>0</v>
      </c>
      <c r="BI424" s="144">
        <f t="shared" si="68"/>
        <v>0</v>
      </c>
      <c r="BJ424" s="17" t="s">
        <v>160</v>
      </c>
      <c r="BK424" s="144">
        <f t="shared" si="69"/>
        <v>0</v>
      </c>
      <c r="BL424" s="17" t="s">
        <v>230</v>
      </c>
      <c r="BM424" s="143" t="s">
        <v>1543</v>
      </c>
    </row>
    <row r="425" spans="2:65" s="1" customFormat="1" ht="24.2" customHeight="1">
      <c r="B425" s="32"/>
      <c r="C425" s="132" t="s">
        <v>960</v>
      </c>
      <c r="D425" s="132" t="s">
        <v>154</v>
      </c>
      <c r="E425" s="133" t="s">
        <v>975</v>
      </c>
      <c r="F425" s="134" t="s">
        <v>976</v>
      </c>
      <c r="G425" s="135" t="s">
        <v>217</v>
      </c>
      <c r="H425" s="136">
        <v>100.8</v>
      </c>
      <c r="I425" s="137"/>
      <c r="J425" s="138">
        <f t="shared" si="60"/>
        <v>0</v>
      </c>
      <c r="K425" s="134" t="s">
        <v>158</v>
      </c>
      <c r="L425" s="32"/>
      <c r="M425" s="139" t="s">
        <v>1</v>
      </c>
      <c r="N425" s="140" t="s">
        <v>43</v>
      </c>
      <c r="P425" s="141">
        <f t="shared" si="61"/>
        <v>0</v>
      </c>
      <c r="Q425" s="141">
        <v>2.8300000000000001E-3</v>
      </c>
      <c r="R425" s="141">
        <f t="shared" si="62"/>
        <v>0.28526400000000002</v>
      </c>
      <c r="S425" s="141">
        <v>0</v>
      </c>
      <c r="T425" s="142">
        <f t="shared" si="63"/>
        <v>0</v>
      </c>
      <c r="AR425" s="143" t="s">
        <v>230</v>
      </c>
      <c r="AT425" s="143" t="s">
        <v>154</v>
      </c>
      <c r="AU425" s="143" t="s">
        <v>160</v>
      </c>
      <c r="AY425" s="17" t="s">
        <v>152</v>
      </c>
      <c r="BE425" s="144">
        <f t="shared" si="64"/>
        <v>0</v>
      </c>
      <c r="BF425" s="144">
        <f t="shared" si="65"/>
        <v>0</v>
      </c>
      <c r="BG425" s="144">
        <f t="shared" si="66"/>
        <v>0</v>
      </c>
      <c r="BH425" s="144">
        <f t="shared" si="67"/>
        <v>0</v>
      </c>
      <c r="BI425" s="144">
        <f t="shared" si="68"/>
        <v>0</v>
      </c>
      <c r="BJ425" s="17" t="s">
        <v>160</v>
      </c>
      <c r="BK425" s="144">
        <f t="shared" si="69"/>
        <v>0</v>
      </c>
      <c r="BL425" s="17" t="s">
        <v>230</v>
      </c>
      <c r="BM425" s="143" t="s">
        <v>1544</v>
      </c>
    </row>
    <row r="426" spans="2:65" s="1" customFormat="1" ht="24.2" customHeight="1">
      <c r="B426" s="32"/>
      <c r="C426" s="132" t="s">
        <v>966</v>
      </c>
      <c r="D426" s="132" t="s">
        <v>154</v>
      </c>
      <c r="E426" s="133" t="s">
        <v>979</v>
      </c>
      <c r="F426" s="134" t="s">
        <v>980</v>
      </c>
      <c r="G426" s="135" t="s">
        <v>217</v>
      </c>
      <c r="H426" s="136">
        <v>1.3919999999999999</v>
      </c>
      <c r="I426" s="137"/>
      <c r="J426" s="138">
        <f t="shared" si="60"/>
        <v>0</v>
      </c>
      <c r="K426" s="134" t="s">
        <v>158</v>
      </c>
      <c r="L426" s="32"/>
      <c r="M426" s="139" t="s">
        <v>1</v>
      </c>
      <c r="N426" s="140" t="s">
        <v>43</v>
      </c>
      <c r="P426" s="141">
        <f t="shared" si="61"/>
        <v>0</v>
      </c>
      <c r="Q426" s="141">
        <v>1.48E-3</v>
      </c>
      <c r="R426" s="141">
        <f t="shared" si="62"/>
        <v>2.0601599999999997E-3</v>
      </c>
      <c r="S426" s="141">
        <v>0</v>
      </c>
      <c r="T426" s="142">
        <f t="shared" si="63"/>
        <v>0</v>
      </c>
      <c r="AR426" s="143" t="s">
        <v>230</v>
      </c>
      <c r="AT426" s="143" t="s">
        <v>154</v>
      </c>
      <c r="AU426" s="143" t="s">
        <v>160</v>
      </c>
      <c r="AY426" s="17" t="s">
        <v>152</v>
      </c>
      <c r="BE426" s="144">
        <f t="shared" si="64"/>
        <v>0</v>
      </c>
      <c r="BF426" s="144">
        <f t="shared" si="65"/>
        <v>0</v>
      </c>
      <c r="BG426" s="144">
        <f t="shared" si="66"/>
        <v>0</v>
      </c>
      <c r="BH426" s="144">
        <f t="shared" si="67"/>
        <v>0</v>
      </c>
      <c r="BI426" s="144">
        <f t="shared" si="68"/>
        <v>0</v>
      </c>
      <c r="BJ426" s="17" t="s">
        <v>160</v>
      </c>
      <c r="BK426" s="144">
        <f t="shared" si="69"/>
        <v>0</v>
      </c>
      <c r="BL426" s="17" t="s">
        <v>230</v>
      </c>
      <c r="BM426" s="143" t="s">
        <v>1545</v>
      </c>
    </row>
    <row r="427" spans="2:65" s="1" customFormat="1" ht="24.2" customHeight="1">
      <c r="B427" s="32"/>
      <c r="C427" s="132" t="s">
        <v>1546</v>
      </c>
      <c r="D427" s="132" t="s">
        <v>154</v>
      </c>
      <c r="E427" s="133" t="s">
        <v>983</v>
      </c>
      <c r="F427" s="134" t="s">
        <v>984</v>
      </c>
      <c r="G427" s="135" t="s">
        <v>217</v>
      </c>
      <c r="H427" s="136">
        <v>103.72799999999999</v>
      </c>
      <c r="I427" s="137"/>
      <c r="J427" s="138">
        <f t="shared" si="60"/>
        <v>0</v>
      </c>
      <c r="K427" s="134" t="s">
        <v>158</v>
      </c>
      <c r="L427" s="32"/>
      <c r="M427" s="139" t="s">
        <v>1</v>
      </c>
      <c r="N427" s="140" t="s">
        <v>43</v>
      </c>
      <c r="P427" s="141">
        <f t="shared" si="61"/>
        <v>0</v>
      </c>
      <c r="Q427" s="141">
        <v>8.8999999999999995E-4</v>
      </c>
      <c r="R427" s="141">
        <f t="shared" si="62"/>
        <v>9.2317919999999984E-2</v>
      </c>
      <c r="S427" s="141">
        <v>0</v>
      </c>
      <c r="T427" s="142">
        <f t="shared" si="63"/>
        <v>0</v>
      </c>
      <c r="AR427" s="143" t="s">
        <v>230</v>
      </c>
      <c r="AT427" s="143" t="s">
        <v>154</v>
      </c>
      <c r="AU427" s="143" t="s">
        <v>160</v>
      </c>
      <c r="AY427" s="17" t="s">
        <v>152</v>
      </c>
      <c r="BE427" s="144">
        <f t="shared" si="64"/>
        <v>0</v>
      </c>
      <c r="BF427" s="144">
        <f t="shared" si="65"/>
        <v>0</v>
      </c>
      <c r="BG427" s="144">
        <f t="shared" si="66"/>
        <v>0</v>
      </c>
      <c r="BH427" s="144">
        <f t="shared" si="67"/>
        <v>0</v>
      </c>
      <c r="BI427" s="144">
        <f t="shared" si="68"/>
        <v>0</v>
      </c>
      <c r="BJ427" s="17" t="s">
        <v>160</v>
      </c>
      <c r="BK427" s="144">
        <f t="shared" si="69"/>
        <v>0</v>
      </c>
      <c r="BL427" s="17" t="s">
        <v>230</v>
      </c>
      <c r="BM427" s="143" t="s">
        <v>1547</v>
      </c>
    </row>
    <row r="428" spans="2:65" s="1" customFormat="1" ht="33" customHeight="1">
      <c r="B428" s="32"/>
      <c r="C428" s="132" t="s">
        <v>970</v>
      </c>
      <c r="D428" s="132" t="s">
        <v>154</v>
      </c>
      <c r="E428" s="133" t="s">
        <v>987</v>
      </c>
      <c r="F428" s="134" t="s">
        <v>988</v>
      </c>
      <c r="G428" s="135" t="s">
        <v>217</v>
      </c>
      <c r="H428" s="136">
        <v>57.6</v>
      </c>
      <c r="I428" s="137"/>
      <c r="J428" s="138">
        <f t="shared" si="60"/>
        <v>0</v>
      </c>
      <c r="K428" s="134" t="s">
        <v>158</v>
      </c>
      <c r="L428" s="32"/>
      <c r="M428" s="139" t="s">
        <v>1</v>
      </c>
      <c r="N428" s="140" t="s">
        <v>43</v>
      </c>
      <c r="P428" s="141">
        <f t="shared" si="61"/>
        <v>0</v>
      </c>
      <c r="Q428" s="141">
        <v>1.15E-3</v>
      </c>
      <c r="R428" s="141">
        <f t="shared" si="62"/>
        <v>6.6240000000000007E-2</v>
      </c>
      <c r="S428" s="141">
        <v>0</v>
      </c>
      <c r="T428" s="142">
        <f t="shared" si="63"/>
        <v>0</v>
      </c>
      <c r="AR428" s="143" t="s">
        <v>230</v>
      </c>
      <c r="AT428" s="143" t="s">
        <v>154</v>
      </c>
      <c r="AU428" s="143" t="s">
        <v>160</v>
      </c>
      <c r="AY428" s="17" t="s">
        <v>152</v>
      </c>
      <c r="BE428" s="144">
        <f t="shared" si="64"/>
        <v>0</v>
      </c>
      <c r="BF428" s="144">
        <f t="shared" si="65"/>
        <v>0</v>
      </c>
      <c r="BG428" s="144">
        <f t="shared" si="66"/>
        <v>0</v>
      </c>
      <c r="BH428" s="144">
        <f t="shared" si="67"/>
        <v>0</v>
      </c>
      <c r="BI428" s="144">
        <f t="shared" si="68"/>
        <v>0</v>
      </c>
      <c r="BJ428" s="17" t="s">
        <v>160</v>
      </c>
      <c r="BK428" s="144">
        <f t="shared" si="69"/>
        <v>0</v>
      </c>
      <c r="BL428" s="17" t="s">
        <v>230</v>
      </c>
      <c r="BM428" s="143" t="s">
        <v>1548</v>
      </c>
    </row>
    <row r="429" spans="2:65" s="1" customFormat="1" ht="33" customHeight="1">
      <c r="B429" s="32"/>
      <c r="C429" s="132" t="s">
        <v>974</v>
      </c>
      <c r="D429" s="132" t="s">
        <v>154</v>
      </c>
      <c r="E429" s="133" t="s">
        <v>991</v>
      </c>
      <c r="F429" s="134" t="s">
        <v>992</v>
      </c>
      <c r="G429" s="135" t="s">
        <v>168</v>
      </c>
      <c r="H429" s="136">
        <v>150.90600000000001</v>
      </c>
      <c r="I429" s="137"/>
      <c r="J429" s="138">
        <f t="shared" si="60"/>
        <v>0</v>
      </c>
      <c r="K429" s="134" t="s">
        <v>158</v>
      </c>
      <c r="L429" s="32"/>
      <c r="M429" s="139" t="s">
        <v>1</v>
      </c>
      <c r="N429" s="140" t="s">
        <v>43</v>
      </c>
      <c r="P429" s="141">
        <f t="shared" si="61"/>
        <v>0</v>
      </c>
      <c r="Q429" s="141">
        <v>2.0300000000000001E-3</v>
      </c>
      <c r="R429" s="141">
        <f t="shared" si="62"/>
        <v>0.30633918000000004</v>
      </c>
      <c r="S429" s="141">
        <v>0</v>
      </c>
      <c r="T429" s="142">
        <f t="shared" si="63"/>
        <v>0</v>
      </c>
      <c r="AR429" s="143" t="s">
        <v>230</v>
      </c>
      <c r="AT429" s="143" t="s">
        <v>154</v>
      </c>
      <c r="AU429" s="143" t="s">
        <v>160</v>
      </c>
      <c r="AY429" s="17" t="s">
        <v>152</v>
      </c>
      <c r="BE429" s="144">
        <f t="shared" si="64"/>
        <v>0</v>
      </c>
      <c r="BF429" s="144">
        <f t="shared" si="65"/>
        <v>0</v>
      </c>
      <c r="BG429" s="144">
        <f t="shared" si="66"/>
        <v>0</v>
      </c>
      <c r="BH429" s="144">
        <f t="shared" si="67"/>
        <v>0</v>
      </c>
      <c r="BI429" s="144">
        <f t="shared" si="68"/>
        <v>0</v>
      </c>
      <c r="BJ429" s="17" t="s">
        <v>160</v>
      </c>
      <c r="BK429" s="144">
        <f t="shared" si="69"/>
        <v>0</v>
      </c>
      <c r="BL429" s="17" t="s">
        <v>230</v>
      </c>
      <c r="BM429" s="143" t="s">
        <v>1549</v>
      </c>
    </row>
    <row r="430" spans="2:65" s="1" customFormat="1" ht="24.2" customHeight="1">
      <c r="B430" s="32"/>
      <c r="C430" s="132" t="s">
        <v>978</v>
      </c>
      <c r="D430" s="132" t="s">
        <v>154</v>
      </c>
      <c r="E430" s="133" t="s">
        <v>995</v>
      </c>
      <c r="F430" s="134" t="s">
        <v>996</v>
      </c>
      <c r="G430" s="135" t="s">
        <v>217</v>
      </c>
      <c r="H430" s="136">
        <v>38.808</v>
      </c>
      <c r="I430" s="137"/>
      <c r="J430" s="138">
        <f t="shared" si="60"/>
        <v>0</v>
      </c>
      <c r="K430" s="134" t="s">
        <v>158</v>
      </c>
      <c r="L430" s="32"/>
      <c r="M430" s="139" t="s">
        <v>1</v>
      </c>
      <c r="N430" s="140" t="s">
        <v>43</v>
      </c>
      <c r="P430" s="141">
        <f t="shared" si="61"/>
        <v>0</v>
      </c>
      <c r="Q430" s="141">
        <v>1.4599999999999999E-3</v>
      </c>
      <c r="R430" s="141">
        <f t="shared" si="62"/>
        <v>5.6659679999999997E-2</v>
      </c>
      <c r="S430" s="141">
        <v>0</v>
      </c>
      <c r="T430" s="142">
        <f t="shared" si="63"/>
        <v>0</v>
      </c>
      <c r="AR430" s="143" t="s">
        <v>230</v>
      </c>
      <c r="AT430" s="143" t="s">
        <v>154</v>
      </c>
      <c r="AU430" s="143" t="s">
        <v>160</v>
      </c>
      <c r="AY430" s="17" t="s">
        <v>152</v>
      </c>
      <c r="BE430" s="144">
        <f t="shared" si="64"/>
        <v>0</v>
      </c>
      <c r="BF430" s="144">
        <f t="shared" si="65"/>
        <v>0</v>
      </c>
      <c r="BG430" s="144">
        <f t="shared" si="66"/>
        <v>0</v>
      </c>
      <c r="BH430" s="144">
        <f t="shared" si="67"/>
        <v>0</v>
      </c>
      <c r="BI430" s="144">
        <f t="shared" si="68"/>
        <v>0</v>
      </c>
      <c r="BJ430" s="17" t="s">
        <v>160</v>
      </c>
      <c r="BK430" s="144">
        <f t="shared" si="69"/>
        <v>0</v>
      </c>
      <c r="BL430" s="17" t="s">
        <v>230</v>
      </c>
      <c r="BM430" s="143" t="s">
        <v>1550</v>
      </c>
    </row>
    <row r="431" spans="2:65" s="1" customFormat="1" ht="16.5" customHeight="1">
      <c r="B431" s="32"/>
      <c r="C431" s="132" t="s">
        <v>982</v>
      </c>
      <c r="D431" s="132" t="s">
        <v>154</v>
      </c>
      <c r="E431" s="133" t="s">
        <v>999</v>
      </c>
      <c r="F431" s="134" t="s">
        <v>1000</v>
      </c>
      <c r="G431" s="135" t="s">
        <v>217</v>
      </c>
      <c r="H431" s="136">
        <v>102.14400000000001</v>
      </c>
      <c r="I431" s="137"/>
      <c r="J431" s="138">
        <f t="shared" si="60"/>
        <v>0</v>
      </c>
      <c r="K431" s="134" t="s">
        <v>158</v>
      </c>
      <c r="L431" s="32"/>
      <c r="M431" s="139" t="s">
        <v>1</v>
      </c>
      <c r="N431" s="140" t="s">
        <v>43</v>
      </c>
      <c r="P431" s="141">
        <f t="shared" si="61"/>
        <v>0</v>
      </c>
      <c r="Q431" s="141">
        <v>1.4300000000000001E-3</v>
      </c>
      <c r="R431" s="141">
        <f t="shared" si="62"/>
        <v>0.14606592000000002</v>
      </c>
      <c r="S431" s="141">
        <v>0</v>
      </c>
      <c r="T431" s="142">
        <f t="shared" si="63"/>
        <v>0</v>
      </c>
      <c r="AR431" s="143" t="s">
        <v>230</v>
      </c>
      <c r="AT431" s="143" t="s">
        <v>154</v>
      </c>
      <c r="AU431" s="143" t="s">
        <v>160</v>
      </c>
      <c r="AY431" s="17" t="s">
        <v>152</v>
      </c>
      <c r="BE431" s="144">
        <f t="shared" si="64"/>
        <v>0</v>
      </c>
      <c r="BF431" s="144">
        <f t="shared" si="65"/>
        <v>0</v>
      </c>
      <c r="BG431" s="144">
        <f t="shared" si="66"/>
        <v>0</v>
      </c>
      <c r="BH431" s="144">
        <f t="shared" si="67"/>
        <v>0</v>
      </c>
      <c r="BI431" s="144">
        <f t="shared" si="68"/>
        <v>0</v>
      </c>
      <c r="BJ431" s="17" t="s">
        <v>160</v>
      </c>
      <c r="BK431" s="144">
        <f t="shared" si="69"/>
        <v>0</v>
      </c>
      <c r="BL431" s="17" t="s">
        <v>230</v>
      </c>
      <c r="BM431" s="143" t="s">
        <v>1551</v>
      </c>
    </row>
    <row r="432" spans="2:65" s="1" customFormat="1" ht="24.2" customHeight="1">
      <c r="B432" s="32"/>
      <c r="C432" s="132" t="s">
        <v>986</v>
      </c>
      <c r="D432" s="132" t="s">
        <v>154</v>
      </c>
      <c r="E432" s="133" t="s">
        <v>1003</v>
      </c>
      <c r="F432" s="134" t="s">
        <v>1004</v>
      </c>
      <c r="G432" s="135" t="s">
        <v>157</v>
      </c>
      <c r="H432" s="136">
        <v>4</v>
      </c>
      <c r="I432" s="137"/>
      <c r="J432" s="138">
        <f t="shared" si="60"/>
        <v>0</v>
      </c>
      <c r="K432" s="134" t="s">
        <v>158</v>
      </c>
      <c r="L432" s="32"/>
      <c r="M432" s="139" t="s">
        <v>1</v>
      </c>
      <c r="N432" s="140" t="s">
        <v>43</v>
      </c>
      <c r="P432" s="141">
        <f t="shared" si="61"/>
        <v>0</v>
      </c>
      <c r="Q432" s="141">
        <v>2.0000000000000001E-4</v>
      </c>
      <c r="R432" s="141">
        <f t="shared" si="62"/>
        <v>8.0000000000000004E-4</v>
      </c>
      <c r="S432" s="141">
        <v>0</v>
      </c>
      <c r="T432" s="142">
        <f t="shared" si="63"/>
        <v>0</v>
      </c>
      <c r="AR432" s="143" t="s">
        <v>230</v>
      </c>
      <c r="AT432" s="143" t="s">
        <v>154</v>
      </c>
      <c r="AU432" s="143" t="s">
        <v>160</v>
      </c>
      <c r="AY432" s="17" t="s">
        <v>152</v>
      </c>
      <c r="BE432" s="144">
        <f t="shared" si="64"/>
        <v>0</v>
      </c>
      <c r="BF432" s="144">
        <f t="shared" si="65"/>
        <v>0</v>
      </c>
      <c r="BG432" s="144">
        <f t="shared" si="66"/>
        <v>0</v>
      </c>
      <c r="BH432" s="144">
        <f t="shared" si="67"/>
        <v>0</v>
      </c>
      <c r="BI432" s="144">
        <f t="shared" si="68"/>
        <v>0</v>
      </c>
      <c r="BJ432" s="17" t="s">
        <v>160</v>
      </c>
      <c r="BK432" s="144">
        <f t="shared" si="69"/>
        <v>0</v>
      </c>
      <c r="BL432" s="17" t="s">
        <v>230</v>
      </c>
      <c r="BM432" s="143" t="s">
        <v>1552</v>
      </c>
    </row>
    <row r="433" spans="2:65" s="1" customFormat="1" ht="24.2" customHeight="1">
      <c r="B433" s="32"/>
      <c r="C433" s="132" t="s">
        <v>990</v>
      </c>
      <c r="D433" s="132" t="s">
        <v>154</v>
      </c>
      <c r="E433" s="133" t="s">
        <v>1007</v>
      </c>
      <c r="F433" s="134" t="s">
        <v>1008</v>
      </c>
      <c r="G433" s="135" t="s">
        <v>217</v>
      </c>
      <c r="H433" s="136">
        <v>19.68</v>
      </c>
      <c r="I433" s="137"/>
      <c r="J433" s="138">
        <f t="shared" si="60"/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 t="shared" si="61"/>
        <v>0</v>
      </c>
      <c r="Q433" s="141">
        <v>1.5200000000000001E-3</v>
      </c>
      <c r="R433" s="141">
        <f t="shared" si="62"/>
        <v>2.9913600000000002E-2</v>
      </c>
      <c r="S433" s="141">
        <v>0</v>
      </c>
      <c r="T433" s="142">
        <f t="shared" si="63"/>
        <v>0</v>
      </c>
      <c r="AR433" s="143" t="s">
        <v>230</v>
      </c>
      <c r="AT433" s="143" t="s">
        <v>154</v>
      </c>
      <c r="AU433" s="143" t="s">
        <v>160</v>
      </c>
      <c r="AY433" s="17" t="s">
        <v>152</v>
      </c>
      <c r="BE433" s="144">
        <f t="shared" si="64"/>
        <v>0</v>
      </c>
      <c r="BF433" s="144">
        <f t="shared" si="65"/>
        <v>0</v>
      </c>
      <c r="BG433" s="144">
        <f t="shared" si="66"/>
        <v>0</v>
      </c>
      <c r="BH433" s="144">
        <f t="shared" si="67"/>
        <v>0</v>
      </c>
      <c r="BI433" s="144">
        <f t="shared" si="68"/>
        <v>0</v>
      </c>
      <c r="BJ433" s="17" t="s">
        <v>160</v>
      </c>
      <c r="BK433" s="144">
        <f t="shared" si="69"/>
        <v>0</v>
      </c>
      <c r="BL433" s="17" t="s">
        <v>230</v>
      </c>
      <c r="BM433" s="143" t="s">
        <v>1553</v>
      </c>
    </row>
    <row r="434" spans="2:65" s="1" customFormat="1" ht="24.2" customHeight="1">
      <c r="B434" s="32"/>
      <c r="C434" s="132" t="s">
        <v>994</v>
      </c>
      <c r="D434" s="132" t="s">
        <v>154</v>
      </c>
      <c r="E434" s="133" t="s">
        <v>1011</v>
      </c>
      <c r="F434" s="134" t="s">
        <v>1012</v>
      </c>
      <c r="G434" s="135" t="s">
        <v>633</v>
      </c>
      <c r="H434" s="179"/>
      <c r="I434" s="137"/>
      <c r="J434" s="138">
        <f t="shared" si="60"/>
        <v>0</v>
      </c>
      <c r="K434" s="134" t="s">
        <v>158</v>
      </c>
      <c r="L434" s="32"/>
      <c r="M434" s="139" t="s">
        <v>1</v>
      </c>
      <c r="N434" s="140" t="s">
        <v>43</v>
      </c>
      <c r="P434" s="141">
        <f t="shared" si="61"/>
        <v>0</v>
      </c>
      <c r="Q434" s="141">
        <v>0</v>
      </c>
      <c r="R434" s="141">
        <f t="shared" si="62"/>
        <v>0</v>
      </c>
      <c r="S434" s="141">
        <v>0</v>
      </c>
      <c r="T434" s="142">
        <f t="shared" si="63"/>
        <v>0</v>
      </c>
      <c r="AR434" s="143" t="s">
        <v>230</v>
      </c>
      <c r="AT434" s="143" t="s">
        <v>154</v>
      </c>
      <c r="AU434" s="143" t="s">
        <v>160</v>
      </c>
      <c r="AY434" s="17" t="s">
        <v>152</v>
      </c>
      <c r="BE434" s="144">
        <f t="shared" si="64"/>
        <v>0</v>
      </c>
      <c r="BF434" s="144">
        <f t="shared" si="65"/>
        <v>0</v>
      </c>
      <c r="BG434" s="144">
        <f t="shared" si="66"/>
        <v>0</v>
      </c>
      <c r="BH434" s="144">
        <f t="shared" si="67"/>
        <v>0</v>
      </c>
      <c r="BI434" s="144">
        <f t="shared" si="68"/>
        <v>0</v>
      </c>
      <c r="BJ434" s="17" t="s">
        <v>160</v>
      </c>
      <c r="BK434" s="144">
        <f t="shared" si="69"/>
        <v>0</v>
      </c>
      <c r="BL434" s="17" t="s">
        <v>230</v>
      </c>
      <c r="BM434" s="143" t="s">
        <v>1554</v>
      </c>
    </row>
    <row r="435" spans="2:65" s="11" customFormat="1" ht="22.9" customHeight="1">
      <c r="B435" s="120"/>
      <c r="D435" s="121" t="s">
        <v>76</v>
      </c>
      <c r="E435" s="130" t="s">
        <v>1014</v>
      </c>
      <c r="F435" s="130" t="s">
        <v>1015</v>
      </c>
      <c r="I435" s="123"/>
      <c r="J435" s="131">
        <f>BK435</f>
        <v>0</v>
      </c>
      <c r="L435" s="120"/>
      <c r="M435" s="125"/>
      <c r="P435" s="126">
        <f>SUM(P436:P443)</f>
        <v>0</v>
      </c>
      <c r="R435" s="126">
        <f>SUM(R436:R443)</f>
        <v>0.26836816000000008</v>
      </c>
      <c r="T435" s="127">
        <f>SUM(T436:T443)</f>
        <v>0</v>
      </c>
      <c r="AR435" s="121" t="s">
        <v>160</v>
      </c>
      <c r="AT435" s="128" t="s">
        <v>76</v>
      </c>
      <c r="AU435" s="128" t="s">
        <v>85</v>
      </c>
      <c r="AY435" s="121" t="s">
        <v>152</v>
      </c>
      <c r="BK435" s="129">
        <f>SUM(BK436:BK443)</f>
        <v>0</v>
      </c>
    </row>
    <row r="436" spans="2:65" s="1" customFormat="1" ht="37.9" customHeight="1">
      <c r="B436" s="32"/>
      <c r="C436" s="132" t="s">
        <v>810</v>
      </c>
      <c r="D436" s="132" t="s">
        <v>154</v>
      </c>
      <c r="E436" s="133" t="s">
        <v>1017</v>
      </c>
      <c r="F436" s="134" t="s">
        <v>1018</v>
      </c>
      <c r="G436" s="135" t="s">
        <v>168</v>
      </c>
      <c r="H436" s="136">
        <v>689.47799999999995</v>
      </c>
      <c r="I436" s="137"/>
      <c r="J436" s="138">
        <f>ROUND(I436*H436,2)</f>
        <v>0</v>
      </c>
      <c r="K436" s="134" t="s">
        <v>158</v>
      </c>
      <c r="L436" s="32"/>
      <c r="M436" s="139" t="s">
        <v>1</v>
      </c>
      <c r="N436" s="140" t="s">
        <v>43</v>
      </c>
      <c r="P436" s="141">
        <f>O436*H436</f>
        <v>0</v>
      </c>
      <c r="Q436" s="141">
        <v>0</v>
      </c>
      <c r="R436" s="141">
        <f>Q436*H436</f>
        <v>0</v>
      </c>
      <c r="S436" s="141">
        <v>0</v>
      </c>
      <c r="T436" s="142">
        <f>S436*H436</f>
        <v>0</v>
      </c>
      <c r="AR436" s="143" t="s">
        <v>230</v>
      </c>
      <c r="AT436" s="143" t="s">
        <v>154</v>
      </c>
      <c r="AU436" s="143" t="s">
        <v>160</v>
      </c>
      <c r="AY436" s="17" t="s">
        <v>152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160</v>
      </c>
      <c r="BK436" s="144">
        <f>ROUND(I436*H436,2)</f>
        <v>0</v>
      </c>
      <c r="BL436" s="17" t="s">
        <v>230</v>
      </c>
      <c r="BM436" s="143" t="s">
        <v>1555</v>
      </c>
    </row>
    <row r="437" spans="2:65" s="1" customFormat="1" ht="37.9" customHeight="1">
      <c r="B437" s="32"/>
      <c r="C437" s="166" t="s">
        <v>814</v>
      </c>
      <c r="D437" s="166" t="s">
        <v>231</v>
      </c>
      <c r="E437" s="167" t="s">
        <v>1021</v>
      </c>
      <c r="F437" s="168" t="s">
        <v>1022</v>
      </c>
      <c r="G437" s="169" t="s">
        <v>168</v>
      </c>
      <c r="H437" s="170">
        <v>758.42600000000004</v>
      </c>
      <c r="I437" s="171"/>
      <c r="J437" s="172">
        <f>ROUND(I437*H437,2)</f>
        <v>0</v>
      </c>
      <c r="K437" s="168" t="s">
        <v>158</v>
      </c>
      <c r="L437" s="173"/>
      <c r="M437" s="174" t="s">
        <v>1</v>
      </c>
      <c r="N437" s="175" t="s">
        <v>43</v>
      </c>
      <c r="P437" s="141">
        <f>O437*H437</f>
        <v>0</v>
      </c>
      <c r="Q437" s="141">
        <v>1.6000000000000001E-4</v>
      </c>
      <c r="R437" s="141">
        <f>Q437*H437</f>
        <v>0.12134816000000001</v>
      </c>
      <c r="S437" s="141">
        <v>0</v>
      </c>
      <c r="T437" s="142">
        <f>S437*H437</f>
        <v>0</v>
      </c>
      <c r="AR437" s="143" t="s">
        <v>305</v>
      </c>
      <c r="AT437" s="143" t="s">
        <v>231</v>
      </c>
      <c r="AU437" s="143" t="s">
        <v>160</v>
      </c>
      <c r="AY437" s="17" t="s">
        <v>152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160</v>
      </c>
      <c r="BK437" s="144">
        <f>ROUND(I437*H437,2)</f>
        <v>0</v>
      </c>
      <c r="BL437" s="17" t="s">
        <v>230</v>
      </c>
      <c r="BM437" s="143" t="s">
        <v>1556</v>
      </c>
    </row>
    <row r="438" spans="2:65" s="12" customFormat="1" ht="11.25">
      <c r="B438" s="145"/>
      <c r="D438" s="146" t="s">
        <v>174</v>
      </c>
      <c r="F438" s="148" t="s">
        <v>1557</v>
      </c>
      <c r="H438" s="149">
        <v>758.42600000000004</v>
      </c>
      <c r="I438" s="150"/>
      <c r="L438" s="145"/>
      <c r="M438" s="151"/>
      <c r="T438" s="152"/>
      <c r="AT438" s="147" t="s">
        <v>174</v>
      </c>
      <c r="AU438" s="147" t="s">
        <v>160</v>
      </c>
      <c r="AV438" s="12" t="s">
        <v>160</v>
      </c>
      <c r="AW438" s="12" t="s">
        <v>4</v>
      </c>
      <c r="AX438" s="12" t="s">
        <v>85</v>
      </c>
      <c r="AY438" s="147" t="s">
        <v>152</v>
      </c>
    </row>
    <row r="439" spans="2:65" s="1" customFormat="1" ht="24.2" customHeight="1">
      <c r="B439" s="32"/>
      <c r="C439" s="166" t="s">
        <v>819</v>
      </c>
      <c r="D439" s="166" t="s">
        <v>231</v>
      </c>
      <c r="E439" s="167" t="s">
        <v>1026</v>
      </c>
      <c r="F439" s="168" t="s">
        <v>1027</v>
      </c>
      <c r="G439" s="169" t="s">
        <v>217</v>
      </c>
      <c r="H439" s="170">
        <v>690</v>
      </c>
      <c r="I439" s="171"/>
      <c r="J439" s="172">
        <f>ROUND(I439*H439,2)</f>
        <v>0</v>
      </c>
      <c r="K439" s="168" t="s">
        <v>158</v>
      </c>
      <c r="L439" s="173"/>
      <c r="M439" s="174" t="s">
        <v>1</v>
      </c>
      <c r="N439" s="175" t="s">
        <v>43</v>
      </c>
      <c r="P439" s="141">
        <f>O439*H439</f>
        <v>0</v>
      </c>
      <c r="Q439" s="141">
        <v>2.0000000000000001E-4</v>
      </c>
      <c r="R439" s="141">
        <f>Q439*H439</f>
        <v>0.13800000000000001</v>
      </c>
      <c r="S439" s="141">
        <v>0</v>
      </c>
      <c r="T439" s="142">
        <f>S439*H439</f>
        <v>0</v>
      </c>
      <c r="AR439" s="143" t="s">
        <v>305</v>
      </c>
      <c r="AT439" s="143" t="s">
        <v>231</v>
      </c>
      <c r="AU439" s="143" t="s">
        <v>160</v>
      </c>
      <c r="AY439" s="17" t="s">
        <v>152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160</v>
      </c>
      <c r="BK439" s="144">
        <f>ROUND(I439*H439,2)</f>
        <v>0</v>
      </c>
      <c r="BL439" s="17" t="s">
        <v>230</v>
      </c>
      <c r="BM439" s="143" t="s">
        <v>1558</v>
      </c>
    </row>
    <row r="440" spans="2:65" s="1" customFormat="1" ht="16.5" customHeight="1">
      <c r="B440" s="32"/>
      <c r="C440" s="132" t="s">
        <v>824</v>
      </c>
      <c r="D440" s="132" t="s">
        <v>154</v>
      </c>
      <c r="E440" s="133" t="s">
        <v>1030</v>
      </c>
      <c r="F440" s="134" t="s">
        <v>1031</v>
      </c>
      <c r="G440" s="135" t="s">
        <v>217</v>
      </c>
      <c r="H440" s="136">
        <v>820</v>
      </c>
      <c r="I440" s="137"/>
      <c r="J440" s="138">
        <f>ROUND(I440*H440,2)</f>
        <v>0</v>
      </c>
      <c r="K440" s="134" t="s">
        <v>158</v>
      </c>
      <c r="L440" s="32"/>
      <c r="M440" s="139" t="s">
        <v>1</v>
      </c>
      <c r="N440" s="140" t="s">
        <v>43</v>
      </c>
      <c r="P440" s="141">
        <f>O440*H440</f>
        <v>0</v>
      </c>
      <c r="Q440" s="141">
        <v>0</v>
      </c>
      <c r="R440" s="141">
        <f>Q440*H440</f>
        <v>0</v>
      </c>
      <c r="S440" s="141">
        <v>0</v>
      </c>
      <c r="T440" s="142">
        <f>S440*H440</f>
        <v>0</v>
      </c>
      <c r="AR440" s="143" t="s">
        <v>230</v>
      </c>
      <c r="AT440" s="143" t="s">
        <v>154</v>
      </c>
      <c r="AU440" s="143" t="s">
        <v>160</v>
      </c>
      <c r="AY440" s="17" t="s">
        <v>152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7" t="s">
        <v>160</v>
      </c>
      <c r="BK440" s="144">
        <f>ROUND(I440*H440,2)</f>
        <v>0</v>
      </c>
      <c r="BL440" s="17" t="s">
        <v>230</v>
      </c>
      <c r="BM440" s="143" t="s">
        <v>1559</v>
      </c>
    </row>
    <row r="441" spans="2:65" s="1" customFormat="1" ht="24.2" customHeight="1">
      <c r="B441" s="32"/>
      <c r="C441" s="166" t="s">
        <v>829</v>
      </c>
      <c r="D441" s="166" t="s">
        <v>231</v>
      </c>
      <c r="E441" s="167" t="s">
        <v>1034</v>
      </c>
      <c r="F441" s="168" t="s">
        <v>1035</v>
      </c>
      <c r="G441" s="169" t="s">
        <v>217</v>
      </c>
      <c r="H441" s="170">
        <v>902</v>
      </c>
      <c r="I441" s="171"/>
      <c r="J441" s="172">
        <f>ROUND(I441*H441,2)</f>
        <v>0</v>
      </c>
      <c r="K441" s="168" t="s">
        <v>158</v>
      </c>
      <c r="L441" s="173"/>
      <c r="M441" s="174" t="s">
        <v>1</v>
      </c>
      <c r="N441" s="175" t="s">
        <v>43</v>
      </c>
      <c r="P441" s="141">
        <f>O441*H441</f>
        <v>0</v>
      </c>
      <c r="Q441" s="141">
        <v>1.0000000000000001E-5</v>
      </c>
      <c r="R441" s="141">
        <f>Q441*H441</f>
        <v>9.0200000000000002E-3</v>
      </c>
      <c r="S441" s="141">
        <v>0</v>
      </c>
      <c r="T441" s="142">
        <f>S441*H441</f>
        <v>0</v>
      </c>
      <c r="AR441" s="143" t="s">
        <v>305</v>
      </c>
      <c r="AT441" s="143" t="s">
        <v>231</v>
      </c>
      <c r="AU441" s="143" t="s">
        <v>160</v>
      </c>
      <c r="AY441" s="17" t="s">
        <v>152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160</v>
      </c>
      <c r="BK441" s="144">
        <f>ROUND(I441*H441,2)</f>
        <v>0</v>
      </c>
      <c r="BL441" s="17" t="s">
        <v>230</v>
      </c>
      <c r="BM441" s="143" t="s">
        <v>1560</v>
      </c>
    </row>
    <row r="442" spans="2:65" s="12" customFormat="1" ht="11.25">
      <c r="B442" s="145"/>
      <c r="D442" s="146" t="s">
        <v>174</v>
      </c>
      <c r="F442" s="148" t="s">
        <v>1561</v>
      </c>
      <c r="H442" s="149">
        <v>902</v>
      </c>
      <c r="I442" s="150"/>
      <c r="L442" s="145"/>
      <c r="M442" s="151"/>
      <c r="T442" s="152"/>
      <c r="AT442" s="147" t="s">
        <v>174</v>
      </c>
      <c r="AU442" s="147" t="s">
        <v>160</v>
      </c>
      <c r="AV442" s="12" t="s">
        <v>160</v>
      </c>
      <c r="AW442" s="12" t="s">
        <v>4</v>
      </c>
      <c r="AX442" s="12" t="s">
        <v>85</v>
      </c>
      <c r="AY442" s="147" t="s">
        <v>152</v>
      </c>
    </row>
    <row r="443" spans="2:65" s="1" customFormat="1" ht="24.2" customHeight="1">
      <c r="B443" s="32"/>
      <c r="C443" s="132" t="s">
        <v>833</v>
      </c>
      <c r="D443" s="132" t="s">
        <v>154</v>
      </c>
      <c r="E443" s="133" t="s">
        <v>1039</v>
      </c>
      <c r="F443" s="134" t="s">
        <v>1040</v>
      </c>
      <c r="G443" s="135" t="s">
        <v>633</v>
      </c>
      <c r="H443" s="179"/>
      <c r="I443" s="137"/>
      <c r="J443" s="138">
        <f>ROUND(I443*H443,2)</f>
        <v>0</v>
      </c>
      <c r="K443" s="134" t="s">
        <v>158</v>
      </c>
      <c r="L443" s="32"/>
      <c r="M443" s="139" t="s">
        <v>1</v>
      </c>
      <c r="N443" s="140" t="s">
        <v>43</v>
      </c>
      <c r="P443" s="141">
        <f>O443*H443</f>
        <v>0</v>
      </c>
      <c r="Q443" s="141">
        <v>0</v>
      </c>
      <c r="R443" s="141">
        <f>Q443*H443</f>
        <v>0</v>
      </c>
      <c r="S443" s="141">
        <v>0</v>
      </c>
      <c r="T443" s="142">
        <f>S443*H443</f>
        <v>0</v>
      </c>
      <c r="AR443" s="143" t="s">
        <v>230</v>
      </c>
      <c r="AT443" s="143" t="s">
        <v>154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230</v>
      </c>
      <c r="BM443" s="143" t="s">
        <v>1562</v>
      </c>
    </row>
    <row r="444" spans="2:65" s="11" customFormat="1" ht="22.9" customHeight="1">
      <c r="B444" s="120"/>
      <c r="D444" s="121" t="s">
        <v>76</v>
      </c>
      <c r="E444" s="130" t="s">
        <v>1042</v>
      </c>
      <c r="F444" s="130" t="s">
        <v>1043</v>
      </c>
      <c r="I444" s="123"/>
      <c r="J444" s="131">
        <f>BK444</f>
        <v>0</v>
      </c>
      <c r="L444" s="120"/>
      <c r="M444" s="125"/>
      <c r="P444" s="126">
        <f>SUM(P445:P457)</f>
        <v>0</v>
      </c>
      <c r="R444" s="126">
        <f>SUM(R445:R457)</f>
        <v>0</v>
      </c>
      <c r="T444" s="127">
        <f>SUM(T445:T457)</f>
        <v>0</v>
      </c>
      <c r="AR444" s="121" t="s">
        <v>160</v>
      </c>
      <c r="AT444" s="128" t="s">
        <v>76</v>
      </c>
      <c r="AU444" s="128" t="s">
        <v>85</v>
      </c>
      <c r="AY444" s="121" t="s">
        <v>152</v>
      </c>
      <c r="BK444" s="129">
        <f>SUM(BK445:BK457)</f>
        <v>0</v>
      </c>
    </row>
    <row r="445" spans="2:65" s="1" customFormat="1" ht="44.25" customHeight="1">
      <c r="B445" s="32"/>
      <c r="C445" s="132" t="s">
        <v>998</v>
      </c>
      <c r="D445" s="132" t="s">
        <v>154</v>
      </c>
      <c r="E445" s="133" t="s">
        <v>1045</v>
      </c>
      <c r="F445" s="134" t="s">
        <v>1046</v>
      </c>
      <c r="G445" s="135" t="s">
        <v>545</v>
      </c>
      <c r="H445" s="136">
        <v>12</v>
      </c>
      <c r="I445" s="137"/>
      <c r="J445" s="138">
        <f>ROUND(I445*H445,2)</f>
        <v>0</v>
      </c>
      <c r="K445" s="134" t="s">
        <v>1</v>
      </c>
      <c r="L445" s="32"/>
      <c r="M445" s="139" t="s">
        <v>1</v>
      </c>
      <c r="N445" s="140" t="s">
        <v>43</v>
      </c>
      <c r="P445" s="141">
        <f>O445*H445</f>
        <v>0</v>
      </c>
      <c r="Q445" s="141">
        <v>0</v>
      </c>
      <c r="R445" s="141">
        <f>Q445*H445</f>
        <v>0</v>
      </c>
      <c r="S445" s="141">
        <v>0</v>
      </c>
      <c r="T445" s="142">
        <f>S445*H445</f>
        <v>0</v>
      </c>
      <c r="AR445" s="143" t="s">
        <v>230</v>
      </c>
      <c r="AT445" s="143" t="s">
        <v>154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230</v>
      </c>
      <c r="BM445" s="143" t="s">
        <v>1563</v>
      </c>
    </row>
    <row r="446" spans="2:65" s="1" customFormat="1" ht="39">
      <c r="B446" s="32"/>
      <c r="D446" s="146" t="s">
        <v>235</v>
      </c>
      <c r="F446" s="176" t="s">
        <v>1048</v>
      </c>
      <c r="I446" s="177"/>
      <c r="L446" s="32"/>
      <c r="M446" s="178"/>
      <c r="T446" s="56"/>
      <c r="AT446" s="17" t="s">
        <v>235</v>
      </c>
      <c r="AU446" s="17" t="s">
        <v>160</v>
      </c>
    </row>
    <row r="447" spans="2:65" s="1" customFormat="1" ht="44.25" customHeight="1">
      <c r="B447" s="32"/>
      <c r="C447" s="132" t="s">
        <v>1002</v>
      </c>
      <c r="D447" s="132" t="s">
        <v>154</v>
      </c>
      <c r="E447" s="133" t="s">
        <v>1050</v>
      </c>
      <c r="F447" s="134" t="s">
        <v>1051</v>
      </c>
      <c r="G447" s="135" t="s">
        <v>545</v>
      </c>
      <c r="H447" s="136">
        <v>10</v>
      </c>
      <c r="I447" s="137"/>
      <c r="J447" s="138">
        <f t="shared" ref="J447:J455" si="70">ROUND(I447*H447,2)</f>
        <v>0</v>
      </c>
      <c r="K447" s="134" t="s">
        <v>1</v>
      </c>
      <c r="L447" s="32"/>
      <c r="M447" s="139" t="s">
        <v>1</v>
      </c>
      <c r="N447" s="140" t="s">
        <v>43</v>
      </c>
      <c r="P447" s="141">
        <f t="shared" ref="P447:P455" si="71">O447*H447</f>
        <v>0</v>
      </c>
      <c r="Q447" s="141">
        <v>0</v>
      </c>
      <c r="R447" s="141">
        <f t="shared" ref="R447:R455" si="72">Q447*H447</f>
        <v>0</v>
      </c>
      <c r="S447" s="141">
        <v>0</v>
      </c>
      <c r="T447" s="142">
        <f t="shared" ref="T447:T455" si="73">S447*H447</f>
        <v>0</v>
      </c>
      <c r="AR447" s="143" t="s">
        <v>230</v>
      </c>
      <c r="AT447" s="143" t="s">
        <v>154</v>
      </c>
      <c r="AU447" s="143" t="s">
        <v>160</v>
      </c>
      <c r="AY447" s="17" t="s">
        <v>152</v>
      </c>
      <c r="BE447" s="144">
        <f t="shared" ref="BE447:BE455" si="74">IF(N447="základní",J447,0)</f>
        <v>0</v>
      </c>
      <c r="BF447" s="144">
        <f t="shared" ref="BF447:BF455" si="75">IF(N447="snížená",J447,0)</f>
        <v>0</v>
      </c>
      <c r="BG447" s="144">
        <f t="shared" ref="BG447:BG455" si="76">IF(N447="zákl. přenesená",J447,0)</f>
        <v>0</v>
      </c>
      <c r="BH447" s="144">
        <f t="shared" ref="BH447:BH455" si="77">IF(N447="sníž. přenesená",J447,0)</f>
        <v>0</v>
      </c>
      <c r="BI447" s="144">
        <f t="shared" ref="BI447:BI455" si="78">IF(N447="nulová",J447,0)</f>
        <v>0</v>
      </c>
      <c r="BJ447" s="17" t="s">
        <v>160</v>
      </c>
      <c r="BK447" s="144">
        <f t="shared" ref="BK447:BK455" si="79">ROUND(I447*H447,2)</f>
        <v>0</v>
      </c>
      <c r="BL447" s="17" t="s">
        <v>230</v>
      </c>
      <c r="BM447" s="143" t="s">
        <v>1564</v>
      </c>
    </row>
    <row r="448" spans="2:65" s="1" customFormat="1" ht="49.15" customHeight="1">
      <c r="B448" s="32"/>
      <c r="C448" s="132" t="s">
        <v>1006</v>
      </c>
      <c r="D448" s="132" t="s">
        <v>154</v>
      </c>
      <c r="E448" s="133" t="s">
        <v>1054</v>
      </c>
      <c r="F448" s="134" t="s">
        <v>1055</v>
      </c>
      <c r="G448" s="135" t="s">
        <v>545</v>
      </c>
      <c r="H448" s="136">
        <v>2</v>
      </c>
      <c r="I448" s="137"/>
      <c r="J448" s="138">
        <f t="shared" si="70"/>
        <v>0</v>
      </c>
      <c r="K448" s="134" t="s">
        <v>1</v>
      </c>
      <c r="L448" s="32"/>
      <c r="M448" s="139" t="s">
        <v>1</v>
      </c>
      <c r="N448" s="140" t="s">
        <v>43</v>
      </c>
      <c r="P448" s="141">
        <f t="shared" si="71"/>
        <v>0</v>
      </c>
      <c r="Q448" s="141">
        <v>0</v>
      </c>
      <c r="R448" s="141">
        <f t="shared" si="72"/>
        <v>0</v>
      </c>
      <c r="S448" s="141">
        <v>0</v>
      </c>
      <c r="T448" s="142">
        <f t="shared" si="73"/>
        <v>0</v>
      </c>
      <c r="AR448" s="143" t="s">
        <v>230</v>
      </c>
      <c r="AT448" s="143" t="s">
        <v>154</v>
      </c>
      <c r="AU448" s="143" t="s">
        <v>160</v>
      </c>
      <c r="AY448" s="17" t="s">
        <v>152</v>
      </c>
      <c r="BE448" s="144">
        <f t="shared" si="74"/>
        <v>0</v>
      </c>
      <c r="BF448" s="144">
        <f t="shared" si="75"/>
        <v>0</v>
      </c>
      <c r="BG448" s="144">
        <f t="shared" si="76"/>
        <v>0</v>
      </c>
      <c r="BH448" s="144">
        <f t="shared" si="77"/>
        <v>0</v>
      </c>
      <c r="BI448" s="144">
        <f t="shared" si="78"/>
        <v>0</v>
      </c>
      <c r="BJ448" s="17" t="s">
        <v>160</v>
      </c>
      <c r="BK448" s="144">
        <f t="shared" si="79"/>
        <v>0</v>
      </c>
      <c r="BL448" s="17" t="s">
        <v>230</v>
      </c>
      <c r="BM448" s="143" t="s">
        <v>1565</v>
      </c>
    </row>
    <row r="449" spans="2:65" s="1" customFormat="1" ht="49.15" customHeight="1">
      <c r="B449" s="32"/>
      <c r="C449" s="132" t="s">
        <v>1010</v>
      </c>
      <c r="D449" s="132" t="s">
        <v>154</v>
      </c>
      <c r="E449" s="133" t="s">
        <v>1058</v>
      </c>
      <c r="F449" s="134" t="s">
        <v>1059</v>
      </c>
      <c r="G449" s="135" t="s">
        <v>545</v>
      </c>
      <c r="H449" s="136">
        <v>6</v>
      </c>
      <c r="I449" s="137"/>
      <c r="J449" s="138">
        <f t="shared" si="70"/>
        <v>0</v>
      </c>
      <c r="K449" s="134" t="s">
        <v>1</v>
      </c>
      <c r="L449" s="32"/>
      <c r="M449" s="139" t="s">
        <v>1</v>
      </c>
      <c r="N449" s="140" t="s">
        <v>43</v>
      </c>
      <c r="P449" s="141">
        <f t="shared" si="71"/>
        <v>0</v>
      </c>
      <c r="Q449" s="141">
        <v>0</v>
      </c>
      <c r="R449" s="141">
        <f t="shared" si="72"/>
        <v>0</v>
      </c>
      <c r="S449" s="141">
        <v>0</v>
      </c>
      <c r="T449" s="142">
        <f t="shared" si="73"/>
        <v>0</v>
      </c>
      <c r="AR449" s="143" t="s">
        <v>230</v>
      </c>
      <c r="AT449" s="143" t="s">
        <v>154</v>
      </c>
      <c r="AU449" s="143" t="s">
        <v>160</v>
      </c>
      <c r="AY449" s="17" t="s">
        <v>152</v>
      </c>
      <c r="BE449" s="144">
        <f t="shared" si="74"/>
        <v>0</v>
      </c>
      <c r="BF449" s="144">
        <f t="shared" si="75"/>
        <v>0</v>
      </c>
      <c r="BG449" s="144">
        <f t="shared" si="76"/>
        <v>0</v>
      </c>
      <c r="BH449" s="144">
        <f t="shared" si="77"/>
        <v>0</v>
      </c>
      <c r="BI449" s="144">
        <f t="shared" si="78"/>
        <v>0</v>
      </c>
      <c r="BJ449" s="17" t="s">
        <v>160</v>
      </c>
      <c r="BK449" s="144">
        <f t="shared" si="79"/>
        <v>0</v>
      </c>
      <c r="BL449" s="17" t="s">
        <v>230</v>
      </c>
      <c r="BM449" s="143" t="s">
        <v>1566</v>
      </c>
    </row>
    <row r="450" spans="2:65" s="1" customFormat="1" ht="44.25" customHeight="1">
      <c r="B450" s="32"/>
      <c r="C450" s="132" t="s">
        <v>1044</v>
      </c>
      <c r="D450" s="132" t="s">
        <v>154</v>
      </c>
      <c r="E450" s="133" t="s">
        <v>1066</v>
      </c>
      <c r="F450" s="134" t="s">
        <v>1067</v>
      </c>
      <c r="G450" s="135" t="s">
        <v>545</v>
      </c>
      <c r="H450" s="136">
        <v>8</v>
      </c>
      <c r="I450" s="137"/>
      <c r="J450" s="138">
        <f t="shared" si="70"/>
        <v>0</v>
      </c>
      <c r="K450" s="134" t="s">
        <v>1</v>
      </c>
      <c r="L450" s="32"/>
      <c r="M450" s="139" t="s">
        <v>1</v>
      </c>
      <c r="N450" s="140" t="s">
        <v>43</v>
      </c>
      <c r="P450" s="141">
        <f t="shared" si="71"/>
        <v>0</v>
      </c>
      <c r="Q450" s="141">
        <v>0</v>
      </c>
      <c r="R450" s="141">
        <f t="shared" si="72"/>
        <v>0</v>
      </c>
      <c r="S450" s="141">
        <v>0</v>
      </c>
      <c r="T450" s="142">
        <f t="shared" si="73"/>
        <v>0</v>
      </c>
      <c r="AR450" s="143" t="s">
        <v>230</v>
      </c>
      <c r="AT450" s="143" t="s">
        <v>154</v>
      </c>
      <c r="AU450" s="143" t="s">
        <v>160</v>
      </c>
      <c r="AY450" s="17" t="s">
        <v>152</v>
      </c>
      <c r="BE450" s="144">
        <f t="shared" si="74"/>
        <v>0</v>
      </c>
      <c r="BF450" s="144">
        <f t="shared" si="75"/>
        <v>0</v>
      </c>
      <c r="BG450" s="144">
        <f t="shared" si="76"/>
        <v>0</v>
      </c>
      <c r="BH450" s="144">
        <f t="shared" si="77"/>
        <v>0</v>
      </c>
      <c r="BI450" s="144">
        <f t="shared" si="78"/>
        <v>0</v>
      </c>
      <c r="BJ450" s="17" t="s">
        <v>160</v>
      </c>
      <c r="BK450" s="144">
        <f t="shared" si="79"/>
        <v>0</v>
      </c>
      <c r="BL450" s="17" t="s">
        <v>230</v>
      </c>
      <c r="BM450" s="143" t="s">
        <v>1567</v>
      </c>
    </row>
    <row r="451" spans="2:65" s="1" customFormat="1" ht="44.25" customHeight="1">
      <c r="B451" s="32"/>
      <c r="C451" s="132" t="s">
        <v>1049</v>
      </c>
      <c r="D451" s="132" t="s">
        <v>154</v>
      </c>
      <c r="E451" s="133" t="s">
        <v>1070</v>
      </c>
      <c r="F451" s="134" t="s">
        <v>1071</v>
      </c>
      <c r="G451" s="135" t="s">
        <v>545</v>
      </c>
      <c r="H451" s="136">
        <v>1</v>
      </c>
      <c r="I451" s="137"/>
      <c r="J451" s="138">
        <f t="shared" si="70"/>
        <v>0</v>
      </c>
      <c r="K451" s="134" t="s">
        <v>1</v>
      </c>
      <c r="L451" s="32"/>
      <c r="M451" s="139" t="s">
        <v>1</v>
      </c>
      <c r="N451" s="140" t="s">
        <v>43</v>
      </c>
      <c r="P451" s="141">
        <f t="shared" si="71"/>
        <v>0</v>
      </c>
      <c r="Q451" s="141">
        <v>0</v>
      </c>
      <c r="R451" s="141">
        <f t="shared" si="72"/>
        <v>0</v>
      </c>
      <c r="S451" s="141">
        <v>0</v>
      </c>
      <c r="T451" s="142">
        <f t="shared" si="73"/>
        <v>0</v>
      </c>
      <c r="AR451" s="143" t="s">
        <v>230</v>
      </c>
      <c r="AT451" s="143" t="s">
        <v>154</v>
      </c>
      <c r="AU451" s="143" t="s">
        <v>160</v>
      </c>
      <c r="AY451" s="17" t="s">
        <v>152</v>
      </c>
      <c r="BE451" s="144">
        <f t="shared" si="74"/>
        <v>0</v>
      </c>
      <c r="BF451" s="144">
        <f t="shared" si="75"/>
        <v>0</v>
      </c>
      <c r="BG451" s="144">
        <f t="shared" si="76"/>
        <v>0</v>
      </c>
      <c r="BH451" s="144">
        <f t="shared" si="77"/>
        <v>0</v>
      </c>
      <c r="BI451" s="144">
        <f t="shared" si="78"/>
        <v>0</v>
      </c>
      <c r="BJ451" s="17" t="s">
        <v>160</v>
      </c>
      <c r="BK451" s="144">
        <f t="shared" si="79"/>
        <v>0</v>
      </c>
      <c r="BL451" s="17" t="s">
        <v>230</v>
      </c>
      <c r="BM451" s="143" t="s">
        <v>1568</v>
      </c>
    </row>
    <row r="452" spans="2:65" s="1" customFormat="1" ht="49.15" customHeight="1">
      <c r="B452" s="32"/>
      <c r="C452" s="132" t="s">
        <v>1053</v>
      </c>
      <c r="D452" s="132" t="s">
        <v>154</v>
      </c>
      <c r="E452" s="133" t="s">
        <v>1082</v>
      </c>
      <c r="F452" s="134" t="s">
        <v>1569</v>
      </c>
      <c r="G452" s="135" t="s">
        <v>545</v>
      </c>
      <c r="H452" s="136">
        <v>7</v>
      </c>
      <c r="I452" s="137"/>
      <c r="J452" s="138">
        <f t="shared" si="70"/>
        <v>0</v>
      </c>
      <c r="K452" s="134" t="s">
        <v>1</v>
      </c>
      <c r="L452" s="32"/>
      <c r="M452" s="139" t="s">
        <v>1</v>
      </c>
      <c r="N452" s="140" t="s">
        <v>43</v>
      </c>
      <c r="P452" s="141">
        <f t="shared" si="71"/>
        <v>0</v>
      </c>
      <c r="Q452" s="141">
        <v>0</v>
      </c>
      <c r="R452" s="141">
        <f t="shared" si="72"/>
        <v>0</v>
      </c>
      <c r="S452" s="141">
        <v>0</v>
      </c>
      <c r="T452" s="142">
        <f t="shared" si="73"/>
        <v>0</v>
      </c>
      <c r="AR452" s="143" t="s">
        <v>230</v>
      </c>
      <c r="AT452" s="143" t="s">
        <v>154</v>
      </c>
      <c r="AU452" s="143" t="s">
        <v>160</v>
      </c>
      <c r="AY452" s="17" t="s">
        <v>152</v>
      </c>
      <c r="BE452" s="144">
        <f t="shared" si="74"/>
        <v>0</v>
      </c>
      <c r="BF452" s="144">
        <f t="shared" si="75"/>
        <v>0</v>
      </c>
      <c r="BG452" s="144">
        <f t="shared" si="76"/>
        <v>0</v>
      </c>
      <c r="BH452" s="144">
        <f t="shared" si="77"/>
        <v>0</v>
      </c>
      <c r="BI452" s="144">
        <f t="shared" si="78"/>
        <v>0</v>
      </c>
      <c r="BJ452" s="17" t="s">
        <v>160</v>
      </c>
      <c r="BK452" s="144">
        <f t="shared" si="79"/>
        <v>0</v>
      </c>
      <c r="BL452" s="17" t="s">
        <v>230</v>
      </c>
      <c r="BM452" s="143" t="s">
        <v>1570</v>
      </c>
    </row>
    <row r="453" spans="2:65" s="1" customFormat="1" ht="49.15" customHeight="1">
      <c r="B453" s="32"/>
      <c r="C453" s="132" t="s">
        <v>1057</v>
      </c>
      <c r="D453" s="132" t="s">
        <v>154</v>
      </c>
      <c r="E453" s="133" t="s">
        <v>1086</v>
      </c>
      <c r="F453" s="134" t="s">
        <v>1087</v>
      </c>
      <c r="G453" s="135" t="s">
        <v>545</v>
      </c>
      <c r="H453" s="136">
        <v>1</v>
      </c>
      <c r="I453" s="137"/>
      <c r="J453" s="138">
        <f t="shared" si="70"/>
        <v>0</v>
      </c>
      <c r="K453" s="134" t="s">
        <v>1</v>
      </c>
      <c r="L453" s="32"/>
      <c r="M453" s="139" t="s">
        <v>1</v>
      </c>
      <c r="N453" s="140" t="s">
        <v>43</v>
      </c>
      <c r="P453" s="141">
        <f t="shared" si="71"/>
        <v>0</v>
      </c>
      <c r="Q453" s="141">
        <v>0</v>
      </c>
      <c r="R453" s="141">
        <f t="shared" si="72"/>
        <v>0</v>
      </c>
      <c r="S453" s="141">
        <v>0</v>
      </c>
      <c r="T453" s="142">
        <f t="shared" si="73"/>
        <v>0</v>
      </c>
      <c r="AR453" s="143" t="s">
        <v>230</v>
      </c>
      <c r="AT453" s="143" t="s">
        <v>154</v>
      </c>
      <c r="AU453" s="143" t="s">
        <v>160</v>
      </c>
      <c r="AY453" s="17" t="s">
        <v>152</v>
      </c>
      <c r="BE453" s="144">
        <f t="shared" si="74"/>
        <v>0</v>
      </c>
      <c r="BF453" s="144">
        <f t="shared" si="75"/>
        <v>0</v>
      </c>
      <c r="BG453" s="144">
        <f t="shared" si="76"/>
        <v>0</v>
      </c>
      <c r="BH453" s="144">
        <f t="shared" si="77"/>
        <v>0</v>
      </c>
      <c r="BI453" s="144">
        <f t="shared" si="78"/>
        <v>0</v>
      </c>
      <c r="BJ453" s="17" t="s">
        <v>160</v>
      </c>
      <c r="BK453" s="144">
        <f t="shared" si="79"/>
        <v>0</v>
      </c>
      <c r="BL453" s="17" t="s">
        <v>230</v>
      </c>
      <c r="BM453" s="143" t="s">
        <v>1571</v>
      </c>
    </row>
    <row r="454" spans="2:65" s="1" customFormat="1" ht="37.9" customHeight="1">
      <c r="B454" s="32"/>
      <c r="C454" s="132" t="s">
        <v>1065</v>
      </c>
      <c r="D454" s="132" t="s">
        <v>154</v>
      </c>
      <c r="E454" s="133" t="s">
        <v>1090</v>
      </c>
      <c r="F454" s="134" t="s">
        <v>1572</v>
      </c>
      <c r="G454" s="135" t="s">
        <v>1092</v>
      </c>
      <c r="H454" s="136">
        <v>54.24</v>
      </c>
      <c r="I454" s="137"/>
      <c r="J454" s="138">
        <f t="shared" si="70"/>
        <v>0</v>
      </c>
      <c r="K454" s="134" t="s">
        <v>1</v>
      </c>
      <c r="L454" s="32"/>
      <c r="M454" s="139" t="s">
        <v>1</v>
      </c>
      <c r="N454" s="140" t="s">
        <v>43</v>
      </c>
      <c r="P454" s="141">
        <f t="shared" si="71"/>
        <v>0</v>
      </c>
      <c r="Q454" s="141">
        <v>0</v>
      </c>
      <c r="R454" s="141">
        <f t="shared" si="72"/>
        <v>0</v>
      </c>
      <c r="S454" s="141">
        <v>0</v>
      </c>
      <c r="T454" s="142">
        <f t="shared" si="73"/>
        <v>0</v>
      </c>
      <c r="AR454" s="143" t="s">
        <v>230</v>
      </c>
      <c r="AT454" s="143" t="s">
        <v>154</v>
      </c>
      <c r="AU454" s="143" t="s">
        <v>160</v>
      </c>
      <c r="AY454" s="17" t="s">
        <v>152</v>
      </c>
      <c r="BE454" s="144">
        <f t="shared" si="74"/>
        <v>0</v>
      </c>
      <c r="BF454" s="144">
        <f t="shared" si="75"/>
        <v>0</v>
      </c>
      <c r="BG454" s="144">
        <f t="shared" si="76"/>
        <v>0</v>
      </c>
      <c r="BH454" s="144">
        <f t="shared" si="77"/>
        <v>0</v>
      </c>
      <c r="BI454" s="144">
        <f t="shared" si="78"/>
        <v>0</v>
      </c>
      <c r="BJ454" s="17" t="s">
        <v>160</v>
      </c>
      <c r="BK454" s="144">
        <f t="shared" si="79"/>
        <v>0</v>
      </c>
      <c r="BL454" s="17" t="s">
        <v>230</v>
      </c>
      <c r="BM454" s="143" t="s">
        <v>1573</v>
      </c>
    </row>
    <row r="455" spans="2:65" s="1" customFormat="1" ht="24.2" customHeight="1">
      <c r="B455" s="32"/>
      <c r="C455" s="132" t="s">
        <v>1069</v>
      </c>
      <c r="D455" s="132" t="s">
        <v>154</v>
      </c>
      <c r="E455" s="133" t="s">
        <v>1574</v>
      </c>
      <c r="F455" s="134" t="s">
        <v>1575</v>
      </c>
      <c r="G455" s="135" t="s">
        <v>791</v>
      </c>
      <c r="H455" s="136">
        <v>1</v>
      </c>
      <c r="I455" s="137"/>
      <c r="J455" s="138">
        <f t="shared" si="70"/>
        <v>0</v>
      </c>
      <c r="K455" s="134" t="s">
        <v>1</v>
      </c>
      <c r="L455" s="32"/>
      <c r="M455" s="139" t="s">
        <v>1</v>
      </c>
      <c r="N455" s="140" t="s">
        <v>43</v>
      </c>
      <c r="P455" s="141">
        <f t="shared" si="71"/>
        <v>0</v>
      </c>
      <c r="Q455" s="141">
        <v>0</v>
      </c>
      <c r="R455" s="141">
        <f t="shared" si="72"/>
        <v>0</v>
      </c>
      <c r="S455" s="141">
        <v>0</v>
      </c>
      <c r="T455" s="142">
        <f t="shared" si="73"/>
        <v>0</v>
      </c>
      <c r="AR455" s="143" t="s">
        <v>230</v>
      </c>
      <c r="AT455" s="143" t="s">
        <v>154</v>
      </c>
      <c r="AU455" s="143" t="s">
        <v>160</v>
      </c>
      <c r="AY455" s="17" t="s">
        <v>152</v>
      </c>
      <c r="BE455" s="144">
        <f t="shared" si="74"/>
        <v>0</v>
      </c>
      <c r="BF455" s="144">
        <f t="shared" si="75"/>
        <v>0</v>
      </c>
      <c r="BG455" s="144">
        <f t="shared" si="76"/>
        <v>0</v>
      </c>
      <c r="BH455" s="144">
        <f t="shared" si="77"/>
        <v>0</v>
      </c>
      <c r="BI455" s="144">
        <f t="shared" si="78"/>
        <v>0</v>
      </c>
      <c r="BJ455" s="17" t="s">
        <v>160</v>
      </c>
      <c r="BK455" s="144">
        <f t="shared" si="79"/>
        <v>0</v>
      </c>
      <c r="BL455" s="17" t="s">
        <v>230</v>
      </c>
      <c r="BM455" s="143" t="s">
        <v>1576</v>
      </c>
    </row>
    <row r="456" spans="2:65" s="12" customFormat="1" ht="11.25">
      <c r="B456" s="145"/>
      <c r="D456" s="146" t="s">
        <v>174</v>
      </c>
      <c r="E456" s="147" t="s">
        <v>1</v>
      </c>
      <c r="F456" s="148" t="s">
        <v>1577</v>
      </c>
      <c r="H456" s="149">
        <v>1</v>
      </c>
      <c r="I456" s="150"/>
      <c r="L456" s="145"/>
      <c r="M456" s="151"/>
      <c r="T456" s="152"/>
      <c r="AT456" s="147" t="s">
        <v>174</v>
      </c>
      <c r="AU456" s="147" t="s">
        <v>160</v>
      </c>
      <c r="AV456" s="12" t="s">
        <v>160</v>
      </c>
      <c r="AW456" s="12" t="s">
        <v>32</v>
      </c>
      <c r="AX456" s="12" t="s">
        <v>85</v>
      </c>
      <c r="AY456" s="147" t="s">
        <v>152</v>
      </c>
    </row>
    <row r="457" spans="2:65" s="1" customFormat="1" ht="24.2" customHeight="1">
      <c r="B457" s="32"/>
      <c r="C457" s="132" t="s">
        <v>1073</v>
      </c>
      <c r="D457" s="132" t="s">
        <v>154</v>
      </c>
      <c r="E457" s="133" t="s">
        <v>1100</v>
      </c>
      <c r="F457" s="134" t="s">
        <v>1101</v>
      </c>
      <c r="G457" s="135" t="s">
        <v>633</v>
      </c>
      <c r="H457" s="179"/>
      <c r="I457" s="137"/>
      <c r="J457" s="138">
        <f>ROUND(I457*H457,2)</f>
        <v>0</v>
      </c>
      <c r="K457" s="134" t="s">
        <v>158</v>
      </c>
      <c r="L457" s="32"/>
      <c r="M457" s="139" t="s">
        <v>1</v>
      </c>
      <c r="N457" s="140" t="s">
        <v>43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230</v>
      </c>
      <c r="AT457" s="143" t="s">
        <v>154</v>
      </c>
      <c r="AU457" s="143" t="s">
        <v>160</v>
      </c>
      <c r="AY457" s="17" t="s">
        <v>152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160</v>
      </c>
      <c r="BK457" s="144">
        <f>ROUND(I457*H457,2)</f>
        <v>0</v>
      </c>
      <c r="BL457" s="17" t="s">
        <v>230</v>
      </c>
      <c r="BM457" s="143" t="s">
        <v>1578</v>
      </c>
    </row>
    <row r="458" spans="2:65" s="11" customFormat="1" ht="22.9" customHeight="1">
      <c r="B458" s="120"/>
      <c r="D458" s="121" t="s">
        <v>76</v>
      </c>
      <c r="E458" s="130" t="s">
        <v>1103</v>
      </c>
      <c r="F458" s="130" t="s">
        <v>1104</v>
      </c>
      <c r="I458" s="123"/>
      <c r="J458" s="131">
        <f>BK458</f>
        <v>0</v>
      </c>
      <c r="L458" s="120"/>
      <c r="M458" s="125"/>
      <c r="P458" s="126">
        <f>SUM(P459:P487)</f>
        <v>0</v>
      </c>
      <c r="R458" s="126">
        <f>SUM(R459:R487)</f>
        <v>0</v>
      </c>
      <c r="T458" s="127">
        <f>SUM(T459:T487)</f>
        <v>0</v>
      </c>
      <c r="AR458" s="121" t="s">
        <v>160</v>
      </c>
      <c r="AT458" s="128" t="s">
        <v>76</v>
      </c>
      <c r="AU458" s="128" t="s">
        <v>85</v>
      </c>
      <c r="AY458" s="121" t="s">
        <v>152</v>
      </c>
      <c r="BK458" s="129">
        <f>SUM(BK459:BK487)</f>
        <v>0</v>
      </c>
    </row>
    <row r="459" spans="2:65" s="1" customFormat="1" ht="49.15" customHeight="1">
      <c r="B459" s="32"/>
      <c r="C459" s="132" t="s">
        <v>1077</v>
      </c>
      <c r="D459" s="132" t="s">
        <v>154</v>
      </c>
      <c r="E459" s="133" t="s">
        <v>1106</v>
      </c>
      <c r="F459" s="134" t="s">
        <v>1107</v>
      </c>
      <c r="G459" s="135" t="s">
        <v>168</v>
      </c>
      <c r="H459" s="136">
        <v>133.17500000000001</v>
      </c>
      <c r="I459" s="137"/>
      <c r="J459" s="138">
        <f>ROUND(I459*H459,2)</f>
        <v>0</v>
      </c>
      <c r="K459" s="134" t="s">
        <v>1</v>
      </c>
      <c r="L459" s="32"/>
      <c r="M459" s="139" t="s">
        <v>1</v>
      </c>
      <c r="N459" s="140" t="s">
        <v>43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230</v>
      </c>
      <c r="AT459" s="143" t="s">
        <v>154</v>
      </c>
      <c r="AU459" s="143" t="s">
        <v>160</v>
      </c>
      <c r="AY459" s="17" t="s">
        <v>152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160</v>
      </c>
      <c r="BK459" s="144">
        <f>ROUND(I459*H459,2)</f>
        <v>0</v>
      </c>
      <c r="BL459" s="17" t="s">
        <v>230</v>
      </c>
      <c r="BM459" s="143" t="s">
        <v>1579</v>
      </c>
    </row>
    <row r="460" spans="2:65" s="1" customFormat="1" ht="37.9" customHeight="1">
      <c r="B460" s="32"/>
      <c r="C460" s="132" t="s">
        <v>1029</v>
      </c>
      <c r="D460" s="132" t="s">
        <v>154</v>
      </c>
      <c r="E460" s="133" t="s">
        <v>1136</v>
      </c>
      <c r="F460" s="134" t="s">
        <v>1137</v>
      </c>
      <c r="G460" s="135" t="s">
        <v>168</v>
      </c>
      <c r="H460" s="136">
        <v>10.208</v>
      </c>
      <c r="I460" s="137"/>
      <c r="J460" s="138">
        <f>ROUND(I460*H460,2)</f>
        <v>0</v>
      </c>
      <c r="K460" s="134" t="s">
        <v>1</v>
      </c>
      <c r="L460" s="32"/>
      <c r="M460" s="139" t="s">
        <v>1</v>
      </c>
      <c r="N460" s="140" t="s">
        <v>43</v>
      </c>
      <c r="P460" s="141">
        <f>O460*H460</f>
        <v>0</v>
      </c>
      <c r="Q460" s="141">
        <v>0</v>
      </c>
      <c r="R460" s="141">
        <f>Q460*H460</f>
        <v>0</v>
      </c>
      <c r="S460" s="141">
        <v>0</v>
      </c>
      <c r="T460" s="142">
        <f>S460*H460</f>
        <v>0</v>
      </c>
      <c r="AR460" s="143" t="s">
        <v>230</v>
      </c>
      <c r="AT460" s="143" t="s">
        <v>154</v>
      </c>
      <c r="AU460" s="143" t="s">
        <v>160</v>
      </c>
      <c r="AY460" s="17" t="s">
        <v>152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160</v>
      </c>
      <c r="BK460" s="144">
        <f>ROUND(I460*H460,2)</f>
        <v>0</v>
      </c>
      <c r="BL460" s="17" t="s">
        <v>230</v>
      </c>
      <c r="BM460" s="143" t="s">
        <v>1580</v>
      </c>
    </row>
    <row r="461" spans="2:65" s="12" customFormat="1" ht="11.25">
      <c r="B461" s="145"/>
      <c r="D461" s="146" t="s">
        <v>174</v>
      </c>
      <c r="E461" s="147" t="s">
        <v>1</v>
      </c>
      <c r="F461" s="148" t="s">
        <v>1581</v>
      </c>
      <c r="H461" s="149">
        <v>10.208</v>
      </c>
      <c r="I461" s="150"/>
      <c r="L461" s="145"/>
      <c r="M461" s="151"/>
      <c r="T461" s="152"/>
      <c r="AT461" s="147" t="s">
        <v>174</v>
      </c>
      <c r="AU461" s="147" t="s">
        <v>160</v>
      </c>
      <c r="AV461" s="12" t="s">
        <v>160</v>
      </c>
      <c r="AW461" s="12" t="s">
        <v>32</v>
      </c>
      <c r="AX461" s="12" t="s">
        <v>77</v>
      </c>
      <c r="AY461" s="147" t="s">
        <v>152</v>
      </c>
    </row>
    <row r="462" spans="2:65" s="13" customFormat="1" ht="11.25">
      <c r="B462" s="153"/>
      <c r="D462" s="146" t="s">
        <v>174</v>
      </c>
      <c r="E462" s="154" t="s">
        <v>1</v>
      </c>
      <c r="F462" s="155" t="s">
        <v>176</v>
      </c>
      <c r="H462" s="156">
        <v>10.208</v>
      </c>
      <c r="I462" s="157"/>
      <c r="L462" s="153"/>
      <c r="M462" s="158"/>
      <c r="T462" s="159"/>
      <c r="AT462" s="154" t="s">
        <v>174</v>
      </c>
      <c r="AU462" s="154" t="s">
        <v>160</v>
      </c>
      <c r="AV462" s="13" t="s">
        <v>159</v>
      </c>
      <c r="AW462" s="13" t="s">
        <v>32</v>
      </c>
      <c r="AX462" s="13" t="s">
        <v>85</v>
      </c>
      <c r="AY462" s="154" t="s">
        <v>152</v>
      </c>
    </row>
    <row r="463" spans="2:65" s="14" customFormat="1" ht="11.25">
      <c r="B463" s="160"/>
      <c r="D463" s="146" t="s">
        <v>174</v>
      </c>
      <c r="E463" s="161" t="s">
        <v>1</v>
      </c>
      <c r="F463" s="162" t="s">
        <v>1110</v>
      </c>
      <c r="H463" s="161" t="s">
        <v>1</v>
      </c>
      <c r="I463" s="163"/>
      <c r="L463" s="160"/>
      <c r="M463" s="164"/>
      <c r="T463" s="165"/>
      <c r="AT463" s="161" t="s">
        <v>174</v>
      </c>
      <c r="AU463" s="161" t="s">
        <v>160</v>
      </c>
      <c r="AV463" s="14" t="s">
        <v>85</v>
      </c>
      <c r="AW463" s="14" t="s">
        <v>32</v>
      </c>
      <c r="AX463" s="14" t="s">
        <v>77</v>
      </c>
      <c r="AY463" s="161" t="s">
        <v>152</v>
      </c>
    </row>
    <row r="464" spans="2:65" s="12" customFormat="1" ht="11.25">
      <c r="B464" s="145"/>
      <c r="D464" s="146" t="s">
        <v>174</v>
      </c>
      <c r="E464" s="147" t="s">
        <v>1</v>
      </c>
      <c r="F464" s="148" t="s">
        <v>1140</v>
      </c>
      <c r="H464" s="149">
        <v>4.7249999999999996</v>
      </c>
      <c r="I464" s="150"/>
      <c r="L464" s="145"/>
      <c r="M464" s="151"/>
      <c r="T464" s="152"/>
      <c r="AT464" s="147" t="s">
        <v>174</v>
      </c>
      <c r="AU464" s="147" t="s">
        <v>160</v>
      </c>
      <c r="AV464" s="12" t="s">
        <v>160</v>
      </c>
      <c r="AW464" s="12" t="s">
        <v>32</v>
      </c>
      <c r="AX464" s="12" t="s">
        <v>77</v>
      </c>
      <c r="AY464" s="147" t="s">
        <v>152</v>
      </c>
    </row>
    <row r="465" spans="2:65" s="12" customFormat="1" ht="11.25">
      <c r="B465" s="145"/>
      <c r="D465" s="146" t="s">
        <v>174</v>
      </c>
      <c r="E465" s="147" t="s">
        <v>1</v>
      </c>
      <c r="F465" s="148" t="s">
        <v>1141</v>
      </c>
      <c r="H465" s="149">
        <v>4.7249999999999996</v>
      </c>
      <c r="I465" s="150"/>
      <c r="L465" s="145"/>
      <c r="M465" s="151"/>
      <c r="T465" s="152"/>
      <c r="AT465" s="147" t="s">
        <v>174</v>
      </c>
      <c r="AU465" s="147" t="s">
        <v>160</v>
      </c>
      <c r="AV465" s="12" t="s">
        <v>160</v>
      </c>
      <c r="AW465" s="12" t="s">
        <v>32</v>
      </c>
      <c r="AX465" s="12" t="s">
        <v>77</v>
      </c>
      <c r="AY465" s="147" t="s">
        <v>152</v>
      </c>
    </row>
    <row r="466" spans="2:65" s="12" customFormat="1" ht="11.25">
      <c r="B466" s="145"/>
      <c r="D466" s="146" t="s">
        <v>174</v>
      </c>
      <c r="E466" s="147" t="s">
        <v>1</v>
      </c>
      <c r="F466" s="148" t="s">
        <v>1142</v>
      </c>
      <c r="H466" s="149">
        <v>2.31</v>
      </c>
      <c r="I466" s="150"/>
      <c r="L466" s="145"/>
      <c r="M466" s="151"/>
      <c r="T466" s="152"/>
      <c r="AT466" s="147" t="s">
        <v>174</v>
      </c>
      <c r="AU466" s="147" t="s">
        <v>160</v>
      </c>
      <c r="AV466" s="12" t="s">
        <v>160</v>
      </c>
      <c r="AW466" s="12" t="s">
        <v>32</v>
      </c>
      <c r="AX466" s="12" t="s">
        <v>77</v>
      </c>
      <c r="AY466" s="147" t="s">
        <v>152</v>
      </c>
    </row>
    <row r="467" spans="2:65" s="12" customFormat="1" ht="11.25">
      <c r="B467" s="145"/>
      <c r="D467" s="146" t="s">
        <v>174</v>
      </c>
      <c r="E467" s="147" t="s">
        <v>1</v>
      </c>
      <c r="F467" s="148" t="s">
        <v>1143</v>
      </c>
      <c r="H467" s="149">
        <v>1.0149999999999999</v>
      </c>
      <c r="I467" s="150"/>
      <c r="L467" s="145"/>
      <c r="M467" s="151"/>
      <c r="T467" s="152"/>
      <c r="AT467" s="147" t="s">
        <v>174</v>
      </c>
      <c r="AU467" s="147" t="s">
        <v>160</v>
      </c>
      <c r="AV467" s="12" t="s">
        <v>160</v>
      </c>
      <c r="AW467" s="12" t="s">
        <v>32</v>
      </c>
      <c r="AX467" s="12" t="s">
        <v>77</v>
      </c>
      <c r="AY467" s="147" t="s">
        <v>152</v>
      </c>
    </row>
    <row r="468" spans="2:65" s="12" customFormat="1" ht="11.25">
      <c r="B468" s="145"/>
      <c r="D468" s="146" t="s">
        <v>174</v>
      </c>
      <c r="E468" s="147" t="s">
        <v>1</v>
      </c>
      <c r="F468" s="148" t="s">
        <v>1144</v>
      </c>
      <c r="H468" s="149">
        <v>0.315</v>
      </c>
      <c r="I468" s="150"/>
      <c r="L468" s="145"/>
      <c r="M468" s="151"/>
      <c r="T468" s="152"/>
      <c r="AT468" s="147" t="s">
        <v>174</v>
      </c>
      <c r="AU468" s="147" t="s">
        <v>160</v>
      </c>
      <c r="AV468" s="12" t="s">
        <v>160</v>
      </c>
      <c r="AW468" s="12" t="s">
        <v>32</v>
      </c>
      <c r="AX468" s="12" t="s">
        <v>77</v>
      </c>
      <c r="AY468" s="147" t="s">
        <v>152</v>
      </c>
    </row>
    <row r="469" spans="2:65" s="12" customFormat="1" ht="11.25">
      <c r="B469" s="145"/>
      <c r="D469" s="146" t="s">
        <v>174</v>
      </c>
      <c r="E469" s="147" t="s">
        <v>1</v>
      </c>
      <c r="F469" s="148" t="s">
        <v>1145</v>
      </c>
      <c r="H469" s="149">
        <v>2.6779999999999999</v>
      </c>
      <c r="I469" s="150"/>
      <c r="L469" s="145"/>
      <c r="M469" s="151"/>
      <c r="T469" s="152"/>
      <c r="AT469" s="147" t="s">
        <v>174</v>
      </c>
      <c r="AU469" s="147" t="s">
        <v>160</v>
      </c>
      <c r="AV469" s="12" t="s">
        <v>160</v>
      </c>
      <c r="AW469" s="12" t="s">
        <v>32</v>
      </c>
      <c r="AX469" s="12" t="s">
        <v>77</v>
      </c>
      <c r="AY469" s="147" t="s">
        <v>152</v>
      </c>
    </row>
    <row r="470" spans="2:65" s="12" customFormat="1" ht="11.25">
      <c r="B470" s="145"/>
      <c r="D470" s="146" t="s">
        <v>174</v>
      </c>
      <c r="E470" s="147" t="s">
        <v>1</v>
      </c>
      <c r="F470" s="148" t="s">
        <v>1146</v>
      </c>
      <c r="H470" s="149">
        <v>3.0630000000000002</v>
      </c>
      <c r="I470" s="150"/>
      <c r="L470" s="145"/>
      <c r="M470" s="151"/>
      <c r="T470" s="152"/>
      <c r="AT470" s="147" t="s">
        <v>174</v>
      </c>
      <c r="AU470" s="147" t="s">
        <v>160</v>
      </c>
      <c r="AV470" s="12" t="s">
        <v>160</v>
      </c>
      <c r="AW470" s="12" t="s">
        <v>32</v>
      </c>
      <c r="AX470" s="12" t="s">
        <v>77</v>
      </c>
      <c r="AY470" s="147" t="s">
        <v>152</v>
      </c>
    </row>
    <row r="471" spans="2:65" s="12" customFormat="1" ht="11.25">
      <c r="B471" s="145"/>
      <c r="D471" s="146" t="s">
        <v>174</v>
      </c>
      <c r="E471" s="147" t="s">
        <v>1</v>
      </c>
      <c r="F471" s="148" t="s">
        <v>1147</v>
      </c>
      <c r="H471" s="149">
        <v>0.45500000000000002</v>
      </c>
      <c r="I471" s="150"/>
      <c r="L471" s="145"/>
      <c r="M471" s="151"/>
      <c r="T471" s="152"/>
      <c r="AT471" s="147" t="s">
        <v>174</v>
      </c>
      <c r="AU471" s="147" t="s">
        <v>160</v>
      </c>
      <c r="AV471" s="12" t="s">
        <v>160</v>
      </c>
      <c r="AW471" s="12" t="s">
        <v>32</v>
      </c>
      <c r="AX471" s="12" t="s">
        <v>77</v>
      </c>
      <c r="AY471" s="147" t="s">
        <v>152</v>
      </c>
    </row>
    <row r="472" spans="2:65" s="12" customFormat="1" ht="11.25">
      <c r="B472" s="145"/>
      <c r="D472" s="146" t="s">
        <v>174</v>
      </c>
      <c r="E472" s="147" t="s">
        <v>1</v>
      </c>
      <c r="F472" s="148" t="s">
        <v>1148</v>
      </c>
      <c r="H472" s="149">
        <v>0.99</v>
      </c>
      <c r="I472" s="150"/>
      <c r="L472" s="145"/>
      <c r="M472" s="151"/>
      <c r="T472" s="152"/>
      <c r="AT472" s="147" t="s">
        <v>174</v>
      </c>
      <c r="AU472" s="147" t="s">
        <v>160</v>
      </c>
      <c r="AV472" s="12" t="s">
        <v>160</v>
      </c>
      <c r="AW472" s="12" t="s">
        <v>32</v>
      </c>
      <c r="AX472" s="12" t="s">
        <v>77</v>
      </c>
      <c r="AY472" s="147" t="s">
        <v>152</v>
      </c>
    </row>
    <row r="473" spans="2:65" s="12" customFormat="1" ht="11.25">
      <c r="B473" s="145"/>
      <c r="D473" s="146" t="s">
        <v>174</v>
      </c>
      <c r="E473" s="147" t="s">
        <v>1</v>
      </c>
      <c r="F473" s="148" t="s">
        <v>1149</v>
      </c>
      <c r="H473" s="149">
        <v>0.99</v>
      </c>
      <c r="I473" s="150"/>
      <c r="L473" s="145"/>
      <c r="M473" s="151"/>
      <c r="T473" s="152"/>
      <c r="AT473" s="147" t="s">
        <v>174</v>
      </c>
      <c r="AU473" s="147" t="s">
        <v>160</v>
      </c>
      <c r="AV473" s="12" t="s">
        <v>160</v>
      </c>
      <c r="AW473" s="12" t="s">
        <v>32</v>
      </c>
      <c r="AX473" s="12" t="s">
        <v>77</v>
      </c>
      <c r="AY473" s="147" t="s">
        <v>152</v>
      </c>
    </row>
    <row r="474" spans="2:65" s="15" customFormat="1" ht="11.25">
      <c r="B474" s="180"/>
      <c r="D474" s="146" t="s">
        <v>174</v>
      </c>
      <c r="E474" s="181" t="s">
        <v>1</v>
      </c>
      <c r="F474" s="182" t="s">
        <v>1130</v>
      </c>
      <c r="H474" s="183">
        <v>21.265999999999998</v>
      </c>
      <c r="I474" s="184"/>
      <c r="L474" s="180"/>
      <c r="M474" s="185"/>
      <c r="T474" s="186"/>
      <c r="AT474" s="181" t="s">
        <v>174</v>
      </c>
      <c r="AU474" s="181" t="s">
        <v>160</v>
      </c>
      <c r="AV474" s="15" t="s">
        <v>165</v>
      </c>
      <c r="AW474" s="15" t="s">
        <v>32</v>
      </c>
      <c r="AX474" s="15" t="s">
        <v>77</v>
      </c>
      <c r="AY474" s="181" t="s">
        <v>152</v>
      </c>
    </row>
    <row r="475" spans="2:65" s="1" customFormat="1" ht="33" customHeight="1">
      <c r="B475" s="32"/>
      <c r="C475" s="132" t="s">
        <v>847</v>
      </c>
      <c r="D475" s="132" t="s">
        <v>154</v>
      </c>
      <c r="E475" s="133" t="s">
        <v>1151</v>
      </c>
      <c r="F475" s="134" t="s">
        <v>1152</v>
      </c>
      <c r="G475" s="135" t="s">
        <v>157</v>
      </c>
      <c r="H475" s="136">
        <v>18</v>
      </c>
      <c r="I475" s="137"/>
      <c r="J475" s="138">
        <f>ROUND(I475*H475,2)</f>
        <v>0</v>
      </c>
      <c r="K475" s="134" t="s">
        <v>1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230</v>
      </c>
      <c r="AT475" s="143" t="s">
        <v>154</v>
      </c>
      <c r="AU475" s="143" t="s">
        <v>160</v>
      </c>
      <c r="AY475" s="17" t="s">
        <v>152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160</v>
      </c>
      <c r="BK475" s="144">
        <f>ROUND(I475*H475,2)</f>
        <v>0</v>
      </c>
      <c r="BL475" s="17" t="s">
        <v>230</v>
      </c>
      <c r="BM475" s="143" t="s">
        <v>1582</v>
      </c>
    </row>
    <row r="476" spans="2:65" s="1" customFormat="1" ht="33" customHeight="1">
      <c r="B476" s="32"/>
      <c r="C476" s="132" t="s">
        <v>851</v>
      </c>
      <c r="D476" s="132" t="s">
        <v>154</v>
      </c>
      <c r="E476" s="133" t="s">
        <v>1155</v>
      </c>
      <c r="F476" s="134" t="s">
        <v>1156</v>
      </c>
      <c r="G476" s="135" t="s">
        <v>157</v>
      </c>
      <c r="H476" s="136">
        <v>3</v>
      </c>
      <c r="I476" s="137"/>
      <c r="J476" s="138">
        <f>ROUND(I476*H476,2)</f>
        <v>0</v>
      </c>
      <c r="K476" s="134" t="s">
        <v>1</v>
      </c>
      <c r="L476" s="32"/>
      <c r="M476" s="139" t="s">
        <v>1</v>
      </c>
      <c r="N476" s="140" t="s">
        <v>43</v>
      </c>
      <c r="P476" s="141">
        <f>O476*H476</f>
        <v>0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230</v>
      </c>
      <c r="AT476" s="143" t="s">
        <v>154</v>
      </c>
      <c r="AU476" s="143" t="s">
        <v>160</v>
      </c>
      <c r="AY476" s="17" t="s">
        <v>152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7" t="s">
        <v>160</v>
      </c>
      <c r="BK476" s="144">
        <f>ROUND(I476*H476,2)</f>
        <v>0</v>
      </c>
      <c r="BL476" s="17" t="s">
        <v>230</v>
      </c>
      <c r="BM476" s="143" t="s">
        <v>1583</v>
      </c>
    </row>
    <row r="477" spans="2:65" s="1" customFormat="1" ht="33" customHeight="1">
      <c r="B477" s="32"/>
      <c r="C477" s="132" t="s">
        <v>1081</v>
      </c>
      <c r="D477" s="132" t="s">
        <v>154</v>
      </c>
      <c r="E477" s="133" t="s">
        <v>1159</v>
      </c>
      <c r="F477" s="134" t="s">
        <v>1160</v>
      </c>
      <c r="G477" s="135" t="s">
        <v>168</v>
      </c>
      <c r="H477" s="136">
        <v>36.695999999999998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0</v>
      </c>
      <c r="R477" s="141">
        <f>Q477*H477</f>
        <v>0</v>
      </c>
      <c r="S477" s="141">
        <v>0</v>
      </c>
      <c r="T477" s="142">
        <f>S477*H477</f>
        <v>0</v>
      </c>
      <c r="AR477" s="143" t="s">
        <v>230</v>
      </c>
      <c r="AT477" s="143" t="s">
        <v>154</v>
      </c>
      <c r="AU477" s="143" t="s">
        <v>160</v>
      </c>
      <c r="AY477" s="17" t="s">
        <v>152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160</v>
      </c>
      <c r="BK477" s="144">
        <f>ROUND(I477*H477,2)</f>
        <v>0</v>
      </c>
      <c r="BL477" s="17" t="s">
        <v>230</v>
      </c>
      <c r="BM477" s="143" t="s">
        <v>1584</v>
      </c>
    </row>
    <row r="478" spans="2:65" s="1" customFormat="1" ht="37.9" customHeight="1">
      <c r="B478" s="32"/>
      <c r="C478" s="132" t="s">
        <v>1585</v>
      </c>
      <c r="D478" s="132" t="s">
        <v>154</v>
      </c>
      <c r="E478" s="133" t="s">
        <v>1163</v>
      </c>
      <c r="F478" s="134" t="s">
        <v>1164</v>
      </c>
      <c r="G478" s="135" t="s">
        <v>545</v>
      </c>
      <c r="H478" s="136">
        <v>1</v>
      </c>
      <c r="I478" s="137"/>
      <c r="J478" s="138">
        <f>ROUND(I478*H478,2)</f>
        <v>0</v>
      </c>
      <c r="K478" s="134" t="s">
        <v>1</v>
      </c>
      <c r="L478" s="32"/>
      <c r="M478" s="139" t="s">
        <v>1</v>
      </c>
      <c r="N478" s="140" t="s">
        <v>43</v>
      </c>
      <c r="P478" s="141">
        <f>O478*H478</f>
        <v>0</v>
      </c>
      <c r="Q478" s="141">
        <v>0</v>
      </c>
      <c r="R478" s="141">
        <f>Q478*H478</f>
        <v>0</v>
      </c>
      <c r="S478" s="141">
        <v>0</v>
      </c>
      <c r="T478" s="142">
        <f>S478*H478</f>
        <v>0</v>
      </c>
      <c r="AR478" s="143" t="s">
        <v>230</v>
      </c>
      <c r="AT478" s="143" t="s">
        <v>154</v>
      </c>
      <c r="AU478" s="143" t="s">
        <v>160</v>
      </c>
      <c r="AY478" s="17" t="s">
        <v>152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7" t="s">
        <v>160</v>
      </c>
      <c r="BK478" s="144">
        <f>ROUND(I478*H478,2)</f>
        <v>0</v>
      </c>
      <c r="BL478" s="17" t="s">
        <v>230</v>
      </c>
      <c r="BM478" s="143" t="s">
        <v>1586</v>
      </c>
    </row>
    <row r="479" spans="2:65" s="1" customFormat="1" ht="24.2" customHeight="1">
      <c r="B479" s="32"/>
      <c r="C479" s="132" t="s">
        <v>1085</v>
      </c>
      <c r="D479" s="132" t="s">
        <v>154</v>
      </c>
      <c r="E479" s="133" t="s">
        <v>1167</v>
      </c>
      <c r="F479" s="134" t="s">
        <v>1168</v>
      </c>
      <c r="G479" s="135" t="s">
        <v>168</v>
      </c>
      <c r="H479" s="136">
        <v>71.632999999999996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0</v>
      </c>
      <c r="R479" s="141">
        <f>Q479*H479</f>
        <v>0</v>
      </c>
      <c r="S479" s="141">
        <v>0</v>
      </c>
      <c r="T479" s="142">
        <f>S479*H479</f>
        <v>0</v>
      </c>
      <c r="AR479" s="143" t="s">
        <v>230</v>
      </c>
      <c r="AT479" s="143" t="s">
        <v>154</v>
      </c>
      <c r="AU479" s="143" t="s">
        <v>160</v>
      </c>
      <c r="AY479" s="17" t="s">
        <v>152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160</v>
      </c>
      <c r="BK479" s="144">
        <f>ROUND(I479*H479,2)</f>
        <v>0</v>
      </c>
      <c r="BL479" s="17" t="s">
        <v>230</v>
      </c>
      <c r="BM479" s="143" t="s">
        <v>1587</v>
      </c>
    </row>
    <row r="480" spans="2:65" s="1" customFormat="1" ht="29.25">
      <c r="B480" s="32"/>
      <c r="D480" s="146" t="s">
        <v>235</v>
      </c>
      <c r="F480" s="176" t="s">
        <v>1170</v>
      </c>
      <c r="I480" s="177"/>
      <c r="L480" s="32"/>
      <c r="M480" s="178"/>
      <c r="T480" s="56"/>
      <c r="AT480" s="17" t="s">
        <v>235</v>
      </c>
      <c r="AU480" s="17" t="s">
        <v>160</v>
      </c>
    </row>
    <row r="481" spans="2:65" s="1" customFormat="1" ht="24.2" customHeight="1">
      <c r="B481" s="32"/>
      <c r="C481" s="132" t="s">
        <v>1588</v>
      </c>
      <c r="D481" s="132" t="s">
        <v>154</v>
      </c>
      <c r="E481" s="133" t="s">
        <v>1172</v>
      </c>
      <c r="F481" s="134" t="s">
        <v>1173</v>
      </c>
      <c r="G481" s="135" t="s">
        <v>1174</v>
      </c>
      <c r="H481" s="136">
        <v>695.66399999999999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0</v>
      </c>
      <c r="R481" s="141">
        <f>Q481*H481</f>
        <v>0</v>
      </c>
      <c r="S481" s="141">
        <v>0</v>
      </c>
      <c r="T481" s="142">
        <f>S481*H481</f>
        <v>0</v>
      </c>
      <c r="AR481" s="143" t="s">
        <v>230</v>
      </c>
      <c r="AT481" s="143" t="s">
        <v>154</v>
      </c>
      <c r="AU481" s="143" t="s">
        <v>160</v>
      </c>
      <c r="AY481" s="17" t="s">
        <v>152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160</v>
      </c>
      <c r="BK481" s="144">
        <f>ROUND(I481*H481,2)</f>
        <v>0</v>
      </c>
      <c r="BL481" s="17" t="s">
        <v>230</v>
      </c>
      <c r="BM481" s="143" t="s">
        <v>1589</v>
      </c>
    </row>
    <row r="482" spans="2:65" s="1" customFormat="1" ht="24.2" customHeight="1">
      <c r="B482" s="32"/>
      <c r="C482" s="132" t="s">
        <v>1089</v>
      </c>
      <c r="D482" s="132" t="s">
        <v>154</v>
      </c>
      <c r="E482" s="133" t="s">
        <v>1177</v>
      </c>
      <c r="F482" s="134" t="s">
        <v>1178</v>
      </c>
      <c r="G482" s="135" t="s">
        <v>1174</v>
      </c>
      <c r="H482" s="136">
        <v>11236.944</v>
      </c>
      <c r="I482" s="137"/>
      <c r="J482" s="138">
        <f>ROUND(I482*H482,2)</f>
        <v>0</v>
      </c>
      <c r="K482" s="134" t="s">
        <v>1</v>
      </c>
      <c r="L482" s="32"/>
      <c r="M482" s="139" t="s">
        <v>1</v>
      </c>
      <c r="N482" s="140" t="s">
        <v>43</v>
      </c>
      <c r="P482" s="141">
        <f>O482*H482</f>
        <v>0</v>
      </c>
      <c r="Q482" s="141">
        <v>0</v>
      </c>
      <c r="R482" s="141">
        <f>Q482*H482</f>
        <v>0</v>
      </c>
      <c r="S482" s="141">
        <v>0</v>
      </c>
      <c r="T482" s="142">
        <f>S482*H482</f>
        <v>0</v>
      </c>
      <c r="AR482" s="143" t="s">
        <v>230</v>
      </c>
      <c r="AT482" s="143" t="s">
        <v>154</v>
      </c>
      <c r="AU482" s="143" t="s">
        <v>160</v>
      </c>
      <c r="AY482" s="17" t="s">
        <v>152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7" t="s">
        <v>160</v>
      </c>
      <c r="BK482" s="144">
        <f>ROUND(I482*H482,2)</f>
        <v>0</v>
      </c>
      <c r="BL482" s="17" t="s">
        <v>230</v>
      </c>
      <c r="BM482" s="143" t="s">
        <v>1590</v>
      </c>
    </row>
    <row r="483" spans="2:65" s="1" customFormat="1" ht="37.9" customHeight="1">
      <c r="B483" s="32"/>
      <c r="C483" s="132" t="s">
        <v>1099</v>
      </c>
      <c r="D483" s="132" t="s">
        <v>154</v>
      </c>
      <c r="E483" s="133" t="s">
        <v>1181</v>
      </c>
      <c r="F483" s="134" t="s">
        <v>1182</v>
      </c>
      <c r="G483" s="135" t="s">
        <v>168</v>
      </c>
      <c r="H483" s="136">
        <v>12.441000000000001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230</v>
      </c>
      <c r="AT483" s="143" t="s">
        <v>154</v>
      </c>
      <c r="AU483" s="143" t="s">
        <v>160</v>
      </c>
      <c r="AY483" s="17" t="s">
        <v>152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160</v>
      </c>
      <c r="BK483" s="144">
        <f>ROUND(I483*H483,2)</f>
        <v>0</v>
      </c>
      <c r="BL483" s="17" t="s">
        <v>230</v>
      </c>
      <c r="BM483" s="143" t="s">
        <v>1591</v>
      </c>
    </row>
    <row r="484" spans="2:65" s="12" customFormat="1" ht="11.25">
      <c r="B484" s="145"/>
      <c r="D484" s="146" t="s">
        <v>174</v>
      </c>
      <c r="E484" s="147" t="s">
        <v>1</v>
      </c>
      <c r="F484" s="148" t="s">
        <v>1592</v>
      </c>
      <c r="H484" s="149">
        <v>12.441000000000001</v>
      </c>
      <c r="I484" s="150"/>
      <c r="L484" s="145"/>
      <c r="M484" s="151"/>
      <c r="T484" s="152"/>
      <c r="AT484" s="147" t="s">
        <v>174</v>
      </c>
      <c r="AU484" s="147" t="s">
        <v>160</v>
      </c>
      <c r="AV484" s="12" t="s">
        <v>160</v>
      </c>
      <c r="AW484" s="12" t="s">
        <v>32</v>
      </c>
      <c r="AX484" s="12" t="s">
        <v>85</v>
      </c>
      <c r="AY484" s="147" t="s">
        <v>152</v>
      </c>
    </row>
    <row r="485" spans="2:65" s="1" customFormat="1" ht="49.15" customHeight="1">
      <c r="B485" s="32"/>
      <c r="C485" s="132" t="s">
        <v>1158</v>
      </c>
      <c r="D485" s="132" t="s">
        <v>154</v>
      </c>
      <c r="E485" s="133" t="s">
        <v>1191</v>
      </c>
      <c r="F485" s="134" t="s">
        <v>1593</v>
      </c>
      <c r="G485" s="135" t="s">
        <v>217</v>
      </c>
      <c r="H485" s="136">
        <v>7.4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230</v>
      </c>
      <c r="AT485" s="143" t="s">
        <v>154</v>
      </c>
      <c r="AU485" s="143" t="s">
        <v>160</v>
      </c>
      <c r="AY485" s="17" t="s">
        <v>152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160</v>
      </c>
      <c r="BK485" s="144">
        <f>ROUND(I485*H485,2)</f>
        <v>0</v>
      </c>
      <c r="BL485" s="17" t="s">
        <v>230</v>
      </c>
      <c r="BM485" s="143" t="s">
        <v>1594</v>
      </c>
    </row>
    <row r="486" spans="2:65" s="12" customFormat="1" ht="11.25">
      <c r="B486" s="145"/>
      <c r="D486" s="146" t="s">
        <v>174</v>
      </c>
      <c r="E486" s="147" t="s">
        <v>1</v>
      </c>
      <c r="F486" s="148" t="s">
        <v>1194</v>
      </c>
      <c r="H486" s="149">
        <v>7.4</v>
      </c>
      <c r="I486" s="150"/>
      <c r="L486" s="145"/>
      <c r="M486" s="151"/>
      <c r="T486" s="152"/>
      <c r="AT486" s="147" t="s">
        <v>174</v>
      </c>
      <c r="AU486" s="147" t="s">
        <v>160</v>
      </c>
      <c r="AV486" s="12" t="s">
        <v>160</v>
      </c>
      <c r="AW486" s="12" t="s">
        <v>32</v>
      </c>
      <c r="AX486" s="12" t="s">
        <v>85</v>
      </c>
      <c r="AY486" s="147" t="s">
        <v>152</v>
      </c>
    </row>
    <row r="487" spans="2:65" s="1" customFormat="1" ht="24.2" customHeight="1">
      <c r="B487" s="32"/>
      <c r="C487" s="132" t="s">
        <v>1162</v>
      </c>
      <c r="D487" s="132" t="s">
        <v>154</v>
      </c>
      <c r="E487" s="133" t="s">
        <v>1196</v>
      </c>
      <c r="F487" s="134" t="s">
        <v>1197</v>
      </c>
      <c r="G487" s="135" t="s">
        <v>633</v>
      </c>
      <c r="H487" s="179"/>
      <c r="I487" s="137"/>
      <c r="J487" s="138">
        <f>ROUND(I487*H487,2)</f>
        <v>0</v>
      </c>
      <c r="K487" s="134" t="s">
        <v>158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0</v>
      </c>
      <c r="R487" s="141">
        <f>Q487*H487</f>
        <v>0</v>
      </c>
      <c r="S487" s="141">
        <v>0</v>
      </c>
      <c r="T487" s="142">
        <f>S487*H487</f>
        <v>0</v>
      </c>
      <c r="AR487" s="143" t="s">
        <v>230</v>
      </c>
      <c r="AT487" s="143" t="s">
        <v>154</v>
      </c>
      <c r="AU487" s="143" t="s">
        <v>160</v>
      </c>
      <c r="AY487" s="17" t="s">
        <v>152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160</v>
      </c>
      <c r="BK487" s="144">
        <f>ROUND(I487*H487,2)</f>
        <v>0</v>
      </c>
      <c r="BL487" s="17" t="s">
        <v>230</v>
      </c>
      <c r="BM487" s="143" t="s">
        <v>1595</v>
      </c>
    </row>
    <row r="488" spans="2:65" s="11" customFormat="1" ht="22.9" customHeight="1">
      <c r="B488" s="120"/>
      <c r="D488" s="121" t="s">
        <v>76</v>
      </c>
      <c r="E488" s="130" t="s">
        <v>1199</v>
      </c>
      <c r="F488" s="130" t="s">
        <v>1200</v>
      </c>
      <c r="I488" s="123"/>
      <c r="J488" s="131">
        <f>BK488</f>
        <v>0</v>
      </c>
      <c r="L488" s="120"/>
      <c r="M488" s="125"/>
      <c r="P488" s="126">
        <f>SUM(P489:P495)</f>
        <v>0</v>
      </c>
      <c r="R488" s="126">
        <f>SUM(R489:R495)</f>
        <v>0.83480975000000002</v>
      </c>
      <c r="T488" s="127">
        <f>SUM(T489:T495)</f>
        <v>0</v>
      </c>
      <c r="AR488" s="121" t="s">
        <v>160</v>
      </c>
      <c r="AT488" s="128" t="s">
        <v>76</v>
      </c>
      <c r="AU488" s="128" t="s">
        <v>85</v>
      </c>
      <c r="AY488" s="121" t="s">
        <v>152</v>
      </c>
      <c r="BK488" s="129">
        <f>SUM(BK489:BK495)</f>
        <v>0</v>
      </c>
    </row>
    <row r="489" spans="2:65" s="1" customFormat="1" ht="16.5" customHeight="1">
      <c r="B489" s="32"/>
      <c r="C489" s="132" t="s">
        <v>1166</v>
      </c>
      <c r="D489" s="132" t="s">
        <v>154</v>
      </c>
      <c r="E489" s="133" t="s">
        <v>1202</v>
      </c>
      <c r="F489" s="134" t="s">
        <v>1203</v>
      </c>
      <c r="G489" s="135" t="s">
        <v>168</v>
      </c>
      <c r="H489" s="136">
        <v>20.065000000000001</v>
      </c>
      <c r="I489" s="137"/>
      <c r="J489" s="138">
        <f>ROUND(I489*H489,2)</f>
        <v>0</v>
      </c>
      <c r="K489" s="134" t="s">
        <v>158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2.9999999999999997E-4</v>
      </c>
      <c r="R489" s="141">
        <f>Q489*H489</f>
        <v>6.0194999999999997E-3</v>
      </c>
      <c r="S489" s="141">
        <v>0</v>
      </c>
      <c r="T489" s="142">
        <f>S489*H489</f>
        <v>0</v>
      </c>
      <c r="AR489" s="143" t="s">
        <v>230</v>
      </c>
      <c r="AT489" s="143" t="s">
        <v>154</v>
      </c>
      <c r="AU489" s="143" t="s">
        <v>160</v>
      </c>
      <c r="AY489" s="17" t="s">
        <v>152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160</v>
      </c>
      <c r="BK489" s="144">
        <f>ROUND(I489*H489,2)</f>
        <v>0</v>
      </c>
      <c r="BL489" s="17" t="s">
        <v>230</v>
      </c>
      <c r="BM489" s="143" t="s">
        <v>1596</v>
      </c>
    </row>
    <row r="490" spans="2:65" s="1" customFormat="1" ht="21.75" customHeight="1">
      <c r="B490" s="32"/>
      <c r="C490" s="132" t="s">
        <v>1171</v>
      </c>
      <c r="D490" s="132" t="s">
        <v>154</v>
      </c>
      <c r="E490" s="133" t="s">
        <v>1206</v>
      </c>
      <c r="F490" s="134" t="s">
        <v>1207</v>
      </c>
      <c r="G490" s="135" t="s">
        <v>168</v>
      </c>
      <c r="H490" s="136">
        <v>20.065000000000001</v>
      </c>
      <c r="I490" s="137"/>
      <c r="J490" s="138">
        <f>ROUND(I490*H490,2)</f>
        <v>0</v>
      </c>
      <c r="K490" s="134" t="s">
        <v>158</v>
      </c>
      <c r="L490" s="32"/>
      <c r="M490" s="139" t="s">
        <v>1</v>
      </c>
      <c r="N490" s="140" t="s">
        <v>43</v>
      </c>
      <c r="P490" s="141">
        <f>O490*H490</f>
        <v>0</v>
      </c>
      <c r="Q490" s="141">
        <v>4.5500000000000002E-3</v>
      </c>
      <c r="R490" s="141">
        <f>Q490*H490</f>
        <v>9.1295750000000009E-2</v>
      </c>
      <c r="S490" s="141">
        <v>0</v>
      </c>
      <c r="T490" s="142">
        <f>S490*H490</f>
        <v>0</v>
      </c>
      <c r="AR490" s="143" t="s">
        <v>230</v>
      </c>
      <c r="AT490" s="143" t="s">
        <v>154</v>
      </c>
      <c r="AU490" s="143" t="s">
        <v>160</v>
      </c>
      <c r="AY490" s="17" t="s">
        <v>152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160</v>
      </c>
      <c r="BK490" s="144">
        <f>ROUND(I490*H490,2)</f>
        <v>0</v>
      </c>
      <c r="BL490" s="17" t="s">
        <v>230</v>
      </c>
      <c r="BM490" s="143" t="s">
        <v>1597</v>
      </c>
    </row>
    <row r="491" spans="2:65" s="1" customFormat="1" ht="24.2" customHeight="1">
      <c r="B491" s="32"/>
      <c r="C491" s="132" t="s">
        <v>1176</v>
      </c>
      <c r="D491" s="132" t="s">
        <v>154</v>
      </c>
      <c r="E491" s="133" t="s">
        <v>1210</v>
      </c>
      <c r="F491" s="134" t="s">
        <v>1211</v>
      </c>
      <c r="G491" s="135" t="s">
        <v>168</v>
      </c>
      <c r="H491" s="136">
        <v>20.065000000000001</v>
      </c>
      <c r="I491" s="137"/>
      <c r="J491" s="138">
        <f>ROUND(I491*H491,2)</f>
        <v>0</v>
      </c>
      <c r="K491" s="134" t="s">
        <v>158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6.3E-3</v>
      </c>
      <c r="R491" s="141">
        <f>Q491*H491</f>
        <v>0.12640950000000001</v>
      </c>
      <c r="S491" s="141">
        <v>0</v>
      </c>
      <c r="T491" s="142">
        <f>S491*H491</f>
        <v>0</v>
      </c>
      <c r="AR491" s="143" t="s">
        <v>230</v>
      </c>
      <c r="AT491" s="143" t="s">
        <v>154</v>
      </c>
      <c r="AU491" s="143" t="s">
        <v>160</v>
      </c>
      <c r="AY491" s="17" t="s">
        <v>152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160</v>
      </c>
      <c r="BK491" s="144">
        <f>ROUND(I491*H491,2)</f>
        <v>0</v>
      </c>
      <c r="BL491" s="17" t="s">
        <v>230</v>
      </c>
      <c r="BM491" s="143" t="s">
        <v>1598</v>
      </c>
    </row>
    <row r="492" spans="2:65" s="1" customFormat="1" ht="24.2" customHeight="1">
      <c r="B492" s="32"/>
      <c r="C492" s="166" t="s">
        <v>1599</v>
      </c>
      <c r="D492" s="166" t="s">
        <v>231</v>
      </c>
      <c r="E492" s="167" t="s">
        <v>1214</v>
      </c>
      <c r="F492" s="168" t="s">
        <v>1215</v>
      </c>
      <c r="G492" s="169" t="s">
        <v>168</v>
      </c>
      <c r="H492" s="170">
        <v>22.071999999999999</v>
      </c>
      <c r="I492" s="171"/>
      <c r="J492" s="172">
        <f>ROUND(I492*H492,2)</f>
        <v>0</v>
      </c>
      <c r="K492" s="168" t="s">
        <v>158</v>
      </c>
      <c r="L492" s="173"/>
      <c r="M492" s="174" t="s">
        <v>1</v>
      </c>
      <c r="N492" s="175" t="s">
        <v>43</v>
      </c>
      <c r="P492" s="141">
        <f>O492*H492</f>
        <v>0</v>
      </c>
      <c r="Q492" s="141">
        <v>1.7999999999999999E-2</v>
      </c>
      <c r="R492" s="141">
        <f>Q492*H492</f>
        <v>0.39729599999999998</v>
      </c>
      <c r="S492" s="141">
        <v>0</v>
      </c>
      <c r="T492" s="142">
        <f>S492*H492</f>
        <v>0</v>
      </c>
      <c r="AR492" s="143" t="s">
        <v>305</v>
      </c>
      <c r="AT492" s="143" t="s">
        <v>231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230</v>
      </c>
      <c r="BM492" s="143" t="s">
        <v>1600</v>
      </c>
    </row>
    <row r="493" spans="2:65" s="12" customFormat="1" ht="11.25">
      <c r="B493" s="145"/>
      <c r="D493" s="146" t="s">
        <v>174</v>
      </c>
      <c r="E493" s="147" t="s">
        <v>1</v>
      </c>
      <c r="F493" s="148" t="s">
        <v>1601</v>
      </c>
      <c r="H493" s="149">
        <v>22.071999999999999</v>
      </c>
      <c r="I493" s="150"/>
      <c r="L493" s="145"/>
      <c r="M493" s="151"/>
      <c r="T493" s="152"/>
      <c r="AT493" s="147" t="s">
        <v>174</v>
      </c>
      <c r="AU493" s="147" t="s">
        <v>160</v>
      </c>
      <c r="AV493" s="12" t="s">
        <v>160</v>
      </c>
      <c r="AW493" s="12" t="s">
        <v>32</v>
      </c>
      <c r="AX493" s="12" t="s">
        <v>85</v>
      </c>
      <c r="AY493" s="147" t="s">
        <v>152</v>
      </c>
    </row>
    <row r="494" spans="2:65" s="1" customFormat="1" ht="24.2" customHeight="1">
      <c r="B494" s="32"/>
      <c r="C494" s="132" t="s">
        <v>1180</v>
      </c>
      <c r="D494" s="132" t="s">
        <v>154</v>
      </c>
      <c r="E494" s="133" t="s">
        <v>1219</v>
      </c>
      <c r="F494" s="134" t="s">
        <v>1220</v>
      </c>
      <c r="G494" s="135" t="s">
        <v>168</v>
      </c>
      <c r="H494" s="136">
        <v>142.52600000000001</v>
      </c>
      <c r="I494" s="137"/>
      <c r="J494" s="138">
        <f>ROUND(I494*H494,2)</f>
        <v>0</v>
      </c>
      <c r="K494" s="134" t="s">
        <v>158</v>
      </c>
      <c r="L494" s="32"/>
      <c r="M494" s="139" t="s">
        <v>1</v>
      </c>
      <c r="N494" s="140" t="s">
        <v>43</v>
      </c>
      <c r="P494" s="141">
        <f>O494*H494</f>
        <v>0</v>
      </c>
      <c r="Q494" s="141">
        <v>1.5E-3</v>
      </c>
      <c r="R494" s="141">
        <f>Q494*H494</f>
        <v>0.21378900000000001</v>
      </c>
      <c r="S494" s="141">
        <v>0</v>
      </c>
      <c r="T494" s="142">
        <f>S494*H494</f>
        <v>0</v>
      </c>
      <c r="AR494" s="143" t="s">
        <v>230</v>
      </c>
      <c r="AT494" s="143" t="s">
        <v>154</v>
      </c>
      <c r="AU494" s="143" t="s">
        <v>160</v>
      </c>
      <c r="AY494" s="17" t="s">
        <v>152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160</v>
      </c>
      <c r="BK494" s="144">
        <f>ROUND(I494*H494,2)</f>
        <v>0</v>
      </c>
      <c r="BL494" s="17" t="s">
        <v>230</v>
      </c>
      <c r="BM494" s="143" t="s">
        <v>1602</v>
      </c>
    </row>
    <row r="495" spans="2:65" s="1" customFormat="1" ht="24.2" customHeight="1">
      <c r="B495" s="32"/>
      <c r="C495" s="132" t="s">
        <v>1185</v>
      </c>
      <c r="D495" s="132" t="s">
        <v>154</v>
      </c>
      <c r="E495" s="133" t="s">
        <v>1223</v>
      </c>
      <c r="F495" s="134" t="s">
        <v>1224</v>
      </c>
      <c r="G495" s="135" t="s">
        <v>633</v>
      </c>
      <c r="H495" s="179"/>
      <c r="I495" s="137"/>
      <c r="J495" s="138">
        <f>ROUND(I495*H495,2)</f>
        <v>0</v>
      </c>
      <c r="K495" s="134" t="s">
        <v>158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0</v>
      </c>
      <c r="R495" s="141">
        <f>Q495*H495</f>
        <v>0</v>
      </c>
      <c r="S495" s="141">
        <v>0</v>
      </c>
      <c r="T495" s="142">
        <f>S495*H495</f>
        <v>0</v>
      </c>
      <c r="AR495" s="143" t="s">
        <v>230</v>
      </c>
      <c r="AT495" s="143" t="s">
        <v>154</v>
      </c>
      <c r="AU495" s="143" t="s">
        <v>160</v>
      </c>
      <c r="AY495" s="17" t="s">
        <v>152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160</v>
      </c>
      <c r="BK495" s="144">
        <f>ROUND(I495*H495,2)</f>
        <v>0</v>
      </c>
      <c r="BL495" s="17" t="s">
        <v>230</v>
      </c>
      <c r="BM495" s="143" t="s">
        <v>1603</v>
      </c>
    </row>
    <row r="496" spans="2:65" s="11" customFormat="1" ht="22.9" customHeight="1">
      <c r="B496" s="120"/>
      <c r="D496" s="121" t="s">
        <v>76</v>
      </c>
      <c r="E496" s="130" t="s">
        <v>1226</v>
      </c>
      <c r="F496" s="130" t="s">
        <v>1227</v>
      </c>
      <c r="I496" s="123"/>
      <c r="J496" s="131">
        <f>BK496</f>
        <v>0</v>
      </c>
      <c r="L496" s="120"/>
      <c r="M496" s="125"/>
      <c r="P496" s="126">
        <f>SUM(P497:P512)</f>
        <v>0</v>
      </c>
      <c r="R496" s="126">
        <f>SUM(R497:R512)</f>
        <v>8.5099973300000009</v>
      </c>
      <c r="T496" s="127">
        <f>SUM(T497:T512)</f>
        <v>0</v>
      </c>
      <c r="AR496" s="121" t="s">
        <v>160</v>
      </c>
      <c r="AT496" s="128" t="s">
        <v>76</v>
      </c>
      <c r="AU496" s="128" t="s">
        <v>85</v>
      </c>
      <c r="AY496" s="121" t="s">
        <v>152</v>
      </c>
      <c r="BK496" s="129">
        <f>SUM(BK497:BK512)</f>
        <v>0</v>
      </c>
    </row>
    <row r="497" spans="2:65" s="1" customFormat="1" ht="24.2" customHeight="1">
      <c r="B497" s="32"/>
      <c r="C497" s="132" t="s">
        <v>1604</v>
      </c>
      <c r="D497" s="132" t="s">
        <v>154</v>
      </c>
      <c r="E497" s="133" t="s">
        <v>1229</v>
      </c>
      <c r="F497" s="134" t="s">
        <v>1230</v>
      </c>
      <c r="G497" s="135" t="s">
        <v>168</v>
      </c>
      <c r="H497" s="136">
        <v>1066.615</v>
      </c>
      <c r="I497" s="137"/>
      <c r="J497" s="138">
        <f>ROUND(I497*H497,2)</f>
        <v>0</v>
      </c>
      <c r="K497" s="134" t="s">
        <v>158</v>
      </c>
      <c r="L497" s="32"/>
      <c r="M497" s="139" t="s">
        <v>1</v>
      </c>
      <c r="N497" s="140" t="s">
        <v>43</v>
      </c>
      <c r="P497" s="141">
        <f>O497*H497</f>
        <v>0</v>
      </c>
      <c r="Q497" s="141">
        <v>3.0000000000000001E-5</v>
      </c>
      <c r="R497" s="141">
        <f>Q497*H497</f>
        <v>3.1998449999999998E-2</v>
      </c>
      <c r="S497" s="141">
        <v>0</v>
      </c>
      <c r="T497" s="142">
        <f>S497*H497</f>
        <v>0</v>
      </c>
      <c r="AR497" s="143" t="s">
        <v>230</v>
      </c>
      <c r="AT497" s="143" t="s">
        <v>154</v>
      </c>
      <c r="AU497" s="143" t="s">
        <v>160</v>
      </c>
      <c r="AY497" s="17" t="s">
        <v>152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7" t="s">
        <v>160</v>
      </c>
      <c r="BK497" s="144">
        <f>ROUND(I497*H497,2)</f>
        <v>0</v>
      </c>
      <c r="BL497" s="17" t="s">
        <v>230</v>
      </c>
      <c r="BM497" s="143" t="s">
        <v>1605</v>
      </c>
    </row>
    <row r="498" spans="2:65" s="1" customFormat="1" ht="24.2" customHeight="1">
      <c r="B498" s="32"/>
      <c r="C498" s="132" t="s">
        <v>1190</v>
      </c>
      <c r="D498" s="132" t="s">
        <v>154</v>
      </c>
      <c r="E498" s="133" t="s">
        <v>1233</v>
      </c>
      <c r="F498" s="134" t="s">
        <v>1234</v>
      </c>
      <c r="G498" s="135" t="s">
        <v>168</v>
      </c>
      <c r="H498" s="136">
        <v>1066.615</v>
      </c>
      <c r="I498" s="137"/>
      <c r="J498" s="138">
        <f>ROUND(I498*H498,2)</f>
        <v>0</v>
      </c>
      <c r="K498" s="134" t="s">
        <v>158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4.5500000000000002E-3</v>
      </c>
      <c r="R498" s="141">
        <f>Q498*H498</f>
        <v>4.8530982500000004</v>
      </c>
      <c r="S498" s="141">
        <v>0</v>
      </c>
      <c r="T498" s="142">
        <f>S498*H498</f>
        <v>0</v>
      </c>
      <c r="AR498" s="143" t="s">
        <v>230</v>
      </c>
      <c r="AT498" s="143" t="s">
        <v>154</v>
      </c>
      <c r="AU498" s="143" t="s">
        <v>160</v>
      </c>
      <c r="AY498" s="17" t="s">
        <v>152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160</v>
      </c>
      <c r="BK498" s="144">
        <f>ROUND(I498*H498,2)</f>
        <v>0</v>
      </c>
      <c r="BL498" s="17" t="s">
        <v>230</v>
      </c>
      <c r="BM498" s="143" t="s">
        <v>1606</v>
      </c>
    </row>
    <row r="499" spans="2:65" s="1" customFormat="1" ht="24.2" customHeight="1">
      <c r="B499" s="32"/>
      <c r="C499" s="132" t="s">
        <v>1195</v>
      </c>
      <c r="D499" s="132" t="s">
        <v>154</v>
      </c>
      <c r="E499" s="133" t="s">
        <v>1237</v>
      </c>
      <c r="F499" s="134" t="s">
        <v>1238</v>
      </c>
      <c r="G499" s="135" t="s">
        <v>217</v>
      </c>
      <c r="H499" s="136">
        <v>792.40800000000002</v>
      </c>
      <c r="I499" s="137"/>
      <c r="J499" s="138">
        <f>ROUND(I499*H499,2)</f>
        <v>0</v>
      </c>
      <c r="K499" s="134" t="s">
        <v>158</v>
      </c>
      <c r="L499" s="32"/>
      <c r="M499" s="139" t="s">
        <v>1</v>
      </c>
      <c r="N499" s="140" t="s">
        <v>43</v>
      </c>
      <c r="P499" s="141">
        <f>O499*H499</f>
        <v>0</v>
      </c>
      <c r="Q499" s="141">
        <v>2.0000000000000002E-5</v>
      </c>
      <c r="R499" s="141">
        <f>Q499*H499</f>
        <v>1.584816E-2</v>
      </c>
      <c r="S499" s="141">
        <v>0</v>
      </c>
      <c r="T499" s="142">
        <f>S499*H499</f>
        <v>0</v>
      </c>
      <c r="AR499" s="143" t="s">
        <v>230</v>
      </c>
      <c r="AT499" s="143" t="s">
        <v>154</v>
      </c>
      <c r="AU499" s="143" t="s">
        <v>160</v>
      </c>
      <c r="AY499" s="17" t="s">
        <v>152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7" t="s">
        <v>160</v>
      </c>
      <c r="BK499" s="144">
        <f>ROUND(I499*H499,2)</f>
        <v>0</v>
      </c>
      <c r="BL499" s="17" t="s">
        <v>230</v>
      </c>
      <c r="BM499" s="143" t="s">
        <v>1607</v>
      </c>
    </row>
    <row r="500" spans="2:65" s="1" customFormat="1" ht="16.5" customHeight="1">
      <c r="B500" s="32"/>
      <c r="C500" s="132" t="s">
        <v>1201</v>
      </c>
      <c r="D500" s="132" t="s">
        <v>154</v>
      </c>
      <c r="E500" s="133" t="s">
        <v>1241</v>
      </c>
      <c r="F500" s="134" t="s">
        <v>1242</v>
      </c>
      <c r="G500" s="135" t="s">
        <v>168</v>
      </c>
      <c r="H500" s="136">
        <v>76.912000000000006</v>
      </c>
      <c r="I500" s="137"/>
      <c r="J500" s="138">
        <f>ROUND(I500*H500,2)</f>
        <v>0</v>
      </c>
      <c r="K500" s="134" t="s">
        <v>158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2.9999999999999997E-4</v>
      </c>
      <c r="R500" s="141">
        <f>Q500*H500</f>
        <v>2.30736E-2</v>
      </c>
      <c r="S500" s="141">
        <v>0</v>
      </c>
      <c r="T500" s="142">
        <f>S500*H500</f>
        <v>0</v>
      </c>
      <c r="AR500" s="143" t="s">
        <v>230</v>
      </c>
      <c r="AT500" s="143" t="s">
        <v>154</v>
      </c>
      <c r="AU500" s="143" t="s">
        <v>160</v>
      </c>
      <c r="AY500" s="17" t="s">
        <v>152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160</v>
      </c>
      <c r="BK500" s="144">
        <f>ROUND(I500*H500,2)</f>
        <v>0</v>
      </c>
      <c r="BL500" s="17" t="s">
        <v>230</v>
      </c>
      <c r="BM500" s="143" t="s">
        <v>1608</v>
      </c>
    </row>
    <row r="501" spans="2:65" s="12" customFormat="1" ht="11.25">
      <c r="B501" s="145"/>
      <c r="D501" s="146" t="s">
        <v>174</v>
      </c>
      <c r="E501" s="147" t="s">
        <v>1</v>
      </c>
      <c r="F501" s="148" t="s">
        <v>1609</v>
      </c>
      <c r="H501" s="149">
        <v>56.1</v>
      </c>
      <c r="I501" s="150"/>
      <c r="L501" s="145"/>
      <c r="M501" s="151"/>
      <c r="T501" s="152"/>
      <c r="AT501" s="147" t="s">
        <v>174</v>
      </c>
      <c r="AU501" s="147" t="s">
        <v>160</v>
      </c>
      <c r="AV501" s="12" t="s">
        <v>160</v>
      </c>
      <c r="AW501" s="12" t="s">
        <v>32</v>
      </c>
      <c r="AX501" s="12" t="s">
        <v>77</v>
      </c>
      <c r="AY501" s="147" t="s">
        <v>152</v>
      </c>
    </row>
    <row r="502" spans="2:65" s="12" customFormat="1" ht="11.25">
      <c r="B502" s="145"/>
      <c r="D502" s="146" t="s">
        <v>174</v>
      </c>
      <c r="E502" s="147" t="s">
        <v>1</v>
      </c>
      <c r="F502" s="148" t="s">
        <v>1610</v>
      </c>
      <c r="H502" s="149">
        <v>20.812000000000001</v>
      </c>
      <c r="I502" s="150"/>
      <c r="L502" s="145"/>
      <c r="M502" s="151"/>
      <c r="T502" s="152"/>
      <c r="AT502" s="147" t="s">
        <v>174</v>
      </c>
      <c r="AU502" s="147" t="s">
        <v>160</v>
      </c>
      <c r="AV502" s="12" t="s">
        <v>160</v>
      </c>
      <c r="AW502" s="12" t="s">
        <v>32</v>
      </c>
      <c r="AX502" s="12" t="s">
        <v>77</v>
      </c>
      <c r="AY502" s="147" t="s">
        <v>152</v>
      </c>
    </row>
    <row r="503" spans="2:65" s="13" customFormat="1" ht="11.25">
      <c r="B503" s="153"/>
      <c r="D503" s="146" t="s">
        <v>174</v>
      </c>
      <c r="E503" s="154" t="s">
        <v>1</v>
      </c>
      <c r="F503" s="155" t="s">
        <v>176</v>
      </c>
      <c r="H503" s="156">
        <v>76.912000000000006</v>
      </c>
      <c r="I503" s="157"/>
      <c r="L503" s="153"/>
      <c r="M503" s="158"/>
      <c r="T503" s="159"/>
      <c r="AT503" s="154" t="s">
        <v>174</v>
      </c>
      <c r="AU503" s="154" t="s">
        <v>160</v>
      </c>
      <c r="AV503" s="13" t="s">
        <v>159</v>
      </c>
      <c r="AW503" s="13" t="s">
        <v>32</v>
      </c>
      <c r="AX503" s="13" t="s">
        <v>85</v>
      </c>
      <c r="AY503" s="154" t="s">
        <v>152</v>
      </c>
    </row>
    <row r="504" spans="2:65" s="1" customFormat="1" ht="37.9" customHeight="1">
      <c r="B504" s="32"/>
      <c r="C504" s="166" t="s">
        <v>1205</v>
      </c>
      <c r="D504" s="166" t="s">
        <v>231</v>
      </c>
      <c r="E504" s="167" t="s">
        <v>1247</v>
      </c>
      <c r="F504" s="168" t="s">
        <v>1248</v>
      </c>
      <c r="G504" s="169" t="s">
        <v>168</v>
      </c>
      <c r="H504" s="170">
        <v>84.602999999999994</v>
      </c>
      <c r="I504" s="171"/>
      <c r="J504" s="172">
        <f>ROUND(I504*H504,2)</f>
        <v>0</v>
      </c>
      <c r="K504" s="168" t="s">
        <v>158</v>
      </c>
      <c r="L504" s="173"/>
      <c r="M504" s="174" t="s">
        <v>1</v>
      </c>
      <c r="N504" s="175" t="s">
        <v>43</v>
      </c>
      <c r="P504" s="141">
        <f>O504*H504</f>
        <v>0</v>
      </c>
      <c r="Q504" s="141">
        <v>2.4599999999999999E-3</v>
      </c>
      <c r="R504" s="141">
        <f>Q504*H504</f>
        <v>0.20812337999999997</v>
      </c>
      <c r="S504" s="141">
        <v>0</v>
      </c>
      <c r="T504" s="142">
        <f>S504*H504</f>
        <v>0</v>
      </c>
      <c r="AR504" s="143" t="s">
        <v>305</v>
      </c>
      <c r="AT504" s="143" t="s">
        <v>231</v>
      </c>
      <c r="AU504" s="143" t="s">
        <v>160</v>
      </c>
      <c r="AY504" s="17" t="s">
        <v>152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160</v>
      </c>
      <c r="BK504" s="144">
        <f>ROUND(I504*H504,2)</f>
        <v>0</v>
      </c>
      <c r="BL504" s="17" t="s">
        <v>230</v>
      </c>
      <c r="BM504" s="143" t="s">
        <v>1611</v>
      </c>
    </row>
    <row r="505" spans="2:65" s="12" customFormat="1" ht="11.25">
      <c r="B505" s="145"/>
      <c r="D505" s="146" t="s">
        <v>174</v>
      </c>
      <c r="E505" s="147" t="s">
        <v>1</v>
      </c>
      <c r="F505" s="148" t="s">
        <v>1612</v>
      </c>
      <c r="H505" s="149">
        <v>84.602999999999994</v>
      </c>
      <c r="I505" s="150"/>
      <c r="L505" s="145"/>
      <c r="M505" s="151"/>
      <c r="T505" s="152"/>
      <c r="AT505" s="147" t="s">
        <v>174</v>
      </c>
      <c r="AU505" s="147" t="s">
        <v>160</v>
      </c>
      <c r="AV505" s="12" t="s">
        <v>160</v>
      </c>
      <c r="AW505" s="12" t="s">
        <v>32</v>
      </c>
      <c r="AX505" s="12" t="s">
        <v>85</v>
      </c>
      <c r="AY505" s="147" t="s">
        <v>152</v>
      </c>
    </row>
    <row r="506" spans="2:65" s="1" customFormat="1" ht="16.5" customHeight="1">
      <c r="B506" s="32"/>
      <c r="C506" s="132" t="s">
        <v>1209</v>
      </c>
      <c r="D506" s="132" t="s">
        <v>154</v>
      </c>
      <c r="E506" s="133" t="s">
        <v>1241</v>
      </c>
      <c r="F506" s="134" t="s">
        <v>1242</v>
      </c>
      <c r="G506" s="135" t="s">
        <v>168</v>
      </c>
      <c r="H506" s="136">
        <v>989.70299999999997</v>
      </c>
      <c r="I506" s="137"/>
      <c r="J506" s="138">
        <f>ROUND(I506*H506,2)</f>
        <v>0</v>
      </c>
      <c r="K506" s="134" t="s">
        <v>158</v>
      </c>
      <c r="L506" s="32"/>
      <c r="M506" s="139" t="s">
        <v>1</v>
      </c>
      <c r="N506" s="140" t="s">
        <v>43</v>
      </c>
      <c r="P506" s="141">
        <f>O506*H506</f>
        <v>0</v>
      </c>
      <c r="Q506" s="141">
        <v>2.9999999999999997E-4</v>
      </c>
      <c r="R506" s="141">
        <f>Q506*H506</f>
        <v>0.29691089999999998</v>
      </c>
      <c r="S506" s="141">
        <v>0</v>
      </c>
      <c r="T506" s="142">
        <f>S506*H506</f>
        <v>0</v>
      </c>
      <c r="AR506" s="143" t="s">
        <v>230</v>
      </c>
      <c r="AT506" s="143" t="s">
        <v>154</v>
      </c>
      <c r="AU506" s="143" t="s">
        <v>160</v>
      </c>
      <c r="AY506" s="17" t="s">
        <v>152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7" t="s">
        <v>160</v>
      </c>
      <c r="BK506" s="144">
        <f>ROUND(I506*H506,2)</f>
        <v>0</v>
      </c>
      <c r="BL506" s="17" t="s">
        <v>230</v>
      </c>
      <c r="BM506" s="143" t="s">
        <v>1613</v>
      </c>
    </row>
    <row r="507" spans="2:65" s="12" customFormat="1" ht="11.25">
      <c r="B507" s="145"/>
      <c r="D507" s="146" t="s">
        <v>174</v>
      </c>
      <c r="E507" s="147" t="s">
        <v>1</v>
      </c>
      <c r="F507" s="148" t="s">
        <v>1614</v>
      </c>
      <c r="H507" s="149">
        <v>1066.615</v>
      </c>
      <c r="I507" s="150"/>
      <c r="L507" s="145"/>
      <c r="M507" s="151"/>
      <c r="T507" s="152"/>
      <c r="AT507" s="147" t="s">
        <v>174</v>
      </c>
      <c r="AU507" s="147" t="s">
        <v>160</v>
      </c>
      <c r="AV507" s="12" t="s">
        <v>160</v>
      </c>
      <c r="AW507" s="12" t="s">
        <v>32</v>
      </c>
      <c r="AX507" s="12" t="s">
        <v>77</v>
      </c>
      <c r="AY507" s="147" t="s">
        <v>152</v>
      </c>
    </row>
    <row r="508" spans="2:65" s="12" customFormat="1" ht="11.25">
      <c r="B508" s="145"/>
      <c r="D508" s="146" t="s">
        <v>174</v>
      </c>
      <c r="E508" s="147" t="s">
        <v>1</v>
      </c>
      <c r="F508" s="148" t="s">
        <v>1615</v>
      </c>
      <c r="H508" s="149">
        <v>-76.912000000000006</v>
      </c>
      <c r="I508" s="150"/>
      <c r="L508" s="145"/>
      <c r="M508" s="151"/>
      <c r="T508" s="152"/>
      <c r="AT508" s="147" t="s">
        <v>174</v>
      </c>
      <c r="AU508" s="147" t="s">
        <v>160</v>
      </c>
      <c r="AV508" s="12" t="s">
        <v>160</v>
      </c>
      <c r="AW508" s="12" t="s">
        <v>32</v>
      </c>
      <c r="AX508" s="12" t="s">
        <v>77</v>
      </c>
      <c r="AY508" s="147" t="s">
        <v>152</v>
      </c>
    </row>
    <row r="509" spans="2:65" s="13" customFormat="1" ht="11.25">
      <c r="B509" s="153"/>
      <c r="D509" s="146" t="s">
        <v>174</v>
      </c>
      <c r="E509" s="154" t="s">
        <v>1</v>
      </c>
      <c r="F509" s="155" t="s">
        <v>176</v>
      </c>
      <c r="H509" s="156">
        <v>989.70299999999997</v>
      </c>
      <c r="I509" s="157"/>
      <c r="L509" s="153"/>
      <c r="M509" s="158"/>
      <c r="T509" s="159"/>
      <c r="AT509" s="154" t="s">
        <v>174</v>
      </c>
      <c r="AU509" s="154" t="s">
        <v>160</v>
      </c>
      <c r="AV509" s="13" t="s">
        <v>159</v>
      </c>
      <c r="AW509" s="13" t="s">
        <v>32</v>
      </c>
      <c r="AX509" s="13" t="s">
        <v>85</v>
      </c>
      <c r="AY509" s="154" t="s">
        <v>152</v>
      </c>
    </row>
    <row r="510" spans="2:65" s="1" customFormat="1" ht="44.25" customHeight="1">
      <c r="B510" s="32"/>
      <c r="C510" s="166" t="s">
        <v>1213</v>
      </c>
      <c r="D510" s="166" t="s">
        <v>231</v>
      </c>
      <c r="E510" s="167" t="s">
        <v>1256</v>
      </c>
      <c r="F510" s="168" t="s">
        <v>1257</v>
      </c>
      <c r="G510" s="169" t="s">
        <v>168</v>
      </c>
      <c r="H510" s="170">
        <v>1088.673</v>
      </c>
      <c r="I510" s="171"/>
      <c r="J510" s="172">
        <f>ROUND(I510*H510,2)</f>
        <v>0</v>
      </c>
      <c r="K510" s="168" t="s">
        <v>158</v>
      </c>
      <c r="L510" s="173"/>
      <c r="M510" s="174" t="s">
        <v>1</v>
      </c>
      <c r="N510" s="175" t="s">
        <v>43</v>
      </c>
      <c r="P510" s="141">
        <f>O510*H510</f>
        <v>0</v>
      </c>
      <c r="Q510" s="141">
        <v>2.8300000000000001E-3</v>
      </c>
      <c r="R510" s="141">
        <f>Q510*H510</f>
        <v>3.0809445900000001</v>
      </c>
      <c r="S510" s="141">
        <v>0</v>
      </c>
      <c r="T510" s="142">
        <f>S510*H510</f>
        <v>0</v>
      </c>
      <c r="AR510" s="143" t="s">
        <v>305</v>
      </c>
      <c r="AT510" s="143" t="s">
        <v>231</v>
      </c>
      <c r="AU510" s="143" t="s">
        <v>160</v>
      </c>
      <c r="AY510" s="17" t="s">
        <v>152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160</v>
      </c>
      <c r="BK510" s="144">
        <f>ROUND(I510*H510,2)</f>
        <v>0</v>
      </c>
      <c r="BL510" s="17" t="s">
        <v>230</v>
      </c>
      <c r="BM510" s="143" t="s">
        <v>1616</v>
      </c>
    </row>
    <row r="511" spans="2:65" s="12" customFormat="1" ht="11.25">
      <c r="B511" s="145"/>
      <c r="D511" s="146" t="s">
        <v>174</v>
      </c>
      <c r="E511" s="147" t="s">
        <v>1</v>
      </c>
      <c r="F511" s="148" t="s">
        <v>1617</v>
      </c>
      <c r="H511" s="149">
        <v>1088.673</v>
      </c>
      <c r="I511" s="150"/>
      <c r="L511" s="145"/>
      <c r="M511" s="151"/>
      <c r="T511" s="152"/>
      <c r="AT511" s="147" t="s">
        <v>174</v>
      </c>
      <c r="AU511" s="147" t="s">
        <v>160</v>
      </c>
      <c r="AV511" s="12" t="s">
        <v>160</v>
      </c>
      <c r="AW511" s="12" t="s">
        <v>32</v>
      </c>
      <c r="AX511" s="12" t="s">
        <v>85</v>
      </c>
      <c r="AY511" s="147" t="s">
        <v>152</v>
      </c>
    </row>
    <row r="512" spans="2:65" s="1" customFormat="1" ht="24.2" customHeight="1">
      <c r="B512" s="32"/>
      <c r="C512" s="132" t="s">
        <v>1218</v>
      </c>
      <c r="D512" s="132" t="s">
        <v>154</v>
      </c>
      <c r="E512" s="133" t="s">
        <v>1261</v>
      </c>
      <c r="F512" s="134" t="s">
        <v>1262</v>
      </c>
      <c r="G512" s="135" t="s">
        <v>633</v>
      </c>
      <c r="H512" s="179"/>
      <c r="I512" s="137"/>
      <c r="J512" s="138">
        <f>ROUND(I512*H512,2)</f>
        <v>0</v>
      </c>
      <c r="K512" s="134" t="s">
        <v>158</v>
      </c>
      <c r="L512" s="32"/>
      <c r="M512" s="139" t="s">
        <v>1</v>
      </c>
      <c r="N512" s="140" t="s">
        <v>43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230</v>
      </c>
      <c r="AT512" s="143" t="s">
        <v>154</v>
      </c>
      <c r="AU512" s="143" t="s">
        <v>160</v>
      </c>
      <c r="AY512" s="17" t="s">
        <v>152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7" t="s">
        <v>160</v>
      </c>
      <c r="BK512" s="144">
        <f>ROUND(I512*H512,2)</f>
        <v>0</v>
      </c>
      <c r="BL512" s="17" t="s">
        <v>230</v>
      </c>
      <c r="BM512" s="143" t="s">
        <v>1618</v>
      </c>
    </row>
    <row r="513" spans="2:65" s="11" customFormat="1" ht="22.9" customHeight="1">
      <c r="B513" s="120"/>
      <c r="D513" s="121" t="s">
        <v>76</v>
      </c>
      <c r="E513" s="130" t="s">
        <v>1264</v>
      </c>
      <c r="F513" s="130" t="s">
        <v>1265</v>
      </c>
      <c r="I513" s="123"/>
      <c r="J513" s="131">
        <f>BK513</f>
        <v>0</v>
      </c>
      <c r="L513" s="120"/>
      <c r="M513" s="125"/>
      <c r="P513" s="126">
        <f>SUM(P514:P520)</f>
        <v>0</v>
      </c>
      <c r="R513" s="126">
        <f>SUM(R514:R520)</f>
        <v>7.1055539999999997</v>
      </c>
      <c r="T513" s="127">
        <f>SUM(T514:T520)</f>
        <v>0</v>
      </c>
      <c r="AR513" s="121" t="s">
        <v>160</v>
      </c>
      <c r="AT513" s="128" t="s">
        <v>76</v>
      </c>
      <c r="AU513" s="128" t="s">
        <v>85</v>
      </c>
      <c r="AY513" s="121" t="s">
        <v>152</v>
      </c>
      <c r="BK513" s="129">
        <f>SUM(BK514:BK520)</f>
        <v>0</v>
      </c>
    </row>
    <row r="514" spans="2:65" s="1" customFormat="1" ht="16.5" customHeight="1">
      <c r="B514" s="32"/>
      <c r="C514" s="132" t="s">
        <v>1222</v>
      </c>
      <c r="D514" s="132" t="s">
        <v>154</v>
      </c>
      <c r="E514" s="133" t="s">
        <v>1267</v>
      </c>
      <c r="F514" s="134" t="s">
        <v>1268</v>
      </c>
      <c r="G514" s="135" t="s">
        <v>168</v>
      </c>
      <c r="H514" s="136">
        <v>337.57600000000002</v>
      </c>
      <c r="I514" s="137"/>
      <c r="J514" s="138">
        <f>ROUND(I514*H514,2)</f>
        <v>0</v>
      </c>
      <c r="K514" s="134" t="s">
        <v>158</v>
      </c>
      <c r="L514" s="32"/>
      <c r="M514" s="139" t="s">
        <v>1</v>
      </c>
      <c r="N514" s="140" t="s">
        <v>43</v>
      </c>
      <c r="P514" s="141">
        <f>O514*H514</f>
        <v>0</v>
      </c>
      <c r="Q514" s="141">
        <v>2.9999999999999997E-4</v>
      </c>
      <c r="R514" s="141">
        <f>Q514*H514</f>
        <v>0.1012728</v>
      </c>
      <c r="S514" s="141">
        <v>0</v>
      </c>
      <c r="T514" s="142">
        <f>S514*H514</f>
        <v>0</v>
      </c>
      <c r="AR514" s="143" t="s">
        <v>230</v>
      </c>
      <c r="AT514" s="143" t="s">
        <v>154</v>
      </c>
      <c r="AU514" s="143" t="s">
        <v>160</v>
      </c>
      <c r="AY514" s="17" t="s">
        <v>152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160</v>
      </c>
      <c r="BK514" s="144">
        <f>ROUND(I514*H514,2)</f>
        <v>0</v>
      </c>
      <c r="BL514" s="17" t="s">
        <v>230</v>
      </c>
      <c r="BM514" s="143" t="s">
        <v>1619</v>
      </c>
    </row>
    <row r="515" spans="2:65" s="1" customFormat="1" ht="24.2" customHeight="1">
      <c r="B515" s="32"/>
      <c r="C515" s="132" t="s">
        <v>1228</v>
      </c>
      <c r="D515" s="132" t="s">
        <v>154</v>
      </c>
      <c r="E515" s="133" t="s">
        <v>1271</v>
      </c>
      <c r="F515" s="134" t="s">
        <v>1272</v>
      </c>
      <c r="G515" s="135" t="s">
        <v>168</v>
      </c>
      <c r="H515" s="136">
        <v>337.57600000000002</v>
      </c>
      <c r="I515" s="137"/>
      <c r="J515" s="138">
        <f>ROUND(I515*H515,2)</f>
        <v>0</v>
      </c>
      <c r="K515" s="134" t="s">
        <v>158</v>
      </c>
      <c r="L515" s="32"/>
      <c r="M515" s="139" t="s">
        <v>1</v>
      </c>
      <c r="N515" s="140" t="s">
        <v>43</v>
      </c>
      <c r="P515" s="141">
        <f>O515*H515</f>
        <v>0</v>
      </c>
      <c r="Q515" s="141">
        <v>1.5E-3</v>
      </c>
      <c r="R515" s="141">
        <f>Q515*H515</f>
        <v>0.50636400000000004</v>
      </c>
      <c r="S515" s="141">
        <v>0</v>
      </c>
      <c r="T515" s="142">
        <f>S515*H515</f>
        <v>0</v>
      </c>
      <c r="AR515" s="143" t="s">
        <v>230</v>
      </c>
      <c r="AT515" s="143" t="s">
        <v>154</v>
      </c>
      <c r="AU515" s="143" t="s">
        <v>160</v>
      </c>
      <c r="AY515" s="17" t="s">
        <v>152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160</v>
      </c>
      <c r="BK515" s="144">
        <f>ROUND(I515*H515,2)</f>
        <v>0</v>
      </c>
      <c r="BL515" s="17" t="s">
        <v>230</v>
      </c>
      <c r="BM515" s="143" t="s">
        <v>1620</v>
      </c>
    </row>
    <row r="516" spans="2:65" s="1" customFormat="1" ht="24.2" customHeight="1">
      <c r="B516" s="32"/>
      <c r="C516" s="132" t="s">
        <v>1232</v>
      </c>
      <c r="D516" s="132" t="s">
        <v>154</v>
      </c>
      <c r="E516" s="133" t="s">
        <v>1275</v>
      </c>
      <c r="F516" s="134" t="s">
        <v>1276</v>
      </c>
      <c r="G516" s="135" t="s">
        <v>168</v>
      </c>
      <c r="H516" s="136">
        <v>337.57600000000002</v>
      </c>
      <c r="I516" s="137"/>
      <c r="J516" s="138">
        <f>ROUND(I516*H516,2)</f>
        <v>0</v>
      </c>
      <c r="K516" s="134" t="s">
        <v>158</v>
      </c>
      <c r="L516" s="32"/>
      <c r="M516" s="139" t="s">
        <v>1</v>
      </c>
      <c r="N516" s="140" t="s">
        <v>43</v>
      </c>
      <c r="P516" s="141">
        <f>O516*H516</f>
        <v>0</v>
      </c>
      <c r="Q516" s="141">
        <v>6.0000000000000001E-3</v>
      </c>
      <c r="R516" s="141">
        <f>Q516*H516</f>
        <v>2.0254560000000001</v>
      </c>
      <c r="S516" s="141">
        <v>0</v>
      </c>
      <c r="T516" s="142">
        <f>S516*H516</f>
        <v>0</v>
      </c>
      <c r="AR516" s="143" t="s">
        <v>230</v>
      </c>
      <c r="AT516" s="143" t="s">
        <v>154</v>
      </c>
      <c r="AU516" s="143" t="s">
        <v>160</v>
      </c>
      <c r="AY516" s="17" t="s">
        <v>152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160</v>
      </c>
      <c r="BK516" s="144">
        <f>ROUND(I516*H516,2)</f>
        <v>0</v>
      </c>
      <c r="BL516" s="17" t="s">
        <v>230</v>
      </c>
      <c r="BM516" s="143" t="s">
        <v>1621</v>
      </c>
    </row>
    <row r="517" spans="2:65" s="1" customFormat="1" ht="16.5" customHeight="1">
      <c r="B517" s="32"/>
      <c r="C517" s="166" t="s">
        <v>1236</v>
      </c>
      <c r="D517" s="166" t="s">
        <v>231</v>
      </c>
      <c r="E517" s="167" t="s">
        <v>1279</v>
      </c>
      <c r="F517" s="168" t="s">
        <v>1280</v>
      </c>
      <c r="G517" s="169" t="s">
        <v>168</v>
      </c>
      <c r="H517" s="170">
        <v>371.334</v>
      </c>
      <c r="I517" s="171"/>
      <c r="J517" s="172">
        <f>ROUND(I517*H517,2)</f>
        <v>0</v>
      </c>
      <c r="K517" s="168" t="s">
        <v>158</v>
      </c>
      <c r="L517" s="173"/>
      <c r="M517" s="174" t="s">
        <v>1</v>
      </c>
      <c r="N517" s="175" t="s">
        <v>43</v>
      </c>
      <c r="P517" s="141">
        <f>O517*H517</f>
        <v>0</v>
      </c>
      <c r="Q517" s="141">
        <v>1.18E-2</v>
      </c>
      <c r="R517" s="141">
        <f>Q517*H517</f>
        <v>4.3817411999999996</v>
      </c>
      <c r="S517" s="141">
        <v>0</v>
      </c>
      <c r="T517" s="142">
        <f>S517*H517</f>
        <v>0</v>
      </c>
      <c r="AR517" s="143" t="s">
        <v>305</v>
      </c>
      <c r="AT517" s="143" t="s">
        <v>231</v>
      </c>
      <c r="AU517" s="143" t="s">
        <v>160</v>
      </c>
      <c r="AY517" s="17" t="s">
        <v>152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7" t="s">
        <v>160</v>
      </c>
      <c r="BK517" s="144">
        <f>ROUND(I517*H517,2)</f>
        <v>0</v>
      </c>
      <c r="BL517" s="17" t="s">
        <v>230</v>
      </c>
      <c r="BM517" s="143" t="s">
        <v>1622</v>
      </c>
    </row>
    <row r="518" spans="2:65" s="12" customFormat="1" ht="11.25">
      <c r="B518" s="145"/>
      <c r="D518" s="146" t="s">
        <v>174</v>
      </c>
      <c r="E518" s="147" t="s">
        <v>1</v>
      </c>
      <c r="F518" s="148" t="s">
        <v>1623</v>
      </c>
      <c r="H518" s="149">
        <v>371.334</v>
      </c>
      <c r="I518" s="150"/>
      <c r="L518" s="145"/>
      <c r="M518" s="151"/>
      <c r="T518" s="152"/>
      <c r="AT518" s="147" t="s">
        <v>174</v>
      </c>
      <c r="AU518" s="147" t="s">
        <v>160</v>
      </c>
      <c r="AV518" s="12" t="s">
        <v>160</v>
      </c>
      <c r="AW518" s="12" t="s">
        <v>32</v>
      </c>
      <c r="AX518" s="12" t="s">
        <v>85</v>
      </c>
      <c r="AY518" s="147" t="s">
        <v>152</v>
      </c>
    </row>
    <row r="519" spans="2:65" s="1" customFormat="1" ht="21.75" customHeight="1">
      <c r="B519" s="32"/>
      <c r="C519" s="132" t="s">
        <v>1240</v>
      </c>
      <c r="D519" s="132" t="s">
        <v>154</v>
      </c>
      <c r="E519" s="133" t="s">
        <v>1284</v>
      </c>
      <c r="F519" s="134" t="s">
        <v>1285</v>
      </c>
      <c r="G519" s="135" t="s">
        <v>217</v>
      </c>
      <c r="H519" s="136">
        <v>181.44</v>
      </c>
      <c r="I519" s="137"/>
      <c r="J519" s="138">
        <f>ROUND(I519*H519,2)</f>
        <v>0</v>
      </c>
      <c r="K519" s="134" t="s">
        <v>158</v>
      </c>
      <c r="L519" s="32"/>
      <c r="M519" s="139" t="s">
        <v>1</v>
      </c>
      <c r="N519" s="140" t="s">
        <v>43</v>
      </c>
      <c r="P519" s="141">
        <f>O519*H519</f>
        <v>0</v>
      </c>
      <c r="Q519" s="141">
        <v>5.0000000000000001E-4</v>
      </c>
      <c r="R519" s="141">
        <f>Q519*H519</f>
        <v>9.0719999999999995E-2</v>
      </c>
      <c r="S519" s="141">
        <v>0</v>
      </c>
      <c r="T519" s="142">
        <f>S519*H519</f>
        <v>0</v>
      </c>
      <c r="AR519" s="143" t="s">
        <v>230</v>
      </c>
      <c r="AT519" s="143" t="s">
        <v>154</v>
      </c>
      <c r="AU519" s="143" t="s">
        <v>160</v>
      </c>
      <c r="AY519" s="17" t="s">
        <v>152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160</v>
      </c>
      <c r="BK519" s="144">
        <f>ROUND(I519*H519,2)</f>
        <v>0</v>
      </c>
      <c r="BL519" s="17" t="s">
        <v>230</v>
      </c>
      <c r="BM519" s="143" t="s">
        <v>1624</v>
      </c>
    </row>
    <row r="520" spans="2:65" s="1" customFormat="1" ht="24.2" customHeight="1">
      <c r="B520" s="32"/>
      <c r="C520" s="132" t="s">
        <v>1246</v>
      </c>
      <c r="D520" s="132" t="s">
        <v>154</v>
      </c>
      <c r="E520" s="133" t="s">
        <v>1288</v>
      </c>
      <c r="F520" s="134" t="s">
        <v>1289</v>
      </c>
      <c r="G520" s="135" t="s">
        <v>633</v>
      </c>
      <c r="H520" s="179"/>
      <c r="I520" s="137"/>
      <c r="J520" s="138">
        <f>ROUND(I520*H520,2)</f>
        <v>0</v>
      </c>
      <c r="K520" s="134" t="s">
        <v>158</v>
      </c>
      <c r="L520" s="32"/>
      <c r="M520" s="139" t="s">
        <v>1</v>
      </c>
      <c r="N520" s="140" t="s">
        <v>43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230</v>
      </c>
      <c r="AT520" s="143" t="s">
        <v>154</v>
      </c>
      <c r="AU520" s="143" t="s">
        <v>160</v>
      </c>
      <c r="AY520" s="17" t="s">
        <v>152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160</v>
      </c>
      <c r="BK520" s="144">
        <f>ROUND(I520*H520,2)</f>
        <v>0</v>
      </c>
      <c r="BL520" s="17" t="s">
        <v>230</v>
      </c>
      <c r="BM520" s="143" t="s">
        <v>1625</v>
      </c>
    </row>
    <row r="521" spans="2:65" s="11" customFormat="1" ht="22.9" customHeight="1">
      <c r="B521" s="120"/>
      <c r="D521" s="121" t="s">
        <v>76</v>
      </c>
      <c r="E521" s="130" t="s">
        <v>1291</v>
      </c>
      <c r="F521" s="130" t="s">
        <v>1292</v>
      </c>
      <c r="I521" s="123"/>
      <c r="J521" s="131">
        <f>BK521</f>
        <v>0</v>
      </c>
      <c r="L521" s="120"/>
      <c r="M521" s="125"/>
      <c r="P521" s="126">
        <f>SUM(P522:P524)</f>
        <v>0</v>
      </c>
      <c r="R521" s="126">
        <f>SUM(R522:R524)</f>
        <v>2.0684999999999998</v>
      </c>
      <c r="T521" s="127">
        <f>SUM(T522:T524)</f>
        <v>0</v>
      </c>
      <c r="AR521" s="121" t="s">
        <v>160</v>
      </c>
      <c r="AT521" s="128" t="s">
        <v>76</v>
      </c>
      <c r="AU521" s="128" t="s">
        <v>85</v>
      </c>
      <c r="AY521" s="121" t="s">
        <v>152</v>
      </c>
      <c r="BK521" s="129">
        <f>SUM(BK522:BK524)</f>
        <v>0</v>
      </c>
    </row>
    <row r="522" spans="2:65" s="1" customFormat="1" ht="33" customHeight="1">
      <c r="B522" s="32"/>
      <c r="C522" s="132" t="s">
        <v>1251</v>
      </c>
      <c r="D522" s="132" t="s">
        <v>154</v>
      </c>
      <c r="E522" s="133" t="s">
        <v>1294</v>
      </c>
      <c r="F522" s="134" t="s">
        <v>1295</v>
      </c>
      <c r="G522" s="135" t="s">
        <v>168</v>
      </c>
      <c r="H522" s="136">
        <v>4309.375</v>
      </c>
      <c r="I522" s="137"/>
      <c r="J522" s="138">
        <f>ROUND(I522*H522,2)</f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2.0000000000000001E-4</v>
      </c>
      <c r="R522" s="141">
        <f>Q522*H522</f>
        <v>0.86187500000000006</v>
      </c>
      <c r="S522" s="141">
        <v>0</v>
      </c>
      <c r="T522" s="142">
        <f>S522*H522</f>
        <v>0</v>
      </c>
      <c r="AR522" s="143" t="s">
        <v>230</v>
      </c>
      <c r="AT522" s="143" t="s">
        <v>154</v>
      </c>
      <c r="AU522" s="143" t="s">
        <v>160</v>
      </c>
      <c r="AY522" s="17" t="s">
        <v>152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160</v>
      </c>
      <c r="BK522" s="144">
        <f>ROUND(I522*H522,2)</f>
        <v>0</v>
      </c>
      <c r="BL522" s="17" t="s">
        <v>230</v>
      </c>
      <c r="BM522" s="143" t="s">
        <v>1626</v>
      </c>
    </row>
    <row r="523" spans="2:65" s="1" customFormat="1" ht="33" customHeight="1">
      <c r="B523" s="32"/>
      <c r="C523" s="132" t="s">
        <v>1255</v>
      </c>
      <c r="D523" s="132" t="s">
        <v>154</v>
      </c>
      <c r="E523" s="133" t="s">
        <v>1298</v>
      </c>
      <c r="F523" s="134" t="s">
        <v>1299</v>
      </c>
      <c r="G523" s="135" t="s">
        <v>168</v>
      </c>
      <c r="H523" s="136">
        <v>4309.375</v>
      </c>
      <c r="I523" s="137"/>
      <c r="J523" s="138">
        <f>ROUND(I523*H523,2)</f>
        <v>0</v>
      </c>
      <c r="K523" s="134" t="s">
        <v>158</v>
      </c>
      <c r="L523" s="32"/>
      <c r="M523" s="139" t="s">
        <v>1</v>
      </c>
      <c r="N523" s="140" t="s">
        <v>43</v>
      </c>
      <c r="P523" s="141">
        <f>O523*H523</f>
        <v>0</v>
      </c>
      <c r="Q523" s="141">
        <v>2.7999999999999998E-4</v>
      </c>
      <c r="R523" s="141">
        <f>Q523*H523</f>
        <v>1.2066249999999998</v>
      </c>
      <c r="S523" s="141">
        <v>0</v>
      </c>
      <c r="T523" s="142">
        <f>S523*H523</f>
        <v>0</v>
      </c>
      <c r="AR523" s="143" t="s">
        <v>230</v>
      </c>
      <c r="AT523" s="143" t="s">
        <v>154</v>
      </c>
      <c r="AU523" s="143" t="s">
        <v>160</v>
      </c>
      <c r="AY523" s="17" t="s">
        <v>152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160</v>
      </c>
      <c r="BK523" s="144">
        <f>ROUND(I523*H523,2)</f>
        <v>0</v>
      </c>
      <c r="BL523" s="17" t="s">
        <v>230</v>
      </c>
      <c r="BM523" s="143" t="s">
        <v>1627</v>
      </c>
    </row>
    <row r="524" spans="2:65" s="12" customFormat="1" ht="11.25">
      <c r="B524" s="145"/>
      <c r="D524" s="146" t="s">
        <v>174</v>
      </c>
      <c r="E524" s="147" t="s">
        <v>1</v>
      </c>
      <c r="F524" s="148" t="s">
        <v>1628</v>
      </c>
      <c r="H524" s="149">
        <v>4309.375</v>
      </c>
      <c r="I524" s="150"/>
      <c r="L524" s="145"/>
      <c r="M524" s="187"/>
      <c r="N524" s="188"/>
      <c r="O524" s="188"/>
      <c r="P524" s="188"/>
      <c r="Q524" s="188"/>
      <c r="R524" s="188"/>
      <c r="S524" s="188"/>
      <c r="T524" s="189"/>
      <c r="AT524" s="147" t="s">
        <v>174</v>
      </c>
      <c r="AU524" s="147" t="s">
        <v>160</v>
      </c>
      <c r="AV524" s="12" t="s">
        <v>160</v>
      </c>
      <c r="AW524" s="12" t="s">
        <v>32</v>
      </c>
      <c r="AX524" s="12" t="s">
        <v>85</v>
      </c>
      <c r="AY524" s="147" t="s">
        <v>152</v>
      </c>
    </row>
    <row r="525" spans="2:65" s="1" customFormat="1" ht="6.95" customHeight="1">
      <c r="B525" s="44"/>
      <c r="C525" s="45"/>
      <c r="D525" s="45"/>
      <c r="E525" s="45"/>
      <c r="F525" s="45"/>
      <c r="G525" s="45"/>
      <c r="H525" s="45"/>
      <c r="I525" s="45"/>
      <c r="J525" s="45"/>
      <c r="K525" s="45"/>
      <c r="L525" s="32"/>
    </row>
  </sheetData>
  <sheetProtection algorithmName="SHA-512" hashValue="oJ8kbUP8eqUVLPYFdY3E01nmNy/oeRXvHnLAAuYpbrMHbCzosinqWgO5n5eS3L0lzXdCpMJ2M3t0UCFK7sK9mA==" saltValue="mp6wOBArx9sIadbKbVs0d0mya2sa0+KfdXI7Eaz7DSX6GGX6qyKnOJ7s1B9tCdPTl/J3IqOQibIwWSCrEhFsYA==" spinCount="100000" sheet="1" objects="1" scenarios="1" formatColumns="0" formatRows="0" autoFilter="0"/>
  <autoFilter ref="C142:K524" xr:uid="{00000000-0009-0000-0000-000002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303F-AE77-4059-8A82-2FE7301D8504}">
  <sheetPr>
    <pageSetUpPr fitToPage="1"/>
  </sheetPr>
  <dimension ref="B2:BM2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53" t="s">
        <v>2384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3052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3051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ROUND((SUM(BE128:BE269)),  2)</f>
        <v>0</v>
      </c>
      <c r="I33" s="92">
        <v>0.21</v>
      </c>
      <c r="J33" s="91">
        <f>ROUND(((SUM(BE128:BE269))*I33),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ROUND((SUM(BF128:BF269)),  2)</f>
        <v>0</v>
      </c>
      <c r="I34" s="92">
        <v>0.15</v>
      </c>
      <c r="J34" s="91">
        <f>ROUND(((SUM(BF128:BF269))*I34),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ROUND((SUM(BG128:BG269)),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ROUND((SUM(BH128:BH269)),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ROUND((SUM(BI128:BI269)),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B - e - Zdravotní 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2376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2375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2374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2373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2372</v>
      </c>
      <c r="E105" s="110"/>
      <c r="F105" s="110"/>
      <c r="G105" s="110"/>
      <c r="H105" s="110"/>
      <c r="I105" s="110"/>
      <c r="J105" s="111">
        <f>J251</f>
        <v>0</v>
      </c>
      <c r="L105" s="108"/>
    </row>
    <row r="106" spans="2:12" s="9" customFormat="1" ht="19.899999999999999" customHeight="1">
      <c r="B106" s="108"/>
      <c r="D106" s="109" t="s">
        <v>2371</v>
      </c>
      <c r="E106" s="110"/>
      <c r="F106" s="110"/>
      <c r="G106" s="110"/>
      <c r="H106" s="110"/>
      <c r="I106" s="110"/>
      <c r="J106" s="111">
        <f>J256</f>
        <v>0</v>
      </c>
      <c r="L106" s="108"/>
    </row>
    <row r="107" spans="2:12" s="9" customFormat="1" ht="19.899999999999999" customHeight="1">
      <c r="B107" s="108"/>
      <c r="D107" s="109" t="s">
        <v>2370</v>
      </c>
      <c r="E107" s="110"/>
      <c r="F107" s="110"/>
      <c r="G107" s="110"/>
      <c r="H107" s="110"/>
      <c r="I107" s="110"/>
      <c r="J107" s="111">
        <f>J261</f>
        <v>0</v>
      </c>
      <c r="L107" s="108"/>
    </row>
    <row r="108" spans="2:12" s="8" customFormat="1" ht="24.95" customHeight="1">
      <c r="B108" s="104"/>
      <c r="D108" s="105" t="s">
        <v>2369</v>
      </c>
      <c r="E108" s="106"/>
      <c r="F108" s="106"/>
      <c r="G108" s="106"/>
      <c r="H108" s="106"/>
      <c r="I108" s="106"/>
      <c r="J108" s="107">
        <f>J268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6" t="str">
        <f>E7</f>
        <v>Rozvoj komunitních sociálních služeb DOZP v lokalitě Jičín - aktualizace PD - změna PD 11/2022</v>
      </c>
      <c r="F118" s="237"/>
      <c r="G118" s="237"/>
      <c r="H118" s="2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198" t="str">
        <f>E9</f>
        <v>Objekt B - e - Zdravotní technika</v>
      </c>
      <c r="F120" s="238"/>
      <c r="G120" s="238"/>
      <c r="H120" s="238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P129+P170+P268</f>
        <v>0</v>
      </c>
      <c r="Q128" s="53"/>
      <c r="R128" s="117">
        <f>R129+R170+R268</f>
        <v>6.7051300000000005</v>
      </c>
      <c r="S128" s="53"/>
      <c r="T128" s="118">
        <f>T129+T170+T268</f>
        <v>0.15</v>
      </c>
      <c r="AT128" s="17" t="s">
        <v>76</v>
      </c>
      <c r="AU128" s="17" t="s">
        <v>109</v>
      </c>
      <c r="BK128" s="119">
        <f>BK129+BK170+BK268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46"/>
      <c r="C130" s="245" t="s">
        <v>85</v>
      </c>
      <c r="D130" s="245" t="s">
        <v>154</v>
      </c>
      <c r="E130" s="244" t="s">
        <v>2368</v>
      </c>
      <c r="F130" s="240" t="s">
        <v>2367</v>
      </c>
      <c r="G130" s="243" t="s">
        <v>172</v>
      </c>
      <c r="H130" s="242">
        <v>131</v>
      </c>
      <c r="I130" s="137"/>
      <c r="J130" s="241">
        <f>ROUND(I130*H130,2)</f>
        <v>0</v>
      </c>
      <c r="K130" s="240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2366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2365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2364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46"/>
      <c r="C134" s="245" t="s">
        <v>160</v>
      </c>
      <c r="D134" s="245" t="s">
        <v>154</v>
      </c>
      <c r="E134" s="244" t="s">
        <v>2363</v>
      </c>
      <c r="F134" s="240" t="s">
        <v>2362</v>
      </c>
      <c r="G134" s="243" t="s">
        <v>172</v>
      </c>
      <c r="H134" s="242">
        <v>11</v>
      </c>
      <c r="I134" s="137"/>
      <c r="J134" s="241">
        <f>ROUND(I134*H134,2)</f>
        <v>0</v>
      </c>
      <c r="K134" s="240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2361</v>
      </c>
    </row>
    <row r="135" spans="2:65" s="14" customFormat="1" ht="22.5">
      <c r="B135" s="160"/>
      <c r="D135" s="146" t="s">
        <v>174</v>
      </c>
      <c r="E135" s="161" t="s">
        <v>1</v>
      </c>
      <c r="F135" s="162" t="s">
        <v>2360</v>
      </c>
      <c r="H135" s="161" t="s">
        <v>1</v>
      </c>
      <c r="I135" s="163"/>
      <c r="L135" s="160"/>
      <c r="M135" s="164"/>
      <c r="T135" s="165"/>
      <c r="AT135" s="161" t="s">
        <v>174</v>
      </c>
      <c r="AU135" s="161" t="s">
        <v>85</v>
      </c>
      <c r="AV135" s="14" t="s">
        <v>85</v>
      </c>
      <c r="AW135" s="14" t="s">
        <v>32</v>
      </c>
      <c r="AX135" s="14" t="s">
        <v>77</v>
      </c>
      <c r="AY135" s="161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2359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46"/>
      <c r="C137" s="245" t="s">
        <v>165</v>
      </c>
      <c r="D137" s="245" t="s">
        <v>154</v>
      </c>
      <c r="E137" s="244" t="s">
        <v>2358</v>
      </c>
      <c r="F137" s="240" t="s">
        <v>2357</v>
      </c>
      <c r="G137" s="243" t="s">
        <v>172</v>
      </c>
      <c r="H137" s="242">
        <v>38</v>
      </c>
      <c r="I137" s="137"/>
      <c r="J137" s="241">
        <f>ROUND(I137*H137,2)</f>
        <v>0</v>
      </c>
      <c r="K137" s="240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2356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2355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46"/>
      <c r="C139" s="245" t="s">
        <v>159</v>
      </c>
      <c r="D139" s="245" t="s">
        <v>154</v>
      </c>
      <c r="E139" s="244" t="s">
        <v>185</v>
      </c>
      <c r="F139" s="240" t="s">
        <v>2354</v>
      </c>
      <c r="G139" s="243" t="s">
        <v>172</v>
      </c>
      <c r="H139" s="242">
        <v>93</v>
      </c>
      <c r="I139" s="137"/>
      <c r="J139" s="241">
        <f>ROUND(I139*H139,2)</f>
        <v>0</v>
      </c>
      <c r="K139" s="240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2353</v>
      </c>
    </row>
    <row r="140" spans="2:65" s="14" customFormat="1" ht="22.5">
      <c r="B140" s="160"/>
      <c r="D140" s="146" t="s">
        <v>174</v>
      </c>
      <c r="E140" s="161" t="s">
        <v>1</v>
      </c>
      <c r="F140" s="162" t="s">
        <v>2352</v>
      </c>
      <c r="H140" s="161" t="s">
        <v>1</v>
      </c>
      <c r="I140" s="163"/>
      <c r="L140" s="160"/>
      <c r="M140" s="164"/>
      <c r="T140" s="165"/>
      <c r="AT140" s="161" t="s">
        <v>174</v>
      </c>
      <c r="AU140" s="161" t="s">
        <v>85</v>
      </c>
      <c r="AV140" s="14" t="s">
        <v>85</v>
      </c>
      <c r="AW140" s="14" t="s">
        <v>32</v>
      </c>
      <c r="AX140" s="14" t="s">
        <v>77</v>
      </c>
      <c r="AY140" s="161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2351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2350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46"/>
      <c r="C144" s="245" t="s">
        <v>177</v>
      </c>
      <c r="D144" s="245" t="s">
        <v>154</v>
      </c>
      <c r="E144" s="244" t="s">
        <v>2349</v>
      </c>
      <c r="F144" s="240" t="s">
        <v>2348</v>
      </c>
      <c r="G144" s="243" t="s">
        <v>172</v>
      </c>
      <c r="H144" s="242">
        <v>38</v>
      </c>
      <c r="I144" s="137"/>
      <c r="J144" s="241">
        <f>ROUND(I144*H144,2)</f>
        <v>0</v>
      </c>
      <c r="K144" s="240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2347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2346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46"/>
      <c r="C146" s="245" t="s">
        <v>184</v>
      </c>
      <c r="D146" s="245" t="s">
        <v>154</v>
      </c>
      <c r="E146" s="244" t="s">
        <v>2345</v>
      </c>
      <c r="F146" s="240" t="s">
        <v>2344</v>
      </c>
      <c r="G146" s="243" t="s">
        <v>196</v>
      </c>
      <c r="H146" s="242">
        <v>167.4</v>
      </c>
      <c r="I146" s="137"/>
      <c r="J146" s="241">
        <f>ROUND(I146*H146,2)</f>
        <v>0</v>
      </c>
      <c r="K146" s="240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2343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2342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46"/>
      <c r="C148" s="245" t="s">
        <v>189</v>
      </c>
      <c r="D148" s="245" t="s">
        <v>154</v>
      </c>
      <c r="E148" s="244" t="s">
        <v>205</v>
      </c>
      <c r="F148" s="240" t="s">
        <v>2341</v>
      </c>
      <c r="G148" s="243" t="s">
        <v>172</v>
      </c>
      <c r="H148" s="242">
        <v>93</v>
      </c>
      <c r="I148" s="137"/>
      <c r="J148" s="241">
        <f>ROUND(I148*H148,2)</f>
        <v>0</v>
      </c>
      <c r="K148" s="240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2340</v>
      </c>
    </row>
    <row r="149" spans="2:65" s="14" customFormat="1" ht="22.5">
      <c r="B149" s="160"/>
      <c r="D149" s="146" t="s">
        <v>174</v>
      </c>
      <c r="E149" s="161" t="s">
        <v>1</v>
      </c>
      <c r="F149" s="162" t="s">
        <v>2339</v>
      </c>
      <c r="H149" s="161" t="s">
        <v>1</v>
      </c>
      <c r="I149" s="163"/>
      <c r="L149" s="160"/>
      <c r="M149" s="164"/>
      <c r="T149" s="165"/>
      <c r="AT149" s="161" t="s">
        <v>174</v>
      </c>
      <c r="AU149" s="161" t="s">
        <v>85</v>
      </c>
      <c r="AV149" s="14" t="s">
        <v>85</v>
      </c>
      <c r="AW149" s="14" t="s">
        <v>32</v>
      </c>
      <c r="AX149" s="14" t="s">
        <v>77</v>
      </c>
      <c r="AY149" s="161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2338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2337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352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46"/>
      <c r="C154" s="245" t="s">
        <v>193</v>
      </c>
      <c r="D154" s="245" t="s">
        <v>154</v>
      </c>
      <c r="E154" s="244" t="s">
        <v>2336</v>
      </c>
      <c r="F154" s="240" t="s">
        <v>2335</v>
      </c>
      <c r="G154" s="243" t="s">
        <v>172</v>
      </c>
      <c r="H154" s="242">
        <v>38</v>
      </c>
      <c r="I154" s="137"/>
      <c r="J154" s="241">
        <f>ROUND(I154*H154,2)</f>
        <v>0</v>
      </c>
      <c r="K154" s="240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2334</v>
      </c>
    </row>
    <row r="155" spans="2:65" s="12" customFormat="1">
      <c r="B155" s="145"/>
      <c r="D155" s="146" t="s">
        <v>174</v>
      </c>
      <c r="E155" s="147" t="s">
        <v>1</v>
      </c>
      <c r="F155" s="148" t="s">
        <v>2333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46"/>
      <c r="C156" s="245" t="s">
        <v>199</v>
      </c>
      <c r="D156" s="245" t="s">
        <v>154</v>
      </c>
      <c r="E156" s="244" t="s">
        <v>2332</v>
      </c>
      <c r="F156" s="240" t="s">
        <v>2331</v>
      </c>
      <c r="G156" s="243" t="s">
        <v>217</v>
      </c>
      <c r="H156" s="242">
        <v>190</v>
      </c>
      <c r="I156" s="137"/>
      <c r="J156" s="241">
        <f>ROUND(I156*H156,2)</f>
        <v>0</v>
      </c>
      <c r="K156" s="240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2330</v>
      </c>
    </row>
    <row r="157" spans="2:65" s="11" customFormat="1" ht="22.9" customHeight="1">
      <c r="B157" s="120"/>
      <c r="D157" s="121" t="s">
        <v>76</v>
      </c>
      <c r="E157" s="130" t="s">
        <v>184</v>
      </c>
      <c r="F157" s="130" t="s">
        <v>413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46"/>
      <c r="C158" s="245" t="s">
        <v>204</v>
      </c>
      <c r="D158" s="245" t="s">
        <v>154</v>
      </c>
      <c r="E158" s="244" t="s">
        <v>2329</v>
      </c>
      <c r="F158" s="240" t="s">
        <v>2328</v>
      </c>
      <c r="G158" s="243" t="s">
        <v>168</v>
      </c>
      <c r="H158" s="242">
        <v>75</v>
      </c>
      <c r="I158" s="137"/>
      <c r="J158" s="241">
        <f>ROUND(I158*H158,2)</f>
        <v>0</v>
      </c>
      <c r="K158" s="240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2327</v>
      </c>
    </row>
    <row r="159" spans="2:65" s="11" customFormat="1" ht="22.9" customHeight="1">
      <c r="B159" s="120"/>
      <c r="D159" s="121" t="s">
        <v>76</v>
      </c>
      <c r="E159" s="130" t="s">
        <v>193</v>
      </c>
      <c r="F159" s="130" t="s">
        <v>2326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46"/>
      <c r="C160" s="245" t="s">
        <v>209</v>
      </c>
      <c r="D160" s="245" t="s">
        <v>154</v>
      </c>
      <c r="E160" s="244" t="s">
        <v>2325</v>
      </c>
      <c r="F160" s="240" t="s">
        <v>2324</v>
      </c>
      <c r="G160" s="243" t="s">
        <v>157</v>
      </c>
      <c r="H160" s="242">
        <v>1</v>
      </c>
      <c r="I160" s="137"/>
      <c r="J160" s="241">
        <f>ROUND(I160*H160,2)</f>
        <v>0</v>
      </c>
      <c r="K160" s="240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8.2049999999999998E-2</v>
      </c>
      <c r="R160" s="141">
        <f>Q160*H160</f>
        <v>8.2049999999999998E-2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2323</v>
      </c>
    </row>
    <row r="161" spans="2:65" s="1" customFormat="1" ht="37.9" customHeight="1">
      <c r="B161" s="246"/>
      <c r="C161" s="245" t="s">
        <v>214</v>
      </c>
      <c r="D161" s="245" t="s">
        <v>154</v>
      </c>
      <c r="E161" s="244" t="s">
        <v>2322</v>
      </c>
      <c r="F161" s="240" t="s">
        <v>2321</v>
      </c>
      <c r="G161" s="243" t="s">
        <v>157</v>
      </c>
      <c r="H161" s="242">
        <v>1</v>
      </c>
      <c r="I161" s="137"/>
      <c r="J161" s="241">
        <f>ROUND(I161*H161,2)</f>
        <v>0</v>
      </c>
      <c r="K161" s="240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5.9800000000000001E-3</v>
      </c>
      <c r="R161" s="141">
        <f>Q161*H161</f>
        <v>5.9800000000000001E-3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2320</v>
      </c>
    </row>
    <row r="162" spans="2:65" s="1" customFormat="1" ht="44.25" customHeight="1">
      <c r="B162" s="246"/>
      <c r="C162" s="245" t="s">
        <v>219</v>
      </c>
      <c r="D162" s="245" t="s">
        <v>154</v>
      </c>
      <c r="E162" s="244" t="s">
        <v>2319</v>
      </c>
      <c r="F162" s="240" t="s">
        <v>2318</v>
      </c>
      <c r="G162" s="243" t="s">
        <v>157</v>
      </c>
      <c r="H162" s="242">
        <v>1</v>
      </c>
      <c r="I162" s="137"/>
      <c r="J162" s="241">
        <f>ROUND(I162*H162,2)</f>
        <v>0</v>
      </c>
      <c r="K162" s="240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2317</v>
      </c>
    </row>
    <row r="163" spans="2:65" s="1" customFormat="1" ht="37.9" customHeight="1">
      <c r="B163" s="246"/>
      <c r="C163" s="245" t="s">
        <v>223</v>
      </c>
      <c r="D163" s="245" t="s">
        <v>154</v>
      </c>
      <c r="E163" s="244" t="s">
        <v>2316</v>
      </c>
      <c r="F163" s="240" t="s">
        <v>2315</v>
      </c>
      <c r="G163" s="243" t="s">
        <v>157</v>
      </c>
      <c r="H163" s="242">
        <v>1</v>
      </c>
      <c r="I163" s="137"/>
      <c r="J163" s="241">
        <f>ROUND(I163*H163,2)</f>
        <v>0</v>
      </c>
      <c r="K163" s="240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1.9400000000000001E-3</v>
      </c>
      <c r="R163" s="141">
        <f>Q163*H163</f>
        <v>1.9400000000000001E-3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2314</v>
      </c>
    </row>
    <row r="164" spans="2:65" s="1" customFormat="1" ht="44.25" customHeight="1">
      <c r="B164" s="246"/>
      <c r="C164" s="245" t="s">
        <v>8</v>
      </c>
      <c r="D164" s="245" t="s">
        <v>154</v>
      </c>
      <c r="E164" s="244" t="s">
        <v>2313</v>
      </c>
      <c r="F164" s="240" t="s">
        <v>2312</v>
      </c>
      <c r="G164" s="243" t="s">
        <v>157</v>
      </c>
      <c r="H164" s="242">
        <v>1</v>
      </c>
      <c r="I164" s="137"/>
      <c r="J164" s="241">
        <f>ROUND(I164*H164,2)</f>
        <v>0</v>
      </c>
      <c r="K164" s="240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0.23147000000000001</v>
      </c>
      <c r="R164" s="141">
        <f>Q164*H164</f>
        <v>0.23147000000000001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2311</v>
      </c>
    </row>
    <row r="165" spans="2:65" s="1" customFormat="1" ht="37.9" customHeight="1">
      <c r="B165" s="246"/>
      <c r="C165" s="245" t="s">
        <v>230</v>
      </c>
      <c r="D165" s="245" t="s">
        <v>154</v>
      </c>
      <c r="E165" s="244" t="s">
        <v>2310</v>
      </c>
      <c r="F165" s="240" t="s">
        <v>2309</v>
      </c>
      <c r="G165" s="243" t="s">
        <v>157</v>
      </c>
      <c r="H165" s="242">
        <v>1</v>
      </c>
      <c r="I165" s="137"/>
      <c r="J165" s="241">
        <f>ROUND(I165*H165,2)</f>
        <v>0</v>
      </c>
      <c r="K165" s="240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0.19089</v>
      </c>
      <c r="R165" s="141">
        <f>Q165*H165</f>
        <v>0.19089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2308</v>
      </c>
    </row>
    <row r="166" spans="2:65" s="1" customFormat="1" ht="37.9" customHeight="1">
      <c r="B166" s="246"/>
      <c r="C166" s="245" t="s">
        <v>237</v>
      </c>
      <c r="D166" s="245" t="s">
        <v>154</v>
      </c>
      <c r="E166" s="244" t="s">
        <v>2307</v>
      </c>
      <c r="F166" s="240" t="s">
        <v>2306</v>
      </c>
      <c r="G166" s="243" t="s">
        <v>157</v>
      </c>
      <c r="H166" s="242">
        <v>1</v>
      </c>
      <c r="I166" s="137"/>
      <c r="J166" s="241">
        <f>ROUND(I166*H166,2)</f>
        <v>0</v>
      </c>
      <c r="K166" s="240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2305</v>
      </c>
    </row>
    <row r="167" spans="2:65" s="1" customFormat="1" ht="44.25" customHeight="1">
      <c r="B167" s="246"/>
      <c r="C167" s="245" t="s">
        <v>241</v>
      </c>
      <c r="D167" s="245" t="s">
        <v>154</v>
      </c>
      <c r="E167" s="244" t="s">
        <v>2304</v>
      </c>
      <c r="F167" s="240" t="s">
        <v>2303</v>
      </c>
      <c r="G167" s="243" t="s">
        <v>157</v>
      </c>
      <c r="H167" s="242">
        <v>1</v>
      </c>
      <c r="I167" s="137"/>
      <c r="J167" s="241">
        <f>ROUND(I167*H167,2)</f>
        <v>0</v>
      </c>
      <c r="K167" s="240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0.22422</v>
      </c>
      <c r="R167" s="141">
        <f>Q167*H167</f>
        <v>0.22422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2302</v>
      </c>
    </row>
    <row r="168" spans="2:65" s="1" customFormat="1" ht="33" customHeight="1">
      <c r="B168" s="246"/>
      <c r="C168" s="245" t="s">
        <v>243</v>
      </c>
      <c r="D168" s="245" t="s">
        <v>154</v>
      </c>
      <c r="E168" s="244" t="s">
        <v>2301</v>
      </c>
      <c r="F168" s="240" t="s">
        <v>2300</v>
      </c>
      <c r="G168" s="243" t="s">
        <v>157</v>
      </c>
      <c r="H168" s="242">
        <v>2</v>
      </c>
      <c r="I168" s="137"/>
      <c r="J168" s="241">
        <f>ROUND(I168*H168,2)</f>
        <v>0</v>
      </c>
      <c r="K168" s="240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6.2E-4</v>
      </c>
      <c r="R168" s="141">
        <f>Q168*H168</f>
        <v>1.24E-3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2299</v>
      </c>
    </row>
    <row r="169" spans="2:65" s="1" customFormat="1" ht="49.15" customHeight="1">
      <c r="B169" s="246"/>
      <c r="C169" s="245" t="s">
        <v>252</v>
      </c>
      <c r="D169" s="245" t="s">
        <v>154</v>
      </c>
      <c r="E169" s="244" t="s">
        <v>2298</v>
      </c>
      <c r="F169" s="240" t="s">
        <v>2297</v>
      </c>
      <c r="G169" s="243" t="s">
        <v>172</v>
      </c>
      <c r="H169" s="242">
        <v>25</v>
      </c>
      <c r="I169" s="137"/>
      <c r="J169" s="241">
        <f>ROUND(I169*H169,2)</f>
        <v>0</v>
      </c>
      <c r="K169" s="240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6.1199999999999997E-2</v>
      </c>
      <c r="R169" s="141">
        <f>Q169*H169</f>
        <v>1.53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2296</v>
      </c>
    </row>
    <row r="170" spans="2:65" s="11" customFormat="1" ht="25.9" customHeight="1">
      <c r="B170" s="120"/>
      <c r="D170" s="121" t="s">
        <v>76</v>
      </c>
      <c r="E170" s="122" t="s">
        <v>594</v>
      </c>
      <c r="F170" s="122" t="s">
        <v>595</v>
      </c>
      <c r="I170" s="123"/>
      <c r="J170" s="124">
        <f>BK170</f>
        <v>0</v>
      </c>
      <c r="L170" s="120"/>
      <c r="M170" s="125"/>
      <c r="P170" s="126">
        <f>P171+P198+P225+P251+P256+P261</f>
        <v>0</v>
      </c>
      <c r="R170" s="126">
        <f>R171+R198+R225+R251+R256+R261</f>
        <v>4.4075400000000009</v>
      </c>
      <c r="T170" s="127">
        <f>T171+T198+T225+T251+T256+T261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BK171+BK198+BK225+BK251+BK256+BK261</f>
        <v>0</v>
      </c>
    </row>
    <row r="171" spans="2:65" s="11" customFormat="1" ht="22.9" customHeight="1">
      <c r="B171" s="120"/>
      <c r="D171" s="121" t="s">
        <v>76</v>
      </c>
      <c r="E171" s="130" t="s">
        <v>786</v>
      </c>
      <c r="F171" s="130" t="s">
        <v>2295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2.57043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46"/>
      <c r="C172" s="245" t="s">
        <v>7</v>
      </c>
      <c r="D172" s="245" t="s">
        <v>154</v>
      </c>
      <c r="E172" s="244" t="s">
        <v>2294</v>
      </c>
      <c r="F172" s="240" t="s">
        <v>2293</v>
      </c>
      <c r="G172" s="243" t="s">
        <v>217</v>
      </c>
      <c r="H172" s="242">
        <v>90</v>
      </c>
      <c r="I172" s="137"/>
      <c r="J172" s="241">
        <f>ROUND(I172*H172,2)</f>
        <v>0</v>
      </c>
      <c r="K172" s="240" t="s">
        <v>158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1.6800000000000001E-3</v>
      </c>
      <c r="R172" s="141">
        <f>Q172*H172</f>
        <v>0.1512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2292</v>
      </c>
    </row>
    <row r="173" spans="2:65" s="1" customFormat="1" ht="16.5" customHeight="1">
      <c r="B173" s="246"/>
      <c r="C173" s="245" t="s">
        <v>259</v>
      </c>
      <c r="D173" s="245" t="s">
        <v>154</v>
      </c>
      <c r="E173" s="244" t="s">
        <v>2291</v>
      </c>
      <c r="F173" s="240" t="s">
        <v>2290</v>
      </c>
      <c r="G173" s="243" t="s">
        <v>217</v>
      </c>
      <c r="H173" s="242">
        <v>50</v>
      </c>
      <c r="I173" s="137"/>
      <c r="J173" s="241">
        <f>ROUND(I173*H173,2)</f>
        <v>0</v>
      </c>
      <c r="K173" s="240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1.91E-3</v>
      </c>
      <c r="R173" s="141">
        <f>Q173*H173</f>
        <v>9.5500000000000002E-2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2289</v>
      </c>
    </row>
    <row r="174" spans="2:65" s="1" customFormat="1" ht="16.5" customHeight="1">
      <c r="B174" s="246"/>
      <c r="C174" s="245" t="s">
        <v>263</v>
      </c>
      <c r="D174" s="245" t="s">
        <v>154</v>
      </c>
      <c r="E174" s="244" t="s">
        <v>2288</v>
      </c>
      <c r="F174" s="240" t="s">
        <v>2287</v>
      </c>
      <c r="G174" s="243" t="s">
        <v>217</v>
      </c>
      <c r="H174" s="242">
        <v>20</v>
      </c>
      <c r="I174" s="137"/>
      <c r="J174" s="241">
        <f>ROUND(I174*H174,2)</f>
        <v>0</v>
      </c>
      <c r="K174" s="240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3.0799999999999998E-3</v>
      </c>
      <c r="R174" s="141">
        <f>Q174*H174</f>
        <v>6.1599999999999995E-2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2286</v>
      </c>
    </row>
    <row r="175" spans="2:65" s="1" customFormat="1" ht="21.75" customHeight="1">
      <c r="B175" s="246"/>
      <c r="C175" s="245" t="s">
        <v>267</v>
      </c>
      <c r="D175" s="245" t="s">
        <v>154</v>
      </c>
      <c r="E175" s="244" t="s">
        <v>2285</v>
      </c>
      <c r="F175" s="240" t="s">
        <v>2284</v>
      </c>
      <c r="G175" s="243" t="s">
        <v>217</v>
      </c>
      <c r="H175" s="242">
        <v>75</v>
      </c>
      <c r="I175" s="137"/>
      <c r="J175" s="241">
        <f>ROUND(I175*H175,2)</f>
        <v>0</v>
      </c>
      <c r="K175" s="240" t="s">
        <v>158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1.42E-3</v>
      </c>
      <c r="R175" s="141">
        <f>Q175*H175</f>
        <v>0.1065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2283</v>
      </c>
    </row>
    <row r="176" spans="2:65" s="1" customFormat="1" ht="21.75" customHeight="1">
      <c r="B176" s="246"/>
      <c r="C176" s="245" t="s">
        <v>271</v>
      </c>
      <c r="D176" s="245" t="s">
        <v>154</v>
      </c>
      <c r="E176" s="244" t="s">
        <v>2282</v>
      </c>
      <c r="F176" s="240" t="s">
        <v>2281</v>
      </c>
      <c r="G176" s="243" t="s">
        <v>217</v>
      </c>
      <c r="H176" s="242">
        <v>120</v>
      </c>
      <c r="I176" s="137"/>
      <c r="J176" s="241">
        <f>ROUND(I176*H176,2)</f>
        <v>0</v>
      </c>
      <c r="K176" s="240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7.4400000000000004E-3</v>
      </c>
      <c r="R176" s="141">
        <f>Q176*H176</f>
        <v>0.89280000000000004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2280</v>
      </c>
    </row>
    <row r="177" spans="2:65" s="1" customFormat="1" ht="21.75" customHeight="1">
      <c r="B177" s="246"/>
      <c r="C177" s="245" t="s">
        <v>275</v>
      </c>
      <c r="D177" s="245" t="s">
        <v>154</v>
      </c>
      <c r="E177" s="244" t="s">
        <v>2279</v>
      </c>
      <c r="F177" s="240" t="s">
        <v>2278</v>
      </c>
      <c r="G177" s="243" t="s">
        <v>217</v>
      </c>
      <c r="H177" s="242">
        <v>30</v>
      </c>
      <c r="I177" s="137"/>
      <c r="J177" s="241">
        <f>ROUND(I177*H177,2)</f>
        <v>0</v>
      </c>
      <c r="K177" s="240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1.2319999999999999E-2</v>
      </c>
      <c r="R177" s="141">
        <f>Q177*H177</f>
        <v>0.36959999999999998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2277</v>
      </c>
    </row>
    <row r="178" spans="2:65" s="1" customFormat="1" ht="21.75" customHeight="1">
      <c r="B178" s="246"/>
      <c r="C178" s="245" t="s">
        <v>279</v>
      </c>
      <c r="D178" s="245" t="s">
        <v>154</v>
      </c>
      <c r="E178" s="244" t="s">
        <v>2276</v>
      </c>
      <c r="F178" s="240" t="s">
        <v>2275</v>
      </c>
      <c r="G178" s="243" t="s">
        <v>217</v>
      </c>
      <c r="H178" s="242">
        <v>40</v>
      </c>
      <c r="I178" s="137"/>
      <c r="J178" s="241">
        <f>ROUND(I178*H178,2)</f>
        <v>0</v>
      </c>
      <c r="K178" s="240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1.975E-2</v>
      </c>
      <c r="R178" s="141">
        <f>Q178*H178</f>
        <v>0.79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2274</v>
      </c>
    </row>
    <row r="179" spans="2:65" s="1" customFormat="1" ht="24.2" customHeight="1">
      <c r="B179" s="246"/>
      <c r="C179" s="245" t="s">
        <v>284</v>
      </c>
      <c r="D179" s="245" t="s">
        <v>154</v>
      </c>
      <c r="E179" s="244" t="s">
        <v>2273</v>
      </c>
      <c r="F179" s="240" t="s">
        <v>2272</v>
      </c>
      <c r="G179" s="243" t="s">
        <v>217</v>
      </c>
      <c r="H179" s="242">
        <v>20</v>
      </c>
      <c r="I179" s="137"/>
      <c r="J179" s="241">
        <f>ROUND(I179*H179,2)</f>
        <v>0</v>
      </c>
      <c r="K179" s="240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5.9000000000000003E-4</v>
      </c>
      <c r="R179" s="141">
        <f>Q179*H179</f>
        <v>1.1800000000000001E-2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230</v>
      </c>
      <c r="BM179" s="143" t="s">
        <v>2271</v>
      </c>
    </row>
    <row r="180" spans="2:65" s="1" customFormat="1" ht="21.75" customHeight="1">
      <c r="B180" s="246"/>
      <c r="C180" s="245" t="s">
        <v>291</v>
      </c>
      <c r="D180" s="245" t="s">
        <v>154</v>
      </c>
      <c r="E180" s="244" t="s">
        <v>2270</v>
      </c>
      <c r="F180" s="240" t="s">
        <v>2269</v>
      </c>
      <c r="G180" s="243" t="s">
        <v>217</v>
      </c>
      <c r="H180" s="242">
        <v>25</v>
      </c>
      <c r="I180" s="137"/>
      <c r="J180" s="241">
        <f>ROUND(I180*H180,2)</f>
        <v>0</v>
      </c>
      <c r="K180" s="240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4.0999999999999999E-4</v>
      </c>
      <c r="R180" s="141">
        <f>Q180*H180</f>
        <v>1.025E-2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230</v>
      </c>
      <c r="BM180" s="143" t="s">
        <v>2268</v>
      </c>
    </row>
    <row r="181" spans="2:65" s="1" customFormat="1" ht="21.75" customHeight="1">
      <c r="B181" s="246"/>
      <c r="C181" s="245" t="s">
        <v>297</v>
      </c>
      <c r="D181" s="245" t="s">
        <v>154</v>
      </c>
      <c r="E181" s="244" t="s">
        <v>2267</v>
      </c>
      <c r="F181" s="240" t="s">
        <v>2266</v>
      </c>
      <c r="G181" s="243" t="s">
        <v>217</v>
      </c>
      <c r="H181" s="242">
        <v>25</v>
      </c>
      <c r="I181" s="137"/>
      <c r="J181" s="241">
        <f>ROUND(I181*H181,2)</f>
        <v>0</v>
      </c>
      <c r="K181" s="240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4.8000000000000001E-4</v>
      </c>
      <c r="R181" s="141">
        <f>Q181*H181</f>
        <v>1.2E-2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230</v>
      </c>
      <c r="BM181" s="143" t="s">
        <v>2265</v>
      </c>
    </row>
    <row r="182" spans="2:65" s="1" customFormat="1" ht="37.9" customHeight="1">
      <c r="B182" s="246"/>
      <c r="C182" s="245" t="s">
        <v>301</v>
      </c>
      <c r="D182" s="245" t="s">
        <v>154</v>
      </c>
      <c r="E182" s="244" t="s">
        <v>2264</v>
      </c>
      <c r="F182" s="240" t="s">
        <v>2263</v>
      </c>
      <c r="G182" s="243" t="s">
        <v>157</v>
      </c>
      <c r="H182" s="242">
        <v>5</v>
      </c>
      <c r="I182" s="137"/>
      <c r="J182" s="241">
        <f>ROUND(I182*H182,2)</f>
        <v>0</v>
      </c>
      <c r="K182" s="240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1.4999999999999999E-4</v>
      </c>
      <c r="R182" s="141">
        <f>Q182*H182</f>
        <v>7.4999999999999991E-4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230</v>
      </c>
      <c r="BM182" s="143" t="s">
        <v>2262</v>
      </c>
    </row>
    <row r="183" spans="2:65" s="1" customFormat="1" ht="24.2" customHeight="1">
      <c r="B183" s="246"/>
      <c r="C183" s="245" t="s">
        <v>305</v>
      </c>
      <c r="D183" s="245" t="s">
        <v>154</v>
      </c>
      <c r="E183" s="244" t="s">
        <v>2261</v>
      </c>
      <c r="F183" s="240" t="s">
        <v>2260</v>
      </c>
      <c r="G183" s="243" t="s">
        <v>157</v>
      </c>
      <c r="H183" s="242">
        <v>28</v>
      </c>
      <c r="I183" s="137"/>
      <c r="J183" s="241">
        <f>ROUND(I183*H183,2)</f>
        <v>0</v>
      </c>
      <c r="K183" s="240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230</v>
      </c>
      <c r="BM183" s="143" t="s">
        <v>2259</v>
      </c>
    </row>
    <row r="184" spans="2:65" s="1" customFormat="1" ht="24.2" customHeight="1">
      <c r="B184" s="246"/>
      <c r="C184" s="245" t="s">
        <v>309</v>
      </c>
      <c r="D184" s="245" t="s">
        <v>154</v>
      </c>
      <c r="E184" s="244" t="s">
        <v>2258</v>
      </c>
      <c r="F184" s="240" t="s">
        <v>2257</v>
      </c>
      <c r="G184" s="243" t="s">
        <v>157</v>
      </c>
      <c r="H184" s="242">
        <v>13</v>
      </c>
      <c r="I184" s="137"/>
      <c r="J184" s="241">
        <f>ROUND(I184*H184,2)</f>
        <v>0</v>
      </c>
      <c r="K184" s="240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230</v>
      </c>
      <c r="BM184" s="143" t="s">
        <v>2256</v>
      </c>
    </row>
    <row r="185" spans="2:65" s="1" customFormat="1" ht="24.2" customHeight="1">
      <c r="B185" s="246"/>
      <c r="C185" s="245" t="s">
        <v>313</v>
      </c>
      <c r="D185" s="245" t="s">
        <v>154</v>
      </c>
      <c r="E185" s="244" t="s">
        <v>2255</v>
      </c>
      <c r="F185" s="240" t="s">
        <v>2254</v>
      </c>
      <c r="G185" s="243" t="s">
        <v>157</v>
      </c>
      <c r="H185" s="242">
        <v>10</v>
      </c>
      <c r="I185" s="137"/>
      <c r="J185" s="241">
        <f>ROUND(I185*H185,2)</f>
        <v>0</v>
      </c>
      <c r="K185" s="240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230</v>
      </c>
      <c r="BM185" s="143" t="s">
        <v>2253</v>
      </c>
    </row>
    <row r="186" spans="2:65" s="1" customFormat="1" ht="24.2" customHeight="1">
      <c r="B186" s="246"/>
      <c r="C186" s="245" t="s">
        <v>317</v>
      </c>
      <c r="D186" s="245" t="s">
        <v>154</v>
      </c>
      <c r="E186" s="244" t="s">
        <v>2252</v>
      </c>
      <c r="F186" s="240" t="s">
        <v>2251</v>
      </c>
      <c r="G186" s="243" t="s">
        <v>157</v>
      </c>
      <c r="H186" s="242">
        <v>5</v>
      </c>
      <c r="I186" s="137"/>
      <c r="J186" s="241">
        <f>ROUND(I186*H186,2)</f>
        <v>0</v>
      </c>
      <c r="K186" s="240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1.1199999999999999E-3</v>
      </c>
      <c r="R186" s="141">
        <f>Q186*H186</f>
        <v>5.5999999999999991E-3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230</v>
      </c>
      <c r="BM186" s="143" t="s">
        <v>2250</v>
      </c>
    </row>
    <row r="187" spans="2:65" s="1" customFormat="1" ht="24.2" customHeight="1">
      <c r="B187" s="246"/>
      <c r="C187" s="245" t="s">
        <v>321</v>
      </c>
      <c r="D187" s="245" t="s">
        <v>154</v>
      </c>
      <c r="E187" s="244" t="s">
        <v>2249</v>
      </c>
      <c r="F187" s="240" t="s">
        <v>2248</v>
      </c>
      <c r="G187" s="243" t="s">
        <v>157</v>
      </c>
      <c r="H187" s="242">
        <v>5</v>
      </c>
      <c r="I187" s="137"/>
      <c r="J187" s="241">
        <f>ROUND(I187*H187,2)</f>
        <v>0</v>
      </c>
      <c r="K187" s="240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1.48E-3</v>
      </c>
      <c r="R187" s="141">
        <f>Q187*H187</f>
        <v>7.4000000000000003E-3</v>
      </c>
      <c r="S187" s="141">
        <v>0</v>
      </c>
      <c r="T187" s="142">
        <f>S187*H187</f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230</v>
      </c>
      <c r="BM187" s="143" t="s">
        <v>2247</v>
      </c>
    </row>
    <row r="188" spans="2:65" s="1" customFormat="1" ht="24.2" customHeight="1">
      <c r="B188" s="246"/>
      <c r="C188" s="245" t="s">
        <v>325</v>
      </c>
      <c r="D188" s="245" t="s">
        <v>154</v>
      </c>
      <c r="E188" s="244" t="s">
        <v>2246</v>
      </c>
      <c r="F188" s="240" t="s">
        <v>2245</v>
      </c>
      <c r="G188" s="243" t="s">
        <v>157</v>
      </c>
      <c r="H188" s="242">
        <v>2</v>
      </c>
      <c r="I188" s="137"/>
      <c r="J188" s="241">
        <f>ROUND(I188*H188,2)</f>
        <v>0</v>
      </c>
      <c r="K188" s="240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5.9500000000000004E-3</v>
      </c>
      <c r="R188" s="141">
        <f>Q188*H188</f>
        <v>1.1900000000000001E-2</v>
      </c>
      <c r="S188" s="141">
        <v>0</v>
      </c>
      <c r="T188" s="142">
        <f>S188*H188</f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230</v>
      </c>
      <c r="BM188" s="143" t="s">
        <v>2244</v>
      </c>
    </row>
    <row r="189" spans="2:65" s="1" customFormat="1" ht="24.2" customHeight="1">
      <c r="B189" s="246"/>
      <c r="C189" s="245" t="s">
        <v>329</v>
      </c>
      <c r="D189" s="245" t="s">
        <v>154</v>
      </c>
      <c r="E189" s="244" t="s">
        <v>2243</v>
      </c>
      <c r="F189" s="240" t="s">
        <v>2242</v>
      </c>
      <c r="G189" s="243" t="s">
        <v>157</v>
      </c>
      <c r="H189" s="242">
        <v>3</v>
      </c>
      <c r="I189" s="137"/>
      <c r="J189" s="241">
        <f>ROUND(I189*H189,2)</f>
        <v>0</v>
      </c>
      <c r="K189" s="240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5.2399999999999999E-3</v>
      </c>
      <c r="R189" s="141">
        <f>Q189*H189</f>
        <v>1.5719999999999998E-2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230</v>
      </c>
      <c r="BM189" s="143" t="s">
        <v>2241</v>
      </c>
    </row>
    <row r="190" spans="2:65" s="1" customFormat="1" ht="24.2" customHeight="1">
      <c r="B190" s="246"/>
      <c r="C190" s="245" t="s">
        <v>333</v>
      </c>
      <c r="D190" s="245" t="s">
        <v>154</v>
      </c>
      <c r="E190" s="244" t="s">
        <v>2240</v>
      </c>
      <c r="F190" s="240" t="s">
        <v>2239</v>
      </c>
      <c r="G190" s="243" t="s">
        <v>157</v>
      </c>
      <c r="H190" s="242">
        <v>15</v>
      </c>
      <c r="I190" s="137"/>
      <c r="J190" s="241">
        <f>ROUND(I190*H190,2)</f>
        <v>0</v>
      </c>
      <c r="K190" s="240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3.4000000000000002E-4</v>
      </c>
      <c r="R190" s="141">
        <f>Q190*H190</f>
        <v>5.1000000000000004E-3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230</v>
      </c>
      <c r="BM190" s="143" t="s">
        <v>2238</v>
      </c>
    </row>
    <row r="191" spans="2:65" s="1" customFormat="1" ht="33" customHeight="1">
      <c r="B191" s="246"/>
      <c r="C191" s="245" t="s">
        <v>337</v>
      </c>
      <c r="D191" s="245" t="s">
        <v>154</v>
      </c>
      <c r="E191" s="244" t="s">
        <v>2237</v>
      </c>
      <c r="F191" s="240" t="s">
        <v>2236</v>
      </c>
      <c r="G191" s="243" t="s">
        <v>157</v>
      </c>
      <c r="H191" s="242">
        <v>6</v>
      </c>
      <c r="I191" s="137"/>
      <c r="J191" s="241">
        <f>ROUND(I191*H191,2)</f>
        <v>0</v>
      </c>
      <c r="K191" s="240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3.0000000000000001E-5</v>
      </c>
      <c r="R191" s="141">
        <f>Q191*H191</f>
        <v>1.8000000000000001E-4</v>
      </c>
      <c r="S191" s="141">
        <v>0</v>
      </c>
      <c r="T191" s="142">
        <f>S191*H191</f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230</v>
      </c>
      <c r="BM191" s="143" t="s">
        <v>2235</v>
      </c>
    </row>
    <row r="192" spans="2:65" s="1" customFormat="1" ht="37.9" customHeight="1">
      <c r="B192" s="246"/>
      <c r="C192" s="252" t="s">
        <v>342</v>
      </c>
      <c r="D192" s="252" t="s">
        <v>231</v>
      </c>
      <c r="E192" s="251" t="s">
        <v>2234</v>
      </c>
      <c r="F192" s="247" t="s">
        <v>2233</v>
      </c>
      <c r="G192" s="250" t="s">
        <v>157</v>
      </c>
      <c r="H192" s="249">
        <v>6</v>
      </c>
      <c r="I192" s="171"/>
      <c r="J192" s="248">
        <f>ROUND(I192*H192,2)</f>
        <v>0</v>
      </c>
      <c r="K192" s="247" t="s">
        <v>158</v>
      </c>
      <c r="L192" s="173"/>
      <c r="M192" s="174" t="s">
        <v>1</v>
      </c>
      <c r="N192" s="175" t="s">
        <v>43</v>
      </c>
      <c r="P192" s="141">
        <f>O192*H192</f>
        <v>0</v>
      </c>
      <c r="Q192" s="141">
        <v>3.1099999999999999E-3</v>
      </c>
      <c r="R192" s="141">
        <f>Q192*H192</f>
        <v>1.866E-2</v>
      </c>
      <c r="S192" s="141">
        <v>0</v>
      </c>
      <c r="T192" s="142">
        <f>S192*H192</f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230</v>
      </c>
      <c r="BM192" s="143" t="s">
        <v>2232</v>
      </c>
    </row>
    <row r="193" spans="2:65" s="1" customFormat="1" ht="24.2" customHeight="1">
      <c r="B193" s="246"/>
      <c r="C193" s="245" t="s">
        <v>348</v>
      </c>
      <c r="D193" s="245" t="s">
        <v>154</v>
      </c>
      <c r="E193" s="244" t="s">
        <v>2231</v>
      </c>
      <c r="F193" s="240" t="s">
        <v>2230</v>
      </c>
      <c r="G193" s="243" t="s">
        <v>157</v>
      </c>
      <c r="H193" s="242">
        <v>2</v>
      </c>
      <c r="I193" s="137"/>
      <c r="J193" s="241">
        <f>ROUND(I193*H193,2)</f>
        <v>0</v>
      </c>
      <c r="K193" s="240" t="s">
        <v>158</v>
      </c>
      <c r="L193" s="32"/>
      <c r="M193" s="139" t="s">
        <v>1</v>
      </c>
      <c r="N193" s="140" t="s">
        <v>43</v>
      </c>
      <c r="P193" s="141">
        <f>O193*H193</f>
        <v>0</v>
      </c>
      <c r="Q193" s="141">
        <v>1.5E-3</v>
      </c>
      <c r="R193" s="141">
        <f>Q193*H193</f>
        <v>3.0000000000000001E-3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160</v>
      </c>
      <c r="BK193" s="144">
        <f>ROUND(I193*H193,2)</f>
        <v>0</v>
      </c>
      <c r="BL193" s="17" t="s">
        <v>230</v>
      </c>
      <c r="BM193" s="143" t="s">
        <v>2229</v>
      </c>
    </row>
    <row r="194" spans="2:65" s="1" customFormat="1" ht="16.5" customHeight="1">
      <c r="B194" s="246"/>
      <c r="C194" s="245" t="s">
        <v>353</v>
      </c>
      <c r="D194" s="245" t="s">
        <v>154</v>
      </c>
      <c r="E194" s="244" t="s">
        <v>2228</v>
      </c>
      <c r="F194" s="240" t="s">
        <v>2227</v>
      </c>
      <c r="G194" s="243" t="s">
        <v>157</v>
      </c>
      <c r="H194" s="242">
        <v>3</v>
      </c>
      <c r="I194" s="137"/>
      <c r="J194" s="241">
        <f>ROUND(I194*H194,2)</f>
        <v>0</v>
      </c>
      <c r="K194" s="240" t="s">
        <v>158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2.9E-4</v>
      </c>
      <c r="R194" s="141">
        <f>Q194*H194</f>
        <v>8.7000000000000001E-4</v>
      </c>
      <c r="S194" s="141">
        <v>0</v>
      </c>
      <c r="T194" s="142">
        <f>S194*H194</f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160</v>
      </c>
      <c r="BK194" s="144">
        <f>ROUND(I194*H194,2)</f>
        <v>0</v>
      </c>
      <c r="BL194" s="17" t="s">
        <v>230</v>
      </c>
      <c r="BM194" s="143" t="s">
        <v>2226</v>
      </c>
    </row>
    <row r="195" spans="2:65" s="1" customFormat="1" ht="24.2" customHeight="1">
      <c r="B195" s="246"/>
      <c r="C195" s="245" t="s">
        <v>357</v>
      </c>
      <c r="D195" s="245" t="s">
        <v>154</v>
      </c>
      <c r="E195" s="244" t="s">
        <v>2225</v>
      </c>
      <c r="F195" s="240" t="s">
        <v>2224</v>
      </c>
      <c r="G195" s="243" t="s">
        <v>217</v>
      </c>
      <c r="H195" s="242">
        <v>415</v>
      </c>
      <c r="I195" s="137"/>
      <c r="J195" s="241">
        <f>ROUND(I195*H195,2)</f>
        <v>0</v>
      </c>
      <c r="K195" s="240" t="s">
        <v>158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230</v>
      </c>
      <c r="AT195" s="143" t="s">
        <v>154</v>
      </c>
      <c r="AU195" s="143" t="s">
        <v>160</v>
      </c>
      <c r="AY195" s="17" t="s">
        <v>152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160</v>
      </c>
      <c r="BK195" s="144">
        <f>ROUND(I195*H195,2)</f>
        <v>0</v>
      </c>
      <c r="BL195" s="17" t="s">
        <v>230</v>
      </c>
      <c r="BM195" s="143" t="s">
        <v>2223</v>
      </c>
    </row>
    <row r="196" spans="2:65" s="1" customFormat="1" ht="24.2" customHeight="1">
      <c r="B196" s="246"/>
      <c r="C196" s="245" t="s">
        <v>361</v>
      </c>
      <c r="D196" s="245" t="s">
        <v>154</v>
      </c>
      <c r="E196" s="244" t="s">
        <v>2222</v>
      </c>
      <c r="F196" s="240" t="s">
        <v>2221</v>
      </c>
      <c r="G196" s="243" t="s">
        <v>217</v>
      </c>
      <c r="H196" s="242">
        <v>70</v>
      </c>
      <c r="I196" s="137"/>
      <c r="J196" s="241">
        <f>ROUND(I196*H196,2)</f>
        <v>0</v>
      </c>
      <c r="K196" s="240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230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230</v>
      </c>
      <c r="BM196" s="143" t="s">
        <v>2220</v>
      </c>
    </row>
    <row r="197" spans="2:65" s="1" customFormat="1" ht="44.25" customHeight="1">
      <c r="B197" s="246"/>
      <c r="C197" s="245" t="s">
        <v>365</v>
      </c>
      <c r="D197" s="245" t="s">
        <v>154</v>
      </c>
      <c r="E197" s="244" t="s">
        <v>2219</v>
      </c>
      <c r="F197" s="240" t="s">
        <v>2218</v>
      </c>
      <c r="G197" s="243" t="s">
        <v>196</v>
      </c>
      <c r="H197" s="242">
        <v>2.57</v>
      </c>
      <c r="I197" s="137"/>
      <c r="J197" s="241">
        <f>ROUND(I197*H197,2)</f>
        <v>0</v>
      </c>
      <c r="K197" s="240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230</v>
      </c>
      <c r="BM197" s="143" t="s">
        <v>2217</v>
      </c>
    </row>
    <row r="198" spans="2:65" s="11" customFormat="1" ht="22.9" customHeight="1">
      <c r="B198" s="120"/>
      <c r="D198" s="121" t="s">
        <v>76</v>
      </c>
      <c r="E198" s="130" t="s">
        <v>2216</v>
      </c>
      <c r="F198" s="130" t="s">
        <v>2215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46"/>
      <c r="C199" s="245" t="s">
        <v>369</v>
      </c>
      <c r="D199" s="245" t="s">
        <v>154</v>
      </c>
      <c r="E199" s="244" t="s">
        <v>2214</v>
      </c>
      <c r="F199" s="240" t="s">
        <v>2213</v>
      </c>
      <c r="G199" s="243" t="s">
        <v>217</v>
      </c>
      <c r="H199" s="242">
        <v>150</v>
      </c>
      <c r="I199" s="137"/>
      <c r="J199" s="241">
        <f>ROUND(I199*H199,2)</f>
        <v>0</v>
      </c>
      <c r="K199" s="240" t="s">
        <v>158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9.7999999999999997E-4</v>
      </c>
      <c r="R199" s="141">
        <f>Q199*H199</f>
        <v>0.14699999999999999</v>
      </c>
      <c r="S199" s="141">
        <v>0</v>
      </c>
      <c r="T199" s="142">
        <f>S199*H199</f>
        <v>0</v>
      </c>
      <c r="AR199" s="143" t="s">
        <v>230</v>
      </c>
      <c r="AT199" s="143" t="s">
        <v>154</v>
      </c>
      <c r="AU199" s="143" t="s">
        <v>160</v>
      </c>
      <c r="AY199" s="17" t="s">
        <v>152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160</v>
      </c>
      <c r="BK199" s="144">
        <f>ROUND(I199*H199,2)</f>
        <v>0</v>
      </c>
      <c r="BL199" s="17" t="s">
        <v>230</v>
      </c>
      <c r="BM199" s="143" t="s">
        <v>2212</v>
      </c>
    </row>
    <row r="200" spans="2:65" s="1" customFormat="1" ht="33" customHeight="1">
      <c r="B200" s="246"/>
      <c r="C200" s="245" t="s">
        <v>373</v>
      </c>
      <c r="D200" s="245" t="s">
        <v>154</v>
      </c>
      <c r="E200" s="244" t="s">
        <v>2211</v>
      </c>
      <c r="F200" s="240" t="s">
        <v>2210</v>
      </c>
      <c r="G200" s="243" t="s">
        <v>217</v>
      </c>
      <c r="H200" s="242">
        <v>200</v>
      </c>
      <c r="I200" s="137"/>
      <c r="J200" s="241">
        <f>ROUND(I200*H200,2)</f>
        <v>0</v>
      </c>
      <c r="K200" s="240" t="s">
        <v>158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1.2600000000000001E-3</v>
      </c>
      <c r="R200" s="141">
        <f>Q200*H200</f>
        <v>0.252</v>
      </c>
      <c r="S200" s="141">
        <v>0</v>
      </c>
      <c r="T200" s="142">
        <f>S200*H200</f>
        <v>0</v>
      </c>
      <c r="AR200" s="143" t="s">
        <v>230</v>
      </c>
      <c r="AT200" s="143" t="s">
        <v>154</v>
      </c>
      <c r="AU200" s="143" t="s">
        <v>160</v>
      </c>
      <c r="AY200" s="17" t="s">
        <v>152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160</v>
      </c>
      <c r="BK200" s="144">
        <f>ROUND(I200*H200,2)</f>
        <v>0</v>
      </c>
      <c r="BL200" s="17" t="s">
        <v>230</v>
      </c>
      <c r="BM200" s="143" t="s">
        <v>2209</v>
      </c>
    </row>
    <row r="201" spans="2:65" s="1" customFormat="1" ht="33" customHeight="1">
      <c r="B201" s="246"/>
      <c r="C201" s="245" t="s">
        <v>377</v>
      </c>
      <c r="D201" s="245" t="s">
        <v>154</v>
      </c>
      <c r="E201" s="244" t="s">
        <v>2208</v>
      </c>
      <c r="F201" s="240" t="s">
        <v>2207</v>
      </c>
      <c r="G201" s="243" t="s">
        <v>217</v>
      </c>
      <c r="H201" s="242">
        <v>60</v>
      </c>
      <c r="I201" s="137"/>
      <c r="J201" s="241">
        <f>ROUND(I201*H201,2)</f>
        <v>0</v>
      </c>
      <c r="K201" s="240" t="s">
        <v>158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1.5299999999999999E-3</v>
      </c>
      <c r="R201" s="141">
        <f>Q201*H201</f>
        <v>9.1799999999999993E-2</v>
      </c>
      <c r="S201" s="141">
        <v>0</v>
      </c>
      <c r="T201" s="142">
        <f>S201*H201</f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160</v>
      </c>
      <c r="BK201" s="144">
        <f>ROUND(I201*H201,2)</f>
        <v>0</v>
      </c>
      <c r="BL201" s="17" t="s">
        <v>230</v>
      </c>
      <c r="BM201" s="143" t="s">
        <v>2206</v>
      </c>
    </row>
    <row r="202" spans="2:65" s="1" customFormat="1" ht="33" customHeight="1">
      <c r="B202" s="246"/>
      <c r="C202" s="245" t="s">
        <v>381</v>
      </c>
      <c r="D202" s="245" t="s">
        <v>154</v>
      </c>
      <c r="E202" s="244" t="s">
        <v>2205</v>
      </c>
      <c r="F202" s="240" t="s">
        <v>2204</v>
      </c>
      <c r="G202" s="243" t="s">
        <v>217</v>
      </c>
      <c r="H202" s="242">
        <v>60</v>
      </c>
      <c r="I202" s="137"/>
      <c r="J202" s="241">
        <f>ROUND(I202*H202,2)</f>
        <v>0</v>
      </c>
      <c r="K202" s="240" t="s">
        <v>158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2.8400000000000001E-3</v>
      </c>
      <c r="R202" s="141">
        <f>Q202*H202</f>
        <v>0.1704</v>
      </c>
      <c r="S202" s="141">
        <v>0</v>
      </c>
      <c r="T202" s="142">
        <f>S202*H202</f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160</v>
      </c>
      <c r="BK202" s="144">
        <f>ROUND(I202*H202,2)</f>
        <v>0</v>
      </c>
      <c r="BL202" s="17" t="s">
        <v>230</v>
      </c>
      <c r="BM202" s="143" t="s">
        <v>2203</v>
      </c>
    </row>
    <row r="203" spans="2:65" s="1" customFormat="1" ht="55.5" customHeight="1">
      <c r="B203" s="246"/>
      <c r="C203" s="245" t="s">
        <v>385</v>
      </c>
      <c r="D203" s="245" t="s">
        <v>154</v>
      </c>
      <c r="E203" s="244" t="s">
        <v>2202</v>
      </c>
      <c r="F203" s="240" t="s">
        <v>2201</v>
      </c>
      <c r="G203" s="243" t="s">
        <v>217</v>
      </c>
      <c r="H203" s="242">
        <v>50</v>
      </c>
      <c r="I203" s="137"/>
      <c r="J203" s="241">
        <f>ROUND(I203*H203,2)</f>
        <v>0</v>
      </c>
      <c r="K203" s="240" t="s">
        <v>158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5.0000000000000002E-5</v>
      </c>
      <c r="R203" s="141">
        <f>Q203*H203</f>
        <v>2.5000000000000001E-3</v>
      </c>
      <c r="S203" s="141">
        <v>0</v>
      </c>
      <c r="T203" s="142">
        <f>S203*H203</f>
        <v>0</v>
      </c>
      <c r="AR203" s="143" t="s">
        <v>230</v>
      </c>
      <c r="AT203" s="143" t="s">
        <v>154</v>
      </c>
      <c r="AU203" s="143" t="s">
        <v>160</v>
      </c>
      <c r="AY203" s="17" t="s">
        <v>152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160</v>
      </c>
      <c r="BK203" s="144">
        <f>ROUND(I203*H203,2)</f>
        <v>0</v>
      </c>
      <c r="BL203" s="17" t="s">
        <v>230</v>
      </c>
      <c r="BM203" s="143" t="s">
        <v>2200</v>
      </c>
    </row>
    <row r="204" spans="2:65" s="1" customFormat="1" ht="55.5" customHeight="1">
      <c r="B204" s="246"/>
      <c r="C204" s="245" t="s">
        <v>389</v>
      </c>
      <c r="D204" s="245" t="s">
        <v>154</v>
      </c>
      <c r="E204" s="244" t="s">
        <v>2199</v>
      </c>
      <c r="F204" s="240" t="s">
        <v>2198</v>
      </c>
      <c r="G204" s="243" t="s">
        <v>217</v>
      </c>
      <c r="H204" s="242">
        <v>130</v>
      </c>
      <c r="I204" s="137"/>
      <c r="J204" s="241">
        <f>ROUND(I204*H204,2)</f>
        <v>0</v>
      </c>
      <c r="K204" s="240" t="s">
        <v>158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6.9999999999999994E-5</v>
      </c>
      <c r="R204" s="141">
        <f>Q204*H204</f>
        <v>9.0999999999999987E-3</v>
      </c>
      <c r="S204" s="141">
        <v>0</v>
      </c>
      <c r="T204" s="142">
        <f>S204*H204</f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160</v>
      </c>
      <c r="BK204" s="144">
        <f>ROUND(I204*H204,2)</f>
        <v>0</v>
      </c>
      <c r="BL204" s="17" t="s">
        <v>230</v>
      </c>
      <c r="BM204" s="143" t="s">
        <v>2197</v>
      </c>
    </row>
    <row r="205" spans="2:65" s="1" customFormat="1" ht="55.5" customHeight="1">
      <c r="B205" s="246"/>
      <c r="C205" s="245" t="s">
        <v>393</v>
      </c>
      <c r="D205" s="245" t="s">
        <v>154</v>
      </c>
      <c r="E205" s="244" t="s">
        <v>2196</v>
      </c>
      <c r="F205" s="240" t="s">
        <v>2195</v>
      </c>
      <c r="G205" s="243" t="s">
        <v>217</v>
      </c>
      <c r="H205" s="242">
        <v>100</v>
      </c>
      <c r="I205" s="137"/>
      <c r="J205" s="241">
        <f>ROUND(I205*H205,2)</f>
        <v>0</v>
      </c>
      <c r="K205" s="240" t="s">
        <v>158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2.0000000000000001E-4</v>
      </c>
      <c r="R205" s="141">
        <f>Q205*H205</f>
        <v>0.02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160</v>
      </c>
      <c r="BK205" s="144">
        <f>ROUND(I205*H205,2)</f>
        <v>0</v>
      </c>
      <c r="BL205" s="17" t="s">
        <v>230</v>
      </c>
      <c r="BM205" s="143" t="s">
        <v>2194</v>
      </c>
    </row>
    <row r="206" spans="2:65" s="1" customFormat="1" ht="55.5" customHeight="1">
      <c r="B206" s="246"/>
      <c r="C206" s="245" t="s">
        <v>397</v>
      </c>
      <c r="D206" s="245" t="s">
        <v>154</v>
      </c>
      <c r="E206" s="244" t="s">
        <v>2193</v>
      </c>
      <c r="F206" s="240" t="s">
        <v>2192</v>
      </c>
      <c r="G206" s="243" t="s">
        <v>217</v>
      </c>
      <c r="H206" s="242">
        <v>190</v>
      </c>
      <c r="I206" s="137"/>
      <c r="J206" s="241">
        <f>ROUND(I206*H206,2)</f>
        <v>0</v>
      </c>
      <c r="K206" s="240" t="s">
        <v>158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2.4000000000000001E-4</v>
      </c>
      <c r="R206" s="141">
        <f>Q206*H206</f>
        <v>4.5600000000000002E-2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160</v>
      </c>
      <c r="BK206" s="144">
        <f>ROUND(I206*H206,2)</f>
        <v>0</v>
      </c>
      <c r="BL206" s="17" t="s">
        <v>230</v>
      </c>
      <c r="BM206" s="143" t="s">
        <v>2191</v>
      </c>
    </row>
    <row r="207" spans="2:65" s="1" customFormat="1" ht="16.5" customHeight="1">
      <c r="B207" s="246"/>
      <c r="C207" s="245" t="s">
        <v>401</v>
      </c>
      <c r="D207" s="245" t="s">
        <v>154</v>
      </c>
      <c r="E207" s="244" t="s">
        <v>2190</v>
      </c>
      <c r="F207" s="240" t="s">
        <v>2189</v>
      </c>
      <c r="G207" s="243" t="s">
        <v>217</v>
      </c>
      <c r="H207" s="242">
        <v>20</v>
      </c>
      <c r="I207" s="137"/>
      <c r="J207" s="241">
        <f>ROUND(I207*H207,2)</f>
        <v>0</v>
      </c>
      <c r="K207" s="240" t="s">
        <v>158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1.92E-3</v>
      </c>
      <c r="R207" s="141">
        <f>Q207*H207</f>
        <v>3.8400000000000004E-2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160</v>
      </c>
      <c r="BK207" s="144">
        <f>ROUND(I207*H207,2)</f>
        <v>0</v>
      </c>
      <c r="BL207" s="17" t="s">
        <v>230</v>
      </c>
      <c r="BM207" s="143" t="s">
        <v>2188</v>
      </c>
    </row>
    <row r="208" spans="2:65" s="1" customFormat="1" ht="24.2" customHeight="1">
      <c r="B208" s="246"/>
      <c r="C208" s="245" t="s">
        <v>405</v>
      </c>
      <c r="D208" s="245" t="s">
        <v>154</v>
      </c>
      <c r="E208" s="244" t="s">
        <v>2187</v>
      </c>
      <c r="F208" s="240" t="s">
        <v>2186</v>
      </c>
      <c r="G208" s="243" t="s">
        <v>157</v>
      </c>
      <c r="H208" s="242">
        <v>46</v>
      </c>
      <c r="I208" s="137"/>
      <c r="J208" s="241">
        <f>ROUND(I208*H208,2)</f>
        <v>0</v>
      </c>
      <c r="K208" s="240" t="s">
        <v>158</v>
      </c>
      <c r="L208" s="32"/>
      <c r="M208" s="139" t="s">
        <v>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160</v>
      </c>
      <c r="BK208" s="144">
        <f>ROUND(I208*H208,2)</f>
        <v>0</v>
      </c>
      <c r="BL208" s="17" t="s">
        <v>230</v>
      </c>
      <c r="BM208" s="143" t="s">
        <v>2185</v>
      </c>
    </row>
    <row r="209" spans="2:65" s="1" customFormat="1" ht="24.2" customHeight="1">
      <c r="B209" s="246"/>
      <c r="C209" s="245" t="s">
        <v>409</v>
      </c>
      <c r="D209" s="245" t="s">
        <v>154</v>
      </c>
      <c r="E209" s="244" t="s">
        <v>2184</v>
      </c>
      <c r="F209" s="240" t="s">
        <v>2183</v>
      </c>
      <c r="G209" s="243" t="s">
        <v>157</v>
      </c>
      <c r="H209" s="242">
        <v>18</v>
      </c>
      <c r="I209" s="137"/>
      <c r="J209" s="241">
        <f>ROUND(I209*H209,2)</f>
        <v>0</v>
      </c>
      <c r="K209" s="240" t="s">
        <v>158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1.2999999999999999E-4</v>
      </c>
      <c r="R209" s="141">
        <f>Q209*H209</f>
        <v>2.3399999999999996E-3</v>
      </c>
      <c r="S209" s="141">
        <v>0</v>
      </c>
      <c r="T209" s="142">
        <f>S209*H209</f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160</v>
      </c>
      <c r="BK209" s="144">
        <f>ROUND(I209*H209,2)</f>
        <v>0</v>
      </c>
      <c r="BL209" s="17" t="s">
        <v>230</v>
      </c>
      <c r="BM209" s="143" t="s">
        <v>2182</v>
      </c>
    </row>
    <row r="210" spans="2:65" s="1" customFormat="1" ht="21.75" customHeight="1">
      <c r="B210" s="246"/>
      <c r="C210" s="245" t="s">
        <v>1378</v>
      </c>
      <c r="D210" s="245" t="s">
        <v>154</v>
      </c>
      <c r="E210" s="244" t="s">
        <v>2181</v>
      </c>
      <c r="F210" s="240" t="s">
        <v>2180</v>
      </c>
      <c r="G210" s="243" t="s">
        <v>2179</v>
      </c>
      <c r="H210" s="242">
        <v>28</v>
      </c>
      <c r="I210" s="137"/>
      <c r="J210" s="241">
        <f>ROUND(I210*H210,2)</f>
        <v>0</v>
      </c>
      <c r="K210" s="240" t="s">
        <v>158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2.5000000000000001E-4</v>
      </c>
      <c r="R210" s="141">
        <f>Q210*H210</f>
        <v>7.0000000000000001E-3</v>
      </c>
      <c r="S210" s="141">
        <v>0</v>
      </c>
      <c r="T210" s="142">
        <f>S210*H210</f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160</v>
      </c>
      <c r="BK210" s="144">
        <f>ROUND(I210*H210,2)</f>
        <v>0</v>
      </c>
      <c r="BL210" s="17" t="s">
        <v>230</v>
      </c>
      <c r="BM210" s="143" t="s">
        <v>2178</v>
      </c>
    </row>
    <row r="211" spans="2:65" s="1" customFormat="1" ht="21.75" customHeight="1">
      <c r="B211" s="246"/>
      <c r="C211" s="245" t="s">
        <v>1380</v>
      </c>
      <c r="D211" s="245" t="s">
        <v>154</v>
      </c>
      <c r="E211" s="244" t="s">
        <v>2177</v>
      </c>
      <c r="F211" s="240" t="s">
        <v>2176</v>
      </c>
      <c r="G211" s="243" t="s">
        <v>798</v>
      </c>
      <c r="H211" s="242">
        <v>10</v>
      </c>
      <c r="I211" s="137"/>
      <c r="J211" s="241">
        <f>ROUND(I211*H211,2)</f>
        <v>0</v>
      </c>
      <c r="K211" s="240" t="s">
        <v>158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5.6999999999999998E-4</v>
      </c>
      <c r="R211" s="141">
        <f>Q211*H211</f>
        <v>5.7000000000000002E-3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160</v>
      </c>
      <c r="BK211" s="144">
        <f>ROUND(I211*H211,2)</f>
        <v>0</v>
      </c>
      <c r="BL211" s="17" t="s">
        <v>230</v>
      </c>
      <c r="BM211" s="143" t="s">
        <v>2175</v>
      </c>
    </row>
    <row r="212" spans="2:65" s="1" customFormat="1" ht="24.2" customHeight="1">
      <c r="B212" s="246"/>
      <c r="C212" s="245" t="s">
        <v>414</v>
      </c>
      <c r="D212" s="245" t="s">
        <v>154</v>
      </c>
      <c r="E212" s="244" t="s">
        <v>2174</v>
      </c>
      <c r="F212" s="240" t="s">
        <v>2173</v>
      </c>
      <c r="G212" s="243" t="s">
        <v>157</v>
      </c>
      <c r="H212" s="242">
        <v>1</v>
      </c>
      <c r="I212" s="137"/>
      <c r="J212" s="241">
        <f>ROUND(I212*H212,2)</f>
        <v>0</v>
      </c>
      <c r="K212" s="240" t="s">
        <v>158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2.2000000000000001E-4</v>
      </c>
      <c r="R212" s="141">
        <f>Q212*H212</f>
        <v>2.2000000000000001E-4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160</v>
      </c>
      <c r="BK212" s="144">
        <f>ROUND(I212*H212,2)</f>
        <v>0</v>
      </c>
      <c r="BL212" s="17" t="s">
        <v>230</v>
      </c>
      <c r="BM212" s="143" t="s">
        <v>2172</v>
      </c>
    </row>
    <row r="213" spans="2:65" s="1" customFormat="1" ht="24.2" customHeight="1">
      <c r="B213" s="246"/>
      <c r="C213" s="245" t="s">
        <v>418</v>
      </c>
      <c r="D213" s="245" t="s">
        <v>154</v>
      </c>
      <c r="E213" s="244" t="s">
        <v>2171</v>
      </c>
      <c r="F213" s="240" t="s">
        <v>2170</v>
      </c>
      <c r="G213" s="243" t="s">
        <v>157</v>
      </c>
      <c r="H213" s="242">
        <v>1</v>
      </c>
      <c r="I213" s="137"/>
      <c r="J213" s="241">
        <f>ROUND(I213*H213,2)</f>
        <v>0</v>
      </c>
      <c r="K213" s="240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1.7000000000000001E-4</v>
      </c>
      <c r="R213" s="141">
        <f>Q213*H213</f>
        <v>1.7000000000000001E-4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230</v>
      </c>
      <c r="BM213" s="143" t="s">
        <v>2169</v>
      </c>
    </row>
    <row r="214" spans="2:65" s="1" customFormat="1" ht="24.2" customHeight="1">
      <c r="B214" s="246"/>
      <c r="C214" s="245" t="s">
        <v>422</v>
      </c>
      <c r="D214" s="245" t="s">
        <v>154</v>
      </c>
      <c r="E214" s="244" t="s">
        <v>2168</v>
      </c>
      <c r="F214" s="240" t="s">
        <v>2167</v>
      </c>
      <c r="G214" s="243" t="s">
        <v>157</v>
      </c>
      <c r="H214" s="242">
        <v>1</v>
      </c>
      <c r="I214" s="137"/>
      <c r="J214" s="241">
        <f>ROUND(I214*H214,2)</f>
        <v>0</v>
      </c>
      <c r="K214" s="240" t="s">
        <v>158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8.1999999999999998E-4</v>
      </c>
      <c r="R214" s="141">
        <f>Q214*H214</f>
        <v>8.1999999999999998E-4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160</v>
      </c>
      <c r="BK214" s="144">
        <f>ROUND(I214*H214,2)</f>
        <v>0</v>
      </c>
      <c r="BL214" s="17" t="s">
        <v>230</v>
      </c>
      <c r="BM214" s="143" t="s">
        <v>2166</v>
      </c>
    </row>
    <row r="215" spans="2:65" s="1" customFormat="1" ht="24.2" customHeight="1">
      <c r="B215" s="246"/>
      <c r="C215" s="245" t="s">
        <v>426</v>
      </c>
      <c r="D215" s="245" t="s">
        <v>154</v>
      </c>
      <c r="E215" s="244" t="s">
        <v>2165</v>
      </c>
      <c r="F215" s="240" t="s">
        <v>2164</v>
      </c>
      <c r="G215" s="243" t="s">
        <v>157</v>
      </c>
      <c r="H215" s="242">
        <v>1</v>
      </c>
      <c r="I215" s="137"/>
      <c r="J215" s="241">
        <f>ROUND(I215*H215,2)</f>
        <v>0</v>
      </c>
      <c r="K215" s="240" t="s">
        <v>158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1.2E-4</v>
      </c>
      <c r="R215" s="141">
        <f>Q215*H215</f>
        <v>1.2E-4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160</v>
      </c>
      <c r="BK215" s="144">
        <f>ROUND(I215*H215,2)</f>
        <v>0</v>
      </c>
      <c r="BL215" s="17" t="s">
        <v>230</v>
      </c>
      <c r="BM215" s="143" t="s">
        <v>2163</v>
      </c>
    </row>
    <row r="216" spans="2:65" s="1" customFormat="1" ht="33" customHeight="1">
      <c r="B216" s="246"/>
      <c r="C216" s="245" t="s">
        <v>431</v>
      </c>
      <c r="D216" s="245" t="s">
        <v>154</v>
      </c>
      <c r="E216" s="244" t="s">
        <v>2162</v>
      </c>
      <c r="F216" s="240" t="s">
        <v>2161</v>
      </c>
      <c r="G216" s="243" t="s">
        <v>157</v>
      </c>
      <c r="H216" s="242">
        <v>6</v>
      </c>
      <c r="I216" s="137"/>
      <c r="J216" s="241">
        <f>ROUND(I216*H216,2)</f>
        <v>0</v>
      </c>
      <c r="K216" s="240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2.7E-4</v>
      </c>
      <c r="R216" s="141">
        <f>Q216*H216</f>
        <v>1.6199999999999999E-3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230</v>
      </c>
      <c r="BM216" s="143" t="s">
        <v>2160</v>
      </c>
    </row>
    <row r="217" spans="2:65" s="1" customFormat="1" ht="33" customHeight="1">
      <c r="B217" s="246"/>
      <c r="C217" s="245" t="s">
        <v>435</v>
      </c>
      <c r="D217" s="245" t="s">
        <v>154</v>
      </c>
      <c r="E217" s="244" t="s">
        <v>2159</v>
      </c>
      <c r="F217" s="240" t="s">
        <v>2158</v>
      </c>
      <c r="G217" s="243" t="s">
        <v>157</v>
      </c>
      <c r="H217" s="242">
        <v>6</v>
      </c>
      <c r="I217" s="137"/>
      <c r="J217" s="241">
        <f>ROUND(I217*H217,2)</f>
        <v>0</v>
      </c>
      <c r="K217" s="240" t="s">
        <v>158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4.0000000000000002E-4</v>
      </c>
      <c r="R217" s="141">
        <f>Q217*H217</f>
        <v>2.4000000000000002E-3</v>
      </c>
      <c r="S217" s="141">
        <v>0</v>
      </c>
      <c r="T217" s="142">
        <f>S217*H217</f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160</v>
      </c>
      <c r="BK217" s="144">
        <f>ROUND(I217*H217,2)</f>
        <v>0</v>
      </c>
      <c r="BL217" s="17" t="s">
        <v>230</v>
      </c>
      <c r="BM217" s="143" t="s">
        <v>2157</v>
      </c>
    </row>
    <row r="218" spans="2:65" s="1" customFormat="1" ht="24.2" customHeight="1">
      <c r="B218" s="246"/>
      <c r="C218" s="245" t="s">
        <v>439</v>
      </c>
      <c r="D218" s="245" t="s">
        <v>154</v>
      </c>
      <c r="E218" s="244" t="s">
        <v>2156</v>
      </c>
      <c r="F218" s="240" t="s">
        <v>2155</v>
      </c>
      <c r="G218" s="243" t="s">
        <v>157</v>
      </c>
      <c r="H218" s="242">
        <v>2</v>
      </c>
      <c r="I218" s="137"/>
      <c r="J218" s="241">
        <f>ROUND(I218*H218,2)</f>
        <v>0</v>
      </c>
      <c r="K218" s="240" t="s">
        <v>158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3.5E-4</v>
      </c>
      <c r="R218" s="141">
        <f>Q218*H218</f>
        <v>6.9999999999999999E-4</v>
      </c>
      <c r="S218" s="141">
        <v>0</v>
      </c>
      <c r="T218" s="142">
        <f>S218*H218</f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160</v>
      </c>
      <c r="BK218" s="144">
        <f>ROUND(I218*H218,2)</f>
        <v>0</v>
      </c>
      <c r="BL218" s="17" t="s">
        <v>230</v>
      </c>
      <c r="BM218" s="143" t="s">
        <v>2154</v>
      </c>
    </row>
    <row r="219" spans="2:65" s="1" customFormat="1" ht="24.2" customHeight="1">
      <c r="B219" s="246"/>
      <c r="C219" s="245" t="s">
        <v>443</v>
      </c>
      <c r="D219" s="245" t="s">
        <v>154</v>
      </c>
      <c r="E219" s="244" t="s">
        <v>2153</v>
      </c>
      <c r="F219" s="240" t="s">
        <v>2152</v>
      </c>
      <c r="G219" s="243" t="s">
        <v>157</v>
      </c>
      <c r="H219" s="242">
        <v>3</v>
      </c>
      <c r="I219" s="137"/>
      <c r="J219" s="241">
        <f>ROUND(I219*H219,2)</f>
        <v>0</v>
      </c>
      <c r="K219" s="240" t="s">
        <v>158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7.6000000000000004E-4</v>
      </c>
      <c r="R219" s="141">
        <f>Q219*H219</f>
        <v>2.2799999999999999E-3</v>
      </c>
      <c r="S219" s="141">
        <v>0</v>
      </c>
      <c r="T219" s="142">
        <f>S219*H219</f>
        <v>0</v>
      </c>
      <c r="AR219" s="143" t="s">
        <v>230</v>
      </c>
      <c r="AT219" s="143" t="s">
        <v>154</v>
      </c>
      <c r="AU219" s="143" t="s">
        <v>160</v>
      </c>
      <c r="AY219" s="17" t="s">
        <v>152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160</v>
      </c>
      <c r="BK219" s="144">
        <f>ROUND(I219*H219,2)</f>
        <v>0</v>
      </c>
      <c r="BL219" s="17" t="s">
        <v>230</v>
      </c>
      <c r="BM219" s="143" t="s">
        <v>2151</v>
      </c>
    </row>
    <row r="220" spans="2:65" s="1" customFormat="1" ht="24.2" customHeight="1">
      <c r="B220" s="246"/>
      <c r="C220" s="245" t="s">
        <v>447</v>
      </c>
      <c r="D220" s="245" t="s">
        <v>154</v>
      </c>
      <c r="E220" s="244" t="s">
        <v>2150</v>
      </c>
      <c r="F220" s="240" t="s">
        <v>2149</v>
      </c>
      <c r="G220" s="243" t="s">
        <v>157</v>
      </c>
      <c r="H220" s="242">
        <v>1</v>
      </c>
      <c r="I220" s="137"/>
      <c r="J220" s="241">
        <f>ROUND(I220*H220,2)</f>
        <v>0</v>
      </c>
      <c r="K220" s="240" t="s">
        <v>158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2.2000000000000001E-4</v>
      </c>
      <c r="R220" s="141">
        <f>Q220*H220</f>
        <v>2.2000000000000001E-4</v>
      </c>
      <c r="S220" s="141">
        <v>0</v>
      </c>
      <c r="T220" s="142">
        <f>S220*H220</f>
        <v>0</v>
      </c>
      <c r="AR220" s="143" t="s">
        <v>230</v>
      </c>
      <c r="AT220" s="143" t="s">
        <v>154</v>
      </c>
      <c r="AU220" s="143" t="s">
        <v>160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160</v>
      </c>
      <c r="BK220" s="144">
        <f>ROUND(I220*H220,2)</f>
        <v>0</v>
      </c>
      <c r="BL220" s="17" t="s">
        <v>230</v>
      </c>
      <c r="BM220" s="143" t="s">
        <v>2148</v>
      </c>
    </row>
    <row r="221" spans="2:65" s="1" customFormat="1" ht="24.2" customHeight="1">
      <c r="B221" s="246"/>
      <c r="C221" s="245" t="s">
        <v>451</v>
      </c>
      <c r="D221" s="245" t="s">
        <v>154</v>
      </c>
      <c r="E221" s="244" t="s">
        <v>2147</v>
      </c>
      <c r="F221" s="240" t="s">
        <v>2146</v>
      </c>
      <c r="G221" s="243" t="s">
        <v>157</v>
      </c>
      <c r="H221" s="242">
        <v>1</v>
      </c>
      <c r="I221" s="137"/>
      <c r="J221" s="241">
        <f>ROUND(I221*H221,2)</f>
        <v>0</v>
      </c>
      <c r="K221" s="240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3.2699999999999999E-3</v>
      </c>
      <c r="R221" s="141">
        <f>Q221*H221</f>
        <v>3.2699999999999999E-3</v>
      </c>
      <c r="S221" s="141">
        <v>0</v>
      </c>
      <c r="T221" s="142">
        <f>S221*H221</f>
        <v>0</v>
      </c>
      <c r="AR221" s="143" t="s">
        <v>230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230</v>
      </c>
      <c r="BM221" s="143" t="s">
        <v>2145</v>
      </c>
    </row>
    <row r="222" spans="2:65" s="1" customFormat="1" ht="37.9" customHeight="1">
      <c r="B222" s="246"/>
      <c r="C222" s="245" t="s">
        <v>455</v>
      </c>
      <c r="D222" s="245" t="s">
        <v>154</v>
      </c>
      <c r="E222" s="244" t="s">
        <v>2144</v>
      </c>
      <c r="F222" s="240" t="s">
        <v>2143</v>
      </c>
      <c r="G222" s="243" t="s">
        <v>217</v>
      </c>
      <c r="H222" s="242">
        <v>470</v>
      </c>
      <c r="I222" s="137"/>
      <c r="J222" s="241">
        <f>ROUND(I222*H222,2)</f>
        <v>0</v>
      </c>
      <c r="K222" s="240" t="s">
        <v>158</v>
      </c>
      <c r="L222" s="32"/>
      <c r="M222" s="139" t="s">
        <v>1</v>
      </c>
      <c r="N222" s="140" t="s">
        <v>43</v>
      </c>
      <c r="P222" s="141">
        <f>O222*H222</f>
        <v>0</v>
      </c>
      <c r="Q222" s="141">
        <v>1.9000000000000001E-4</v>
      </c>
      <c r="R222" s="141">
        <f>Q222*H222</f>
        <v>8.9300000000000004E-2</v>
      </c>
      <c r="S222" s="141">
        <v>0</v>
      </c>
      <c r="T222" s="142">
        <f>S222*H222</f>
        <v>0</v>
      </c>
      <c r="AR222" s="143" t="s">
        <v>230</v>
      </c>
      <c r="AT222" s="143" t="s">
        <v>154</v>
      </c>
      <c r="AU222" s="143" t="s">
        <v>160</v>
      </c>
      <c r="AY222" s="17" t="s">
        <v>152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160</v>
      </c>
      <c r="BK222" s="144">
        <f>ROUND(I222*H222,2)</f>
        <v>0</v>
      </c>
      <c r="BL222" s="17" t="s">
        <v>230</v>
      </c>
      <c r="BM222" s="143" t="s">
        <v>2142</v>
      </c>
    </row>
    <row r="223" spans="2:65" s="1" customFormat="1" ht="33" customHeight="1">
      <c r="B223" s="246"/>
      <c r="C223" s="245" t="s">
        <v>459</v>
      </c>
      <c r="D223" s="245" t="s">
        <v>154</v>
      </c>
      <c r="E223" s="244" t="s">
        <v>2141</v>
      </c>
      <c r="F223" s="240" t="s">
        <v>2140</v>
      </c>
      <c r="G223" s="243" t="s">
        <v>217</v>
      </c>
      <c r="H223" s="242">
        <v>470</v>
      </c>
      <c r="I223" s="137"/>
      <c r="J223" s="241">
        <f>ROUND(I223*H223,2)</f>
        <v>0</v>
      </c>
      <c r="K223" s="240" t="s">
        <v>158</v>
      </c>
      <c r="L223" s="32"/>
      <c r="M223" s="139" t="s">
        <v>1</v>
      </c>
      <c r="N223" s="140" t="s">
        <v>43</v>
      </c>
      <c r="P223" s="141">
        <f>O223*H223</f>
        <v>0</v>
      </c>
      <c r="Q223" s="141">
        <v>1.0000000000000001E-5</v>
      </c>
      <c r="R223" s="141">
        <f>Q223*H223</f>
        <v>4.7000000000000002E-3</v>
      </c>
      <c r="S223" s="141">
        <v>0</v>
      </c>
      <c r="T223" s="142">
        <f>S223*H223</f>
        <v>0</v>
      </c>
      <c r="AR223" s="143" t="s">
        <v>230</v>
      </c>
      <c r="AT223" s="143" t="s">
        <v>154</v>
      </c>
      <c r="AU223" s="143" t="s">
        <v>160</v>
      </c>
      <c r="AY223" s="17" t="s">
        <v>152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160</v>
      </c>
      <c r="BK223" s="144">
        <f>ROUND(I223*H223,2)</f>
        <v>0</v>
      </c>
      <c r="BL223" s="17" t="s">
        <v>230</v>
      </c>
      <c r="BM223" s="143" t="s">
        <v>2139</v>
      </c>
    </row>
    <row r="224" spans="2:65" s="1" customFormat="1" ht="44.25" customHeight="1">
      <c r="B224" s="246"/>
      <c r="C224" s="245" t="s">
        <v>463</v>
      </c>
      <c r="D224" s="245" t="s">
        <v>154</v>
      </c>
      <c r="E224" s="244" t="s">
        <v>2138</v>
      </c>
      <c r="F224" s="240" t="s">
        <v>2137</v>
      </c>
      <c r="G224" s="243" t="s">
        <v>196</v>
      </c>
      <c r="H224" s="242">
        <v>0.89800000000000002</v>
      </c>
      <c r="I224" s="137"/>
      <c r="J224" s="241">
        <f>ROUND(I224*H224,2)</f>
        <v>0</v>
      </c>
      <c r="K224" s="240" t="s">
        <v>158</v>
      </c>
      <c r="L224" s="32"/>
      <c r="M224" s="139" t="s">
        <v>1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230</v>
      </c>
      <c r="AT224" s="143" t="s">
        <v>154</v>
      </c>
      <c r="AU224" s="143" t="s">
        <v>160</v>
      </c>
      <c r="AY224" s="17" t="s">
        <v>152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160</v>
      </c>
      <c r="BK224" s="144">
        <f>ROUND(I224*H224,2)</f>
        <v>0</v>
      </c>
      <c r="BL224" s="17" t="s">
        <v>230</v>
      </c>
      <c r="BM224" s="143" t="s">
        <v>2136</v>
      </c>
    </row>
    <row r="225" spans="2:65" s="11" customFormat="1" ht="22.9" customHeight="1">
      <c r="B225" s="120"/>
      <c r="D225" s="121" t="s">
        <v>76</v>
      </c>
      <c r="E225" s="130" t="s">
        <v>793</v>
      </c>
      <c r="F225" s="130" t="s">
        <v>2135</v>
      </c>
      <c r="I225" s="123"/>
      <c r="J225" s="131">
        <f>BK225</f>
        <v>0</v>
      </c>
      <c r="L225" s="120"/>
      <c r="M225" s="125"/>
      <c r="P225" s="126">
        <f>SUM(P226:P250)</f>
        <v>0</v>
      </c>
      <c r="R225" s="126">
        <f>SUM(R226:R250)</f>
        <v>0.77225999999999995</v>
      </c>
      <c r="T225" s="127">
        <f>SUM(T226:T250)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SUM(BK226:BK250)</f>
        <v>0</v>
      </c>
    </row>
    <row r="226" spans="2:65" s="1" customFormat="1" ht="33" customHeight="1">
      <c r="B226" s="246"/>
      <c r="C226" s="245" t="s">
        <v>468</v>
      </c>
      <c r="D226" s="245" t="s">
        <v>154</v>
      </c>
      <c r="E226" s="244" t="s">
        <v>2134</v>
      </c>
      <c r="F226" s="240" t="s">
        <v>2133</v>
      </c>
      <c r="G226" s="243" t="s">
        <v>798</v>
      </c>
      <c r="H226" s="242">
        <v>5</v>
      </c>
      <c r="I226" s="137"/>
      <c r="J226" s="241">
        <f>ROUND(I226*H226,2)</f>
        <v>0</v>
      </c>
      <c r="K226" s="240" t="s">
        <v>158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1.6969999999999999E-2</v>
      </c>
      <c r="R226" s="141">
        <f>Q226*H226</f>
        <v>8.4849999999999995E-2</v>
      </c>
      <c r="S226" s="141">
        <v>0</v>
      </c>
      <c r="T226" s="142">
        <f>S226*H226</f>
        <v>0</v>
      </c>
      <c r="AR226" s="143" t="s">
        <v>230</v>
      </c>
      <c r="AT226" s="143" t="s">
        <v>154</v>
      </c>
      <c r="AU226" s="143" t="s">
        <v>160</v>
      </c>
      <c r="AY226" s="17" t="s">
        <v>152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160</v>
      </c>
      <c r="BK226" s="144">
        <f>ROUND(I226*H226,2)</f>
        <v>0</v>
      </c>
      <c r="BL226" s="17" t="s">
        <v>230</v>
      </c>
      <c r="BM226" s="143" t="s">
        <v>3050</v>
      </c>
    </row>
    <row r="227" spans="2:65" s="1" customFormat="1" ht="44.25" customHeight="1">
      <c r="B227" s="246"/>
      <c r="C227" s="245" t="s">
        <v>473</v>
      </c>
      <c r="D227" s="245" t="s">
        <v>154</v>
      </c>
      <c r="E227" s="244" t="s">
        <v>3049</v>
      </c>
      <c r="F227" s="240" t="s">
        <v>2130</v>
      </c>
      <c r="G227" s="243" t="s">
        <v>798</v>
      </c>
      <c r="H227" s="242">
        <v>4</v>
      </c>
      <c r="I227" s="137"/>
      <c r="J227" s="241">
        <f>ROUND(I227*H227,2)</f>
        <v>0</v>
      </c>
      <c r="K227" s="240" t="s">
        <v>158</v>
      </c>
      <c r="L227" s="32"/>
      <c r="M227" s="139" t="s">
        <v>1</v>
      </c>
      <c r="N227" s="140" t="s">
        <v>43</v>
      </c>
      <c r="P227" s="141">
        <f>O227*H227</f>
        <v>0</v>
      </c>
      <c r="Q227" s="141">
        <v>3.9910000000000001E-2</v>
      </c>
      <c r="R227" s="141">
        <f>Q227*H227</f>
        <v>0.15964</v>
      </c>
      <c r="S227" s="141">
        <v>0</v>
      </c>
      <c r="T227" s="142">
        <f>S227*H227</f>
        <v>0</v>
      </c>
      <c r="AR227" s="143" t="s">
        <v>230</v>
      </c>
      <c r="AT227" s="143" t="s">
        <v>154</v>
      </c>
      <c r="AU227" s="143" t="s">
        <v>160</v>
      </c>
      <c r="AY227" s="17" t="s">
        <v>152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160</v>
      </c>
      <c r="BK227" s="144">
        <f>ROUND(I227*H227,2)</f>
        <v>0</v>
      </c>
      <c r="BL227" s="17" t="s">
        <v>230</v>
      </c>
      <c r="BM227" s="143" t="s">
        <v>2129</v>
      </c>
    </row>
    <row r="228" spans="2:65" s="1" customFormat="1" ht="37.9" customHeight="1">
      <c r="B228" s="246"/>
      <c r="C228" s="245" t="s">
        <v>477</v>
      </c>
      <c r="D228" s="245" t="s">
        <v>154</v>
      </c>
      <c r="E228" s="244" t="s">
        <v>2128</v>
      </c>
      <c r="F228" s="240" t="s">
        <v>2127</v>
      </c>
      <c r="G228" s="243" t="s">
        <v>798</v>
      </c>
      <c r="H228" s="242">
        <v>5</v>
      </c>
      <c r="I228" s="137"/>
      <c r="J228" s="241">
        <f>ROUND(I228*H228,2)</f>
        <v>0</v>
      </c>
      <c r="K228" s="240" t="s">
        <v>158</v>
      </c>
      <c r="L228" s="32"/>
      <c r="M228" s="139" t="s">
        <v>1</v>
      </c>
      <c r="N228" s="140" t="s">
        <v>43</v>
      </c>
      <c r="P228" s="141">
        <f>O228*H228</f>
        <v>0</v>
      </c>
      <c r="Q228" s="141">
        <v>2.223E-2</v>
      </c>
      <c r="R228" s="141">
        <f>Q228*H228</f>
        <v>0.11115</v>
      </c>
      <c r="S228" s="141">
        <v>0</v>
      </c>
      <c r="T228" s="142">
        <f>S228*H228</f>
        <v>0</v>
      </c>
      <c r="AR228" s="143" t="s">
        <v>230</v>
      </c>
      <c r="AT228" s="143" t="s">
        <v>154</v>
      </c>
      <c r="AU228" s="143" t="s">
        <v>160</v>
      </c>
      <c r="AY228" s="17" t="s">
        <v>152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160</v>
      </c>
      <c r="BK228" s="144">
        <f>ROUND(I228*H228,2)</f>
        <v>0</v>
      </c>
      <c r="BL228" s="17" t="s">
        <v>230</v>
      </c>
      <c r="BM228" s="143" t="s">
        <v>2126</v>
      </c>
    </row>
    <row r="229" spans="2:65" s="1" customFormat="1" ht="37.9" customHeight="1">
      <c r="B229" s="246"/>
      <c r="C229" s="245" t="s">
        <v>482</v>
      </c>
      <c r="D229" s="245" t="s">
        <v>154</v>
      </c>
      <c r="E229" s="244" t="s">
        <v>2125</v>
      </c>
      <c r="F229" s="240" t="s">
        <v>2124</v>
      </c>
      <c r="G229" s="243" t="s">
        <v>798</v>
      </c>
      <c r="H229" s="242">
        <v>6</v>
      </c>
      <c r="I229" s="137"/>
      <c r="J229" s="241">
        <f>ROUND(I229*H229,2)</f>
        <v>0</v>
      </c>
      <c r="K229" s="240" t="s">
        <v>158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1.9210000000000001E-2</v>
      </c>
      <c r="R229" s="141">
        <f>Q229*H229</f>
        <v>0.11526</v>
      </c>
      <c r="S229" s="141">
        <v>0</v>
      </c>
      <c r="T229" s="142">
        <f>S229*H229</f>
        <v>0</v>
      </c>
      <c r="AR229" s="143" t="s">
        <v>230</v>
      </c>
      <c r="AT229" s="143" t="s">
        <v>154</v>
      </c>
      <c r="AU229" s="143" t="s">
        <v>160</v>
      </c>
      <c r="AY229" s="17" t="s">
        <v>152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160</v>
      </c>
      <c r="BK229" s="144">
        <f>ROUND(I229*H229,2)</f>
        <v>0</v>
      </c>
      <c r="BL229" s="17" t="s">
        <v>230</v>
      </c>
      <c r="BM229" s="143" t="s">
        <v>2123</v>
      </c>
    </row>
    <row r="230" spans="2:65" s="1" customFormat="1" ht="24.2" customHeight="1">
      <c r="B230" s="246"/>
      <c r="C230" s="245" t="s">
        <v>486</v>
      </c>
      <c r="D230" s="245" t="s">
        <v>154</v>
      </c>
      <c r="E230" s="244" t="s">
        <v>2119</v>
      </c>
      <c r="F230" s="240" t="s">
        <v>2118</v>
      </c>
      <c r="G230" s="243" t="s">
        <v>798</v>
      </c>
      <c r="H230" s="242">
        <v>2</v>
      </c>
      <c r="I230" s="137"/>
      <c r="J230" s="241">
        <f>ROUND(I230*H230,2)</f>
        <v>0</v>
      </c>
      <c r="K230" s="240" t="s">
        <v>158</v>
      </c>
      <c r="L230" s="32"/>
      <c r="M230" s="139" t="s">
        <v>1</v>
      </c>
      <c r="N230" s="140" t="s">
        <v>43</v>
      </c>
      <c r="P230" s="141">
        <f>O230*H230</f>
        <v>0</v>
      </c>
      <c r="Q230" s="141">
        <v>1.57E-3</v>
      </c>
      <c r="R230" s="141">
        <f>Q230*H230</f>
        <v>3.14E-3</v>
      </c>
      <c r="S230" s="141">
        <v>0</v>
      </c>
      <c r="T230" s="142">
        <f>S230*H230</f>
        <v>0</v>
      </c>
      <c r="AR230" s="143" t="s">
        <v>230</v>
      </c>
      <c r="AT230" s="143" t="s">
        <v>154</v>
      </c>
      <c r="AU230" s="143" t="s">
        <v>160</v>
      </c>
      <c r="AY230" s="17" t="s">
        <v>152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160</v>
      </c>
      <c r="BK230" s="144">
        <f>ROUND(I230*H230,2)</f>
        <v>0</v>
      </c>
      <c r="BL230" s="17" t="s">
        <v>230</v>
      </c>
      <c r="BM230" s="143" t="s">
        <v>2117</v>
      </c>
    </row>
    <row r="231" spans="2:65" s="1" customFormat="1" ht="24.2" customHeight="1">
      <c r="B231" s="246"/>
      <c r="C231" s="252" t="s">
        <v>491</v>
      </c>
      <c r="D231" s="252" t="s">
        <v>231</v>
      </c>
      <c r="E231" s="251" t="s">
        <v>2116</v>
      </c>
      <c r="F231" s="247" t="s">
        <v>3048</v>
      </c>
      <c r="G231" s="250" t="s">
        <v>157</v>
      </c>
      <c r="H231" s="249">
        <v>2</v>
      </c>
      <c r="I231" s="171"/>
      <c r="J231" s="248">
        <f>ROUND(I231*H231,2)</f>
        <v>0</v>
      </c>
      <c r="K231" s="247" t="s">
        <v>1</v>
      </c>
      <c r="L231" s="173"/>
      <c r="M231" s="174" t="s">
        <v>1</v>
      </c>
      <c r="N231" s="175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305</v>
      </c>
      <c r="AT231" s="143" t="s">
        <v>231</v>
      </c>
      <c r="AU231" s="143" t="s">
        <v>160</v>
      </c>
      <c r="AY231" s="17" t="s">
        <v>152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160</v>
      </c>
      <c r="BK231" s="144">
        <f>ROUND(I231*H231,2)</f>
        <v>0</v>
      </c>
      <c r="BL231" s="17" t="s">
        <v>230</v>
      </c>
      <c r="BM231" s="143" t="s">
        <v>2114</v>
      </c>
    </row>
    <row r="232" spans="2:65" s="1" customFormat="1" ht="24.2" customHeight="1">
      <c r="B232" s="246"/>
      <c r="C232" s="245" t="s">
        <v>627</v>
      </c>
      <c r="D232" s="245" t="s">
        <v>154</v>
      </c>
      <c r="E232" s="244" t="s">
        <v>2113</v>
      </c>
      <c r="F232" s="240" t="s">
        <v>2112</v>
      </c>
      <c r="G232" s="243" t="s">
        <v>798</v>
      </c>
      <c r="H232" s="242">
        <v>3</v>
      </c>
      <c r="I232" s="137"/>
      <c r="J232" s="241">
        <f>ROUND(I232*H232,2)</f>
        <v>0</v>
      </c>
      <c r="K232" s="240" t="s">
        <v>158</v>
      </c>
      <c r="L232" s="32"/>
      <c r="M232" s="139" t="s">
        <v>1</v>
      </c>
      <c r="N232" s="140" t="s">
        <v>43</v>
      </c>
      <c r="P232" s="141">
        <f>O232*H232</f>
        <v>0</v>
      </c>
      <c r="Q232" s="141">
        <v>1.7000000000000001E-4</v>
      </c>
      <c r="R232" s="141">
        <f>Q232*H232</f>
        <v>5.1000000000000004E-4</v>
      </c>
      <c r="S232" s="141">
        <v>0</v>
      </c>
      <c r="T232" s="142">
        <f>S232*H232</f>
        <v>0</v>
      </c>
      <c r="AR232" s="143" t="s">
        <v>230</v>
      </c>
      <c r="AT232" s="143" t="s">
        <v>154</v>
      </c>
      <c r="AU232" s="143" t="s">
        <v>160</v>
      </c>
      <c r="AY232" s="17" t="s">
        <v>152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160</v>
      </c>
      <c r="BK232" s="144">
        <f>ROUND(I232*H232,2)</f>
        <v>0</v>
      </c>
      <c r="BL232" s="17" t="s">
        <v>230</v>
      </c>
      <c r="BM232" s="143" t="s">
        <v>3047</v>
      </c>
    </row>
    <row r="233" spans="2:65" s="1" customFormat="1" ht="24.2" customHeight="1">
      <c r="B233" s="246"/>
      <c r="C233" s="252" t="s">
        <v>630</v>
      </c>
      <c r="D233" s="252" t="s">
        <v>231</v>
      </c>
      <c r="E233" s="251" t="s">
        <v>2110</v>
      </c>
      <c r="F233" s="247" t="s">
        <v>2109</v>
      </c>
      <c r="G233" s="250" t="s">
        <v>157</v>
      </c>
      <c r="H233" s="249">
        <v>1</v>
      </c>
      <c r="I233" s="171"/>
      <c r="J233" s="248">
        <f>ROUND(I233*H233,2)</f>
        <v>0</v>
      </c>
      <c r="K233" s="247" t="s">
        <v>158</v>
      </c>
      <c r="L233" s="173"/>
      <c r="M233" s="174" t="s">
        <v>1</v>
      </c>
      <c r="N233" s="175" t="s">
        <v>43</v>
      </c>
      <c r="P233" s="141">
        <f>O233*H233</f>
        <v>0</v>
      </c>
      <c r="Q233" s="141">
        <v>4.4999999999999998E-2</v>
      </c>
      <c r="R233" s="141">
        <f>Q233*H233</f>
        <v>4.4999999999999998E-2</v>
      </c>
      <c r="S233" s="141">
        <v>0</v>
      </c>
      <c r="T233" s="142">
        <f>S233*H233</f>
        <v>0</v>
      </c>
      <c r="AR233" s="143" t="s">
        <v>305</v>
      </c>
      <c r="AT233" s="143" t="s">
        <v>231</v>
      </c>
      <c r="AU233" s="143" t="s">
        <v>160</v>
      </c>
      <c r="AY233" s="17" t="s">
        <v>152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160</v>
      </c>
      <c r="BK233" s="144">
        <f>ROUND(I233*H233,2)</f>
        <v>0</v>
      </c>
      <c r="BL233" s="17" t="s">
        <v>230</v>
      </c>
      <c r="BM233" s="143" t="s">
        <v>3046</v>
      </c>
    </row>
    <row r="234" spans="2:65" s="1" customFormat="1" ht="24.2" customHeight="1">
      <c r="B234" s="246"/>
      <c r="C234" s="252" t="s">
        <v>644</v>
      </c>
      <c r="D234" s="252" t="s">
        <v>231</v>
      </c>
      <c r="E234" s="251" t="s">
        <v>2107</v>
      </c>
      <c r="F234" s="247" t="s">
        <v>2106</v>
      </c>
      <c r="G234" s="250" t="s">
        <v>157</v>
      </c>
      <c r="H234" s="249">
        <v>2</v>
      </c>
      <c r="I234" s="171"/>
      <c r="J234" s="248">
        <f>ROUND(I234*H234,2)</f>
        <v>0</v>
      </c>
      <c r="K234" s="247" t="s">
        <v>158</v>
      </c>
      <c r="L234" s="173"/>
      <c r="M234" s="174" t="s">
        <v>1</v>
      </c>
      <c r="N234" s="175" t="s">
        <v>43</v>
      </c>
      <c r="P234" s="141">
        <f>O234*H234</f>
        <v>0</v>
      </c>
      <c r="Q234" s="141">
        <v>3.4000000000000002E-2</v>
      </c>
      <c r="R234" s="141">
        <f>Q234*H234</f>
        <v>6.8000000000000005E-2</v>
      </c>
      <c r="S234" s="141">
        <v>0</v>
      </c>
      <c r="T234" s="142">
        <f>S234*H234</f>
        <v>0</v>
      </c>
      <c r="AR234" s="143" t="s">
        <v>305</v>
      </c>
      <c r="AT234" s="143" t="s">
        <v>231</v>
      </c>
      <c r="AU234" s="143" t="s">
        <v>160</v>
      </c>
      <c r="AY234" s="17" t="s">
        <v>152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160</v>
      </c>
      <c r="BK234" s="144">
        <f>ROUND(I234*H234,2)</f>
        <v>0</v>
      </c>
      <c r="BL234" s="17" t="s">
        <v>230</v>
      </c>
      <c r="BM234" s="143" t="s">
        <v>3045</v>
      </c>
    </row>
    <row r="235" spans="2:65" s="1" customFormat="1" ht="24.2" customHeight="1">
      <c r="B235" s="246"/>
      <c r="C235" s="245" t="s">
        <v>637</v>
      </c>
      <c r="D235" s="245" t="s">
        <v>154</v>
      </c>
      <c r="E235" s="244" t="s">
        <v>2104</v>
      </c>
      <c r="F235" s="240" t="s">
        <v>2103</v>
      </c>
      <c r="G235" s="243" t="s">
        <v>798</v>
      </c>
      <c r="H235" s="242">
        <v>2</v>
      </c>
      <c r="I235" s="137"/>
      <c r="J235" s="241">
        <f>ROUND(I235*H235,2)</f>
        <v>0</v>
      </c>
      <c r="K235" s="240" t="s">
        <v>158</v>
      </c>
      <c r="L235" s="32"/>
      <c r="M235" s="139" t="s">
        <v>1</v>
      </c>
      <c r="N235" s="140" t="s">
        <v>43</v>
      </c>
      <c r="P235" s="141">
        <f>O235*H235</f>
        <v>0</v>
      </c>
      <c r="Q235" s="141">
        <v>1.7000000000000001E-4</v>
      </c>
      <c r="R235" s="141">
        <f>Q235*H235</f>
        <v>3.4000000000000002E-4</v>
      </c>
      <c r="S235" s="141">
        <v>0</v>
      </c>
      <c r="T235" s="142">
        <f>S235*H235</f>
        <v>0</v>
      </c>
      <c r="AR235" s="143" t="s">
        <v>230</v>
      </c>
      <c r="AT235" s="143" t="s">
        <v>154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230</v>
      </c>
      <c r="BM235" s="143" t="s">
        <v>3044</v>
      </c>
    </row>
    <row r="236" spans="2:65" s="1" customFormat="1" ht="37.9" customHeight="1">
      <c r="B236" s="246"/>
      <c r="C236" s="252" t="s">
        <v>641</v>
      </c>
      <c r="D236" s="252" t="s">
        <v>231</v>
      </c>
      <c r="E236" s="251" t="s">
        <v>2101</v>
      </c>
      <c r="F236" s="247" t="s">
        <v>2100</v>
      </c>
      <c r="G236" s="250" t="s">
        <v>157</v>
      </c>
      <c r="H236" s="249">
        <v>2</v>
      </c>
      <c r="I236" s="171"/>
      <c r="J236" s="248">
        <f>ROUND(I236*H236,2)</f>
        <v>0</v>
      </c>
      <c r="K236" s="247" t="s">
        <v>158</v>
      </c>
      <c r="L236" s="173"/>
      <c r="M236" s="174" t="s">
        <v>1</v>
      </c>
      <c r="N236" s="175" t="s">
        <v>43</v>
      </c>
      <c r="P236" s="141">
        <f>O236*H236</f>
        <v>0</v>
      </c>
      <c r="Q236" s="141">
        <v>0.04</v>
      </c>
      <c r="R236" s="141">
        <f>Q236*H236</f>
        <v>0.08</v>
      </c>
      <c r="S236" s="141">
        <v>0</v>
      </c>
      <c r="T236" s="142">
        <f>S236*H236</f>
        <v>0</v>
      </c>
      <c r="AR236" s="143" t="s">
        <v>305</v>
      </c>
      <c r="AT236" s="143" t="s">
        <v>231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230</v>
      </c>
      <c r="BM236" s="143" t="s">
        <v>3043</v>
      </c>
    </row>
    <row r="237" spans="2:65" s="1" customFormat="1" ht="37.9" customHeight="1">
      <c r="B237" s="246"/>
      <c r="C237" s="245" t="s">
        <v>500</v>
      </c>
      <c r="D237" s="245" t="s">
        <v>154</v>
      </c>
      <c r="E237" s="244" t="s">
        <v>3042</v>
      </c>
      <c r="F237" s="240" t="s">
        <v>3041</v>
      </c>
      <c r="G237" s="243" t="s">
        <v>798</v>
      </c>
      <c r="H237" s="242">
        <v>4</v>
      </c>
      <c r="I237" s="137"/>
      <c r="J237" s="241">
        <f>ROUND(I237*H237,2)</f>
        <v>0</v>
      </c>
      <c r="K237" s="240" t="s">
        <v>158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8.4999999999999995E-4</v>
      </c>
      <c r="R237" s="141">
        <f>Q237*H237</f>
        <v>3.3999999999999998E-3</v>
      </c>
      <c r="S237" s="141">
        <v>0</v>
      </c>
      <c r="T237" s="142">
        <f>S237*H237</f>
        <v>0</v>
      </c>
      <c r="AR237" s="143" t="s">
        <v>230</v>
      </c>
      <c r="AT237" s="143" t="s">
        <v>154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230</v>
      </c>
      <c r="BM237" s="143" t="s">
        <v>2096</v>
      </c>
    </row>
    <row r="238" spans="2:65" s="1" customFormat="1" ht="37.9" customHeight="1">
      <c r="B238" s="246"/>
      <c r="C238" s="245" t="s">
        <v>504</v>
      </c>
      <c r="D238" s="245" t="s">
        <v>154</v>
      </c>
      <c r="E238" s="244" t="s">
        <v>3040</v>
      </c>
      <c r="F238" s="240" t="s">
        <v>3039</v>
      </c>
      <c r="G238" s="243" t="s">
        <v>798</v>
      </c>
      <c r="H238" s="242">
        <v>4</v>
      </c>
      <c r="I238" s="137"/>
      <c r="J238" s="241">
        <f>ROUND(I238*H238,2)</f>
        <v>0</v>
      </c>
      <c r="K238" s="240" t="s">
        <v>158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8.4999999999999995E-4</v>
      </c>
      <c r="R238" s="141">
        <f>Q238*H238</f>
        <v>3.3999999999999998E-3</v>
      </c>
      <c r="S238" s="141">
        <v>0</v>
      </c>
      <c r="T238" s="142">
        <f>S238*H238</f>
        <v>0</v>
      </c>
      <c r="AR238" s="143" t="s">
        <v>230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230</v>
      </c>
      <c r="BM238" s="143" t="s">
        <v>2093</v>
      </c>
    </row>
    <row r="239" spans="2:65" s="1" customFormat="1" ht="24.2" customHeight="1">
      <c r="B239" s="246"/>
      <c r="C239" s="245" t="s">
        <v>508</v>
      </c>
      <c r="D239" s="245" t="s">
        <v>154</v>
      </c>
      <c r="E239" s="244" t="s">
        <v>2092</v>
      </c>
      <c r="F239" s="240" t="s">
        <v>2091</v>
      </c>
      <c r="G239" s="243" t="s">
        <v>798</v>
      </c>
      <c r="H239" s="242">
        <v>2</v>
      </c>
      <c r="I239" s="137"/>
      <c r="J239" s="241">
        <f>ROUND(I239*H239,2)</f>
        <v>0</v>
      </c>
      <c r="K239" s="240" t="s">
        <v>1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8.4999999999999995E-4</v>
      </c>
      <c r="R239" s="141">
        <f>Q239*H239</f>
        <v>1.6999999999999999E-3</v>
      </c>
      <c r="S239" s="141">
        <v>0</v>
      </c>
      <c r="T239" s="142">
        <f>S239*H239</f>
        <v>0</v>
      </c>
      <c r="AR239" s="143" t="s">
        <v>230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230</v>
      </c>
      <c r="BM239" s="143" t="s">
        <v>2090</v>
      </c>
    </row>
    <row r="240" spans="2:65" s="1" customFormat="1" ht="37.9" customHeight="1">
      <c r="B240" s="246"/>
      <c r="C240" s="245" t="s">
        <v>512</v>
      </c>
      <c r="D240" s="245" t="s">
        <v>154</v>
      </c>
      <c r="E240" s="244" t="s">
        <v>2089</v>
      </c>
      <c r="F240" s="240" t="s">
        <v>2088</v>
      </c>
      <c r="G240" s="243" t="s">
        <v>798</v>
      </c>
      <c r="H240" s="242">
        <v>3</v>
      </c>
      <c r="I240" s="137"/>
      <c r="J240" s="241">
        <f>ROUND(I240*H240,2)</f>
        <v>0</v>
      </c>
      <c r="K240" s="240" t="s">
        <v>158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4.9300000000000004E-3</v>
      </c>
      <c r="R240" s="141">
        <f>Q240*H240</f>
        <v>1.4790000000000001E-2</v>
      </c>
      <c r="S240" s="141">
        <v>0</v>
      </c>
      <c r="T240" s="142">
        <f>S240*H240</f>
        <v>0</v>
      </c>
      <c r="AR240" s="143" t="s">
        <v>230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230</v>
      </c>
      <c r="BM240" s="143" t="s">
        <v>2087</v>
      </c>
    </row>
    <row r="241" spans="2:65" s="1" customFormat="1" ht="33" customHeight="1">
      <c r="B241" s="246"/>
      <c r="C241" s="245" t="s">
        <v>516</v>
      </c>
      <c r="D241" s="245" t="s">
        <v>154</v>
      </c>
      <c r="E241" s="244" t="s">
        <v>2083</v>
      </c>
      <c r="F241" s="240" t="s">
        <v>2082</v>
      </c>
      <c r="G241" s="243" t="s">
        <v>798</v>
      </c>
      <c r="H241" s="242">
        <v>2</v>
      </c>
      <c r="I241" s="137"/>
      <c r="J241" s="241">
        <f>ROUND(I241*H241,2)</f>
        <v>0</v>
      </c>
      <c r="K241" s="240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1.4749999999999999E-2</v>
      </c>
      <c r="R241" s="141">
        <f>Q241*H241</f>
        <v>2.9499999999999998E-2</v>
      </c>
      <c r="S241" s="141">
        <v>0</v>
      </c>
      <c r="T241" s="142">
        <f>S241*H241</f>
        <v>0</v>
      </c>
      <c r="AR241" s="143" t="s">
        <v>230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230</v>
      </c>
      <c r="BM241" s="143" t="s">
        <v>2081</v>
      </c>
    </row>
    <row r="242" spans="2:65" s="1" customFormat="1" ht="37.9" customHeight="1">
      <c r="B242" s="246"/>
      <c r="C242" s="245" t="s">
        <v>520</v>
      </c>
      <c r="D242" s="245" t="s">
        <v>154</v>
      </c>
      <c r="E242" s="244" t="s">
        <v>2074</v>
      </c>
      <c r="F242" s="240" t="s">
        <v>3038</v>
      </c>
      <c r="G242" s="243" t="s">
        <v>798</v>
      </c>
      <c r="H242" s="242">
        <v>5</v>
      </c>
      <c r="I242" s="137"/>
      <c r="J242" s="241">
        <f>ROUND(I242*H242,2)</f>
        <v>0</v>
      </c>
      <c r="K242" s="240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1.9599999999999999E-3</v>
      </c>
      <c r="R242" s="141">
        <f>Q242*H242</f>
        <v>9.7999999999999997E-3</v>
      </c>
      <c r="S242" s="141">
        <v>0</v>
      </c>
      <c r="T242" s="142">
        <f>S242*H242</f>
        <v>0</v>
      </c>
      <c r="AR242" s="143" t="s">
        <v>230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230</v>
      </c>
      <c r="BM242" s="143" t="s">
        <v>2072</v>
      </c>
    </row>
    <row r="243" spans="2:65" s="1" customFormat="1" ht="24.2" customHeight="1">
      <c r="B243" s="246"/>
      <c r="C243" s="245" t="s">
        <v>524</v>
      </c>
      <c r="D243" s="245" t="s">
        <v>154</v>
      </c>
      <c r="E243" s="244" t="s">
        <v>2071</v>
      </c>
      <c r="F243" s="240" t="s">
        <v>3037</v>
      </c>
      <c r="G243" s="243" t="s">
        <v>798</v>
      </c>
      <c r="H243" s="242">
        <v>11</v>
      </c>
      <c r="I243" s="137"/>
      <c r="J243" s="241">
        <f>ROUND(I243*H243,2)</f>
        <v>0</v>
      </c>
      <c r="K243" s="240" t="s">
        <v>158</v>
      </c>
      <c r="L243" s="32"/>
      <c r="M243" s="139" t="s">
        <v>1</v>
      </c>
      <c r="N243" s="140" t="s">
        <v>43</v>
      </c>
      <c r="P243" s="141">
        <f>O243*H243</f>
        <v>0</v>
      </c>
      <c r="Q243" s="141">
        <v>1.8400000000000001E-3</v>
      </c>
      <c r="R243" s="141">
        <f>Q243*H243</f>
        <v>2.0240000000000001E-2</v>
      </c>
      <c r="S243" s="141">
        <v>0</v>
      </c>
      <c r="T243" s="142">
        <f>S243*H243</f>
        <v>0</v>
      </c>
      <c r="AR243" s="143" t="s">
        <v>230</v>
      </c>
      <c r="AT243" s="143" t="s">
        <v>154</v>
      </c>
      <c r="AU243" s="143" t="s">
        <v>160</v>
      </c>
      <c r="AY243" s="17" t="s">
        <v>152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160</v>
      </c>
      <c r="BK243" s="144">
        <f>ROUND(I243*H243,2)</f>
        <v>0</v>
      </c>
      <c r="BL243" s="17" t="s">
        <v>230</v>
      </c>
      <c r="BM243" s="143" t="s">
        <v>2069</v>
      </c>
    </row>
    <row r="244" spans="2:65" s="1" customFormat="1" ht="24.2" customHeight="1">
      <c r="B244" s="246"/>
      <c r="C244" s="245" t="s">
        <v>529</v>
      </c>
      <c r="D244" s="245" t="s">
        <v>154</v>
      </c>
      <c r="E244" s="244" t="s">
        <v>2068</v>
      </c>
      <c r="F244" s="240" t="s">
        <v>2067</v>
      </c>
      <c r="G244" s="243" t="s">
        <v>798</v>
      </c>
      <c r="H244" s="242">
        <v>2</v>
      </c>
      <c r="I244" s="137"/>
      <c r="J244" s="241">
        <f>ROUND(I244*H244,2)</f>
        <v>0</v>
      </c>
      <c r="K244" s="240" t="s">
        <v>158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2.3600000000000001E-3</v>
      </c>
      <c r="R244" s="141">
        <f>Q244*H244</f>
        <v>4.7200000000000002E-3</v>
      </c>
      <c r="S244" s="141">
        <v>0</v>
      </c>
      <c r="T244" s="142">
        <f>S244*H244</f>
        <v>0</v>
      </c>
      <c r="AR244" s="143" t="s">
        <v>230</v>
      </c>
      <c r="AT244" s="143" t="s">
        <v>154</v>
      </c>
      <c r="AU244" s="143" t="s">
        <v>160</v>
      </c>
      <c r="AY244" s="17" t="s">
        <v>152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160</v>
      </c>
      <c r="BK244" s="144">
        <f>ROUND(I244*H244,2)</f>
        <v>0</v>
      </c>
      <c r="BL244" s="17" t="s">
        <v>230</v>
      </c>
      <c r="BM244" s="143" t="s">
        <v>2066</v>
      </c>
    </row>
    <row r="245" spans="2:65" s="1" customFormat="1" ht="24.2" customHeight="1">
      <c r="B245" s="246"/>
      <c r="C245" s="245" t="s">
        <v>533</v>
      </c>
      <c r="D245" s="245" t="s">
        <v>154</v>
      </c>
      <c r="E245" s="244" t="s">
        <v>2065</v>
      </c>
      <c r="F245" s="240" t="s">
        <v>2064</v>
      </c>
      <c r="G245" s="243" t="s">
        <v>798</v>
      </c>
      <c r="H245" s="242">
        <v>5</v>
      </c>
      <c r="I245" s="137"/>
      <c r="J245" s="241">
        <f>ROUND(I245*H245,2)</f>
        <v>0</v>
      </c>
      <c r="K245" s="240" t="s">
        <v>158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1.8400000000000001E-3</v>
      </c>
      <c r="R245" s="141">
        <f>Q245*H245</f>
        <v>9.1999999999999998E-3</v>
      </c>
      <c r="S245" s="141">
        <v>0</v>
      </c>
      <c r="T245" s="142">
        <f>S245*H245</f>
        <v>0</v>
      </c>
      <c r="AR245" s="143" t="s">
        <v>230</v>
      </c>
      <c r="AT245" s="143" t="s">
        <v>154</v>
      </c>
      <c r="AU245" s="143" t="s">
        <v>160</v>
      </c>
      <c r="AY245" s="17" t="s">
        <v>152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160</v>
      </c>
      <c r="BK245" s="144">
        <f>ROUND(I245*H245,2)</f>
        <v>0</v>
      </c>
      <c r="BL245" s="17" t="s">
        <v>230</v>
      </c>
      <c r="BM245" s="143" t="s">
        <v>2063</v>
      </c>
    </row>
    <row r="246" spans="2:65" s="1" customFormat="1" ht="24.2" customHeight="1">
      <c r="B246" s="246"/>
      <c r="C246" s="245" t="s">
        <v>537</v>
      </c>
      <c r="D246" s="245" t="s">
        <v>154</v>
      </c>
      <c r="E246" s="244" t="s">
        <v>2062</v>
      </c>
      <c r="F246" s="240" t="s">
        <v>2061</v>
      </c>
      <c r="G246" s="243" t="s">
        <v>157</v>
      </c>
      <c r="H246" s="242">
        <v>11</v>
      </c>
      <c r="I246" s="137"/>
      <c r="J246" s="241">
        <f>ROUND(I246*H246,2)</f>
        <v>0</v>
      </c>
      <c r="K246" s="240" t="s">
        <v>158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2.4000000000000001E-4</v>
      </c>
      <c r="R246" s="141">
        <f>Q246*H246</f>
        <v>2.64E-3</v>
      </c>
      <c r="S246" s="141">
        <v>0</v>
      </c>
      <c r="T246" s="142">
        <f>S246*H246</f>
        <v>0</v>
      </c>
      <c r="AR246" s="143" t="s">
        <v>230</v>
      </c>
      <c r="AT246" s="143" t="s">
        <v>154</v>
      </c>
      <c r="AU246" s="143" t="s">
        <v>160</v>
      </c>
      <c r="AY246" s="17" t="s">
        <v>152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160</v>
      </c>
      <c r="BK246" s="144">
        <f>ROUND(I246*H246,2)</f>
        <v>0</v>
      </c>
      <c r="BL246" s="17" t="s">
        <v>230</v>
      </c>
      <c r="BM246" s="143" t="s">
        <v>2060</v>
      </c>
    </row>
    <row r="247" spans="2:65" s="1" customFormat="1" ht="33" customHeight="1">
      <c r="B247" s="246"/>
      <c r="C247" s="245" t="s">
        <v>542</v>
      </c>
      <c r="D247" s="245" t="s">
        <v>154</v>
      </c>
      <c r="E247" s="244" t="s">
        <v>2059</v>
      </c>
      <c r="F247" s="240" t="s">
        <v>2058</v>
      </c>
      <c r="G247" s="243" t="s">
        <v>157</v>
      </c>
      <c r="H247" s="242">
        <v>3</v>
      </c>
      <c r="I247" s="137"/>
      <c r="J247" s="241">
        <f>ROUND(I247*H247,2)</f>
        <v>0</v>
      </c>
      <c r="K247" s="240" t="s">
        <v>158</v>
      </c>
      <c r="L247" s="32"/>
      <c r="M247" s="139" t="s">
        <v>1</v>
      </c>
      <c r="N247" s="140" t="s">
        <v>43</v>
      </c>
      <c r="P247" s="141">
        <f>O247*H247</f>
        <v>0</v>
      </c>
      <c r="Q247" s="141">
        <v>4.6999999999999999E-4</v>
      </c>
      <c r="R247" s="141">
        <f>Q247*H247</f>
        <v>1.41E-3</v>
      </c>
      <c r="S247" s="141">
        <v>0</v>
      </c>
      <c r="T247" s="142">
        <f>S247*H247</f>
        <v>0</v>
      </c>
      <c r="AR247" s="143" t="s">
        <v>230</v>
      </c>
      <c r="AT247" s="143" t="s">
        <v>154</v>
      </c>
      <c r="AU247" s="143" t="s">
        <v>160</v>
      </c>
      <c r="AY247" s="17" t="s">
        <v>152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160</v>
      </c>
      <c r="BK247" s="144">
        <f>ROUND(I247*H247,2)</f>
        <v>0</v>
      </c>
      <c r="BL247" s="17" t="s">
        <v>230</v>
      </c>
      <c r="BM247" s="143" t="s">
        <v>2057</v>
      </c>
    </row>
    <row r="248" spans="2:65" s="1" customFormat="1" ht="33" customHeight="1">
      <c r="B248" s="246"/>
      <c r="C248" s="245" t="s">
        <v>547</v>
      </c>
      <c r="D248" s="245" t="s">
        <v>154</v>
      </c>
      <c r="E248" s="244" t="s">
        <v>2053</v>
      </c>
      <c r="F248" s="240" t="s">
        <v>2052</v>
      </c>
      <c r="G248" s="243" t="s">
        <v>157</v>
      </c>
      <c r="H248" s="242">
        <v>2</v>
      </c>
      <c r="I248" s="137"/>
      <c r="J248" s="241">
        <f>ROUND(I248*H248,2)</f>
        <v>0</v>
      </c>
      <c r="K248" s="240" t="s">
        <v>158</v>
      </c>
      <c r="L248" s="32"/>
      <c r="M248" s="139" t="s">
        <v>1</v>
      </c>
      <c r="N248" s="140" t="s">
        <v>43</v>
      </c>
      <c r="P248" s="141">
        <f>O248*H248</f>
        <v>0</v>
      </c>
      <c r="Q248" s="141">
        <v>1.01E-3</v>
      </c>
      <c r="R248" s="141">
        <f>Q248*H248</f>
        <v>2.0200000000000001E-3</v>
      </c>
      <c r="S248" s="141">
        <v>0</v>
      </c>
      <c r="T248" s="142">
        <f>S248*H248</f>
        <v>0</v>
      </c>
      <c r="AR248" s="143" t="s">
        <v>230</v>
      </c>
      <c r="AT248" s="143" t="s">
        <v>154</v>
      </c>
      <c r="AU248" s="143" t="s">
        <v>160</v>
      </c>
      <c r="AY248" s="17" t="s">
        <v>152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160</v>
      </c>
      <c r="BK248" s="144">
        <f>ROUND(I248*H248,2)</f>
        <v>0</v>
      </c>
      <c r="BL248" s="17" t="s">
        <v>230</v>
      </c>
      <c r="BM248" s="143" t="s">
        <v>2051</v>
      </c>
    </row>
    <row r="249" spans="2:65" s="1" customFormat="1" ht="16.5" customHeight="1">
      <c r="B249" s="246"/>
      <c r="C249" s="245" t="s">
        <v>551</v>
      </c>
      <c r="D249" s="245" t="s">
        <v>154</v>
      </c>
      <c r="E249" s="244" t="s">
        <v>2050</v>
      </c>
      <c r="F249" s="240" t="s">
        <v>2049</v>
      </c>
      <c r="G249" s="243" t="s">
        <v>157</v>
      </c>
      <c r="H249" s="242">
        <v>5</v>
      </c>
      <c r="I249" s="137"/>
      <c r="J249" s="241">
        <f>ROUND(I249*H249,2)</f>
        <v>0</v>
      </c>
      <c r="K249" s="240" t="s">
        <v>158</v>
      </c>
      <c r="L249" s="32"/>
      <c r="M249" s="139" t="s">
        <v>1</v>
      </c>
      <c r="N249" s="140" t="s">
        <v>43</v>
      </c>
      <c r="P249" s="141">
        <f>O249*H249</f>
        <v>0</v>
      </c>
      <c r="Q249" s="141">
        <v>3.1E-4</v>
      </c>
      <c r="R249" s="141">
        <f>Q249*H249</f>
        <v>1.5499999999999999E-3</v>
      </c>
      <c r="S249" s="141">
        <v>0</v>
      </c>
      <c r="T249" s="142">
        <f>S249*H249</f>
        <v>0</v>
      </c>
      <c r="AR249" s="143" t="s">
        <v>230</v>
      </c>
      <c r="AT249" s="143" t="s">
        <v>154</v>
      </c>
      <c r="AU249" s="143" t="s">
        <v>160</v>
      </c>
      <c r="AY249" s="17" t="s">
        <v>152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160</v>
      </c>
      <c r="BK249" s="144">
        <f>ROUND(I249*H249,2)</f>
        <v>0</v>
      </c>
      <c r="BL249" s="17" t="s">
        <v>230</v>
      </c>
      <c r="BM249" s="143" t="s">
        <v>2048</v>
      </c>
    </row>
    <row r="250" spans="2:65" s="1" customFormat="1" ht="44.25" customHeight="1">
      <c r="B250" s="246"/>
      <c r="C250" s="245" t="s">
        <v>555</v>
      </c>
      <c r="D250" s="245" t="s">
        <v>154</v>
      </c>
      <c r="E250" s="244" t="s">
        <v>2047</v>
      </c>
      <c r="F250" s="240" t="s">
        <v>2046</v>
      </c>
      <c r="G250" s="243" t="s">
        <v>196</v>
      </c>
      <c r="H250" s="242">
        <v>0.77200000000000002</v>
      </c>
      <c r="I250" s="137"/>
      <c r="J250" s="241">
        <f>ROUND(I250*H250,2)</f>
        <v>0</v>
      </c>
      <c r="K250" s="240" t="s">
        <v>158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230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230</v>
      </c>
      <c r="BM250" s="143" t="s">
        <v>2045</v>
      </c>
    </row>
    <row r="251" spans="2:65" s="11" customFormat="1" ht="22.9" customHeight="1">
      <c r="B251" s="120"/>
      <c r="D251" s="121" t="s">
        <v>76</v>
      </c>
      <c r="E251" s="130" t="s">
        <v>2044</v>
      </c>
      <c r="F251" s="130" t="s">
        <v>2043</v>
      </c>
      <c r="I251" s="123"/>
      <c r="J251" s="131">
        <f>BK251</f>
        <v>0</v>
      </c>
      <c r="L251" s="120"/>
      <c r="M251" s="125"/>
      <c r="P251" s="126">
        <f>SUM(P252:P255)</f>
        <v>0</v>
      </c>
      <c r="R251" s="126">
        <f>SUM(R252:R255)</f>
        <v>0.15570000000000001</v>
      </c>
      <c r="T251" s="127">
        <f>SUM(T252:T255)</f>
        <v>0</v>
      </c>
      <c r="AR251" s="121" t="s">
        <v>160</v>
      </c>
      <c r="AT251" s="128" t="s">
        <v>76</v>
      </c>
      <c r="AU251" s="128" t="s">
        <v>85</v>
      </c>
      <c r="AY251" s="121" t="s">
        <v>152</v>
      </c>
      <c r="BK251" s="129">
        <f>SUM(BK252:BK255)</f>
        <v>0</v>
      </c>
    </row>
    <row r="252" spans="2:65" s="1" customFormat="1" ht="37.9" customHeight="1">
      <c r="B252" s="246"/>
      <c r="C252" s="245" t="s">
        <v>559</v>
      </c>
      <c r="D252" s="245" t="s">
        <v>154</v>
      </c>
      <c r="E252" s="244" t="s">
        <v>2042</v>
      </c>
      <c r="F252" s="240" t="s">
        <v>2041</v>
      </c>
      <c r="G252" s="243" t="s">
        <v>798</v>
      </c>
      <c r="H252" s="242">
        <v>9</v>
      </c>
      <c r="I252" s="137"/>
      <c r="J252" s="241">
        <f>ROUND(I252*H252,2)</f>
        <v>0</v>
      </c>
      <c r="K252" s="240" t="s">
        <v>158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1.6650000000000002E-2</v>
      </c>
      <c r="R252" s="141">
        <f>Q252*H252</f>
        <v>0.14985000000000001</v>
      </c>
      <c r="S252" s="141">
        <v>0</v>
      </c>
      <c r="T252" s="142">
        <f>S252*H252</f>
        <v>0</v>
      </c>
      <c r="AR252" s="143" t="s">
        <v>230</v>
      </c>
      <c r="AT252" s="143" t="s">
        <v>154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230</v>
      </c>
      <c r="BM252" s="143" t="s">
        <v>2040</v>
      </c>
    </row>
    <row r="253" spans="2:65" s="1" customFormat="1" ht="24.2" customHeight="1">
      <c r="B253" s="246"/>
      <c r="C253" s="245" t="s">
        <v>563</v>
      </c>
      <c r="D253" s="245" t="s">
        <v>154</v>
      </c>
      <c r="E253" s="244" t="s">
        <v>2039</v>
      </c>
      <c r="F253" s="240" t="s">
        <v>2038</v>
      </c>
      <c r="G253" s="243" t="s">
        <v>798</v>
      </c>
      <c r="H253" s="242">
        <v>9</v>
      </c>
      <c r="I253" s="137"/>
      <c r="J253" s="241">
        <f>ROUND(I253*H253,2)</f>
        <v>0</v>
      </c>
      <c r="K253" s="240" t="s">
        <v>158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1.4999999999999999E-4</v>
      </c>
      <c r="R253" s="141">
        <f>Q253*H253</f>
        <v>1.3499999999999999E-3</v>
      </c>
      <c r="S253" s="141">
        <v>0</v>
      </c>
      <c r="T253" s="142">
        <f>S253*H253</f>
        <v>0</v>
      </c>
      <c r="AR253" s="143" t="s">
        <v>230</v>
      </c>
      <c r="AT253" s="143" t="s">
        <v>154</v>
      </c>
      <c r="AU253" s="143" t="s">
        <v>160</v>
      </c>
      <c r="AY253" s="17" t="s">
        <v>152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160</v>
      </c>
      <c r="BK253" s="144">
        <f>ROUND(I253*H253,2)</f>
        <v>0</v>
      </c>
      <c r="BL253" s="17" t="s">
        <v>230</v>
      </c>
      <c r="BM253" s="143" t="s">
        <v>2037</v>
      </c>
    </row>
    <row r="254" spans="2:65" s="1" customFormat="1" ht="24.2" customHeight="1">
      <c r="B254" s="246"/>
      <c r="C254" s="245" t="s">
        <v>567</v>
      </c>
      <c r="D254" s="245" t="s">
        <v>154</v>
      </c>
      <c r="E254" s="244" t="s">
        <v>2036</v>
      </c>
      <c r="F254" s="240" t="s">
        <v>2035</v>
      </c>
      <c r="G254" s="243" t="s">
        <v>798</v>
      </c>
      <c r="H254" s="242">
        <v>9</v>
      </c>
      <c r="I254" s="137"/>
      <c r="J254" s="241">
        <f>ROUND(I254*H254,2)</f>
        <v>0</v>
      </c>
      <c r="K254" s="240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5.0000000000000001E-4</v>
      </c>
      <c r="R254" s="141">
        <f>Q254*H254</f>
        <v>4.5000000000000005E-3</v>
      </c>
      <c r="S254" s="141">
        <v>0</v>
      </c>
      <c r="T254" s="142">
        <f>S254*H254</f>
        <v>0</v>
      </c>
      <c r="AR254" s="143" t="s">
        <v>230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230</v>
      </c>
      <c r="BM254" s="143" t="s">
        <v>2034</v>
      </c>
    </row>
    <row r="255" spans="2:65" s="1" customFormat="1" ht="44.25" customHeight="1">
      <c r="B255" s="246"/>
      <c r="C255" s="245" t="s">
        <v>571</v>
      </c>
      <c r="D255" s="245" t="s">
        <v>154</v>
      </c>
      <c r="E255" s="244" t="s">
        <v>2033</v>
      </c>
      <c r="F255" s="240" t="s">
        <v>2032</v>
      </c>
      <c r="G255" s="243" t="s">
        <v>196</v>
      </c>
      <c r="H255" s="242">
        <v>0.156</v>
      </c>
      <c r="I255" s="137"/>
      <c r="J255" s="241">
        <f>ROUND(I255*H255,2)</f>
        <v>0</v>
      </c>
      <c r="K255" s="240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230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230</v>
      </c>
      <c r="BM255" s="143" t="s">
        <v>2031</v>
      </c>
    </row>
    <row r="256" spans="2:65" s="11" customFormat="1" ht="22.9" customHeight="1">
      <c r="B256" s="120"/>
      <c r="D256" s="121" t="s">
        <v>76</v>
      </c>
      <c r="E256" s="130" t="s">
        <v>2030</v>
      </c>
      <c r="F256" s="130" t="s">
        <v>2029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5.9500000000000004E-3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46"/>
      <c r="C257" s="245" t="s">
        <v>575</v>
      </c>
      <c r="D257" s="245" t="s">
        <v>154</v>
      </c>
      <c r="E257" s="244" t="s">
        <v>2028</v>
      </c>
      <c r="F257" s="240" t="s">
        <v>2027</v>
      </c>
      <c r="G257" s="243" t="s">
        <v>798</v>
      </c>
      <c r="H257" s="242">
        <v>1</v>
      </c>
      <c r="I257" s="137"/>
      <c r="J257" s="241">
        <f>ROUND(I257*H257,2)</f>
        <v>0</v>
      </c>
      <c r="K257" s="240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4.62E-3</v>
      </c>
      <c r="R257" s="141">
        <f>Q257*H257</f>
        <v>4.62E-3</v>
      </c>
      <c r="S257" s="141">
        <v>0</v>
      </c>
      <c r="T257" s="142">
        <f>S257*H257</f>
        <v>0</v>
      </c>
      <c r="AR257" s="143" t="s">
        <v>230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230</v>
      </c>
      <c r="BM257" s="143" t="s">
        <v>2026</v>
      </c>
    </row>
    <row r="258" spans="2:65" s="1" customFormat="1" ht="24.2" customHeight="1">
      <c r="B258" s="246"/>
      <c r="C258" s="245" t="s">
        <v>579</v>
      </c>
      <c r="D258" s="245" t="s">
        <v>154</v>
      </c>
      <c r="E258" s="244" t="s">
        <v>2025</v>
      </c>
      <c r="F258" s="240" t="s">
        <v>2024</v>
      </c>
      <c r="G258" s="243" t="s">
        <v>798</v>
      </c>
      <c r="H258" s="242">
        <v>1</v>
      </c>
      <c r="I258" s="137"/>
      <c r="J258" s="241">
        <f>ROUND(I258*H258,2)</f>
        <v>0</v>
      </c>
      <c r="K258" s="240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6.4999999999999997E-4</v>
      </c>
      <c r="R258" s="141">
        <f>Q258*H258</f>
        <v>6.4999999999999997E-4</v>
      </c>
      <c r="S258" s="141">
        <v>0</v>
      </c>
      <c r="T258" s="142">
        <f>S258*H258</f>
        <v>0</v>
      </c>
      <c r="AR258" s="143" t="s">
        <v>230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230</v>
      </c>
      <c r="BM258" s="143" t="s">
        <v>2023</v>
      </c>
    </row>
    <row r="259" spans="2:65" s="1" customFormat="1" ht="33" customHeight="1">
      <c r="B259" s="246"/>
      <c r="C259" s="245" t="s">
        <v>583</v>
      </c>
      <c r="D259" s="245" t="s">
        <v>154</v>
      </c>
      <c r="E259" s="244" t="s">
        <v>2022</v>
      </c>
      <c r="F259" s="240" t="s">
        <v>2021</v>
      </c>
      <c r="G259" s="243" t="s">
        <v>157</v>
      </c>
      <c r="H259" s="242">
        <v>1</v>
      </c>
      <c r="I259" s="137"/>
      <c r="J259" s="241">
        <f>ROUND(I259*H259,2)</f>
        <v>0</v>
      </c>
      <c r="K259" s="240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6.8000000000000005E-4</v>
      </c>
      <c r="R259" s="141">
        <f>Q259*H259</f>
        <v>6.8000000000000005E-4</v>
      </c>
      <c r="S259" s="141">
        <v>0</v>
      </c>
      <c r="T259" s="142">
        <f>S259*H259</f>
        <v>0</v>
      </c>
      <c r="AR259" s="143" t="s">
        <v>230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230</v>
      </c>
      <c r="BM259" s="143" t="s">
        <v>2020</v>
      </c>
    </row>
    <row r="260" spans="2:65" s="1" customFormat="1" ht="44.25" customHeight="1">
      <c r="B260" s="246"/>
      <c r="C260" s="245" t="s">
        <v>590</v>
      </c>
      <c r="D260" s="245" t="s">
        <v>154</v>
      </c>
      <c r="E260" s="244" t="s">
        <v>2019</v>
      </c>
      <c r="F260" s="240" t="s">
        <v>2018</v>
      </c>
      <c r="G260" s="243" t="s">
        <v>196</v>
      </c>
      <c r="H260" s="242">
        <v>6.0000000000000001E-3</v>
      </c>
      <c r="I260" s="137"/>
      <c r="J260" s="241">
        <f>ROUND(I260*H260,2)</f>
        <v>0</v>
      </c>
      <c r="K260" s="240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230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230</v>
      </c>
      <c r="BM260" s="143" t="s">
        <v>2017</v>
      </c>
    </row>
    <row r="261" spans="2:65" s="11" customFormat="1" ht="22.9" customHeight="1">
      <c r="B261" s="120"/>
      <c r="D261" s="121" t="s">
        <v>76</v>
      </c>
      <c r="E261" s="130" t="s">
        <v>2016</v>
      </c>
      <c r="F261" s="130" t="s">
        <v>2015</v>
      </c>
      <c r="I261" s="123"/>
      <c r="J261" s="131">
        <f>BK261</f>
        <v>0</v>
      </c>
      <c r="L261" s="120"/>
      <c r="M261" s="125"/>
      <c r="P261" s="126">
        <f>SUM(P262:P267)</f>
        <v>0</v>
      </c>
      <c r="R261" s="126">
        <f>SUM(R262:R267)</f>
        <v>5.5399999999999998E-3</v>
      </c>
      <c r="T261" s="127">
        <f>SUM(T262:T267)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SUM(BK262:BK267)</f>
        <v>0</v>
      </c>
    </row>
    <row r="262" spans="2:65" s="1" customFormat="1" ht="24.2" customHeight="1">
      <c r="B262" s="246"/>
      <c r="C262" s="245" t="s">
        <v>598</v>
      </c>
      <c r="D262" s="245" t="s">
        <v>154</v>
      </c>
      <c r="E262" s="244" t="s">
        <v>2014</v>
      </c>
      <c r="F262" s="240" t="s">
        <v>2013</v>
      </c>
      <c r="G262" s="243" t="s">
        <v>157</v>
      </c>
      <c r="H262" s="242">
        <v>4</v>
      </c>
      <c r="I262" s="137"/>
      <c r="J262" s="241">
        <f>ROUND(I262*H262,2)</f>
        <v>0</v>
      </c>
      <c r="K262" s="240" t="s">
        <v>1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5.1999999999999995E-4</v>
      </c>
      <c r="R262" s="141">
        <f>Q262*H262</f>
        <v>2.0799999999999998E-3</v>
      </c>
      <c r="S262" s="141">
        <v>0</v>
      </c>
      <c r="T262" s="142">
        <f>S262*H262</f>
        <v>0</v>
      </c>
      <c r="AR262" s="143" t="s">
        <v>230</v>
      </c>
      <c r="AT262" s="143" t="s">
        <v>154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230</v>
      </c>
      <c r="BM262" s="143" t="s">
        <v>2012</v>
      </c>
    </row>
    <row r="263" spans="2:65" s="1" customFormat="1" ht="21.75" customHeight="1">
      <c r="B263" s="246"/>
      <c r="C263" s="245" t="s">
        <v>602</v>
      </c>
      <c r="D263" s="245" t="s">
        <v>154</v>
      </c>
      <c r="E263" s="244" t="s">
        <v>2011</v>
      </c>
      <c r="F263" s="240" t="s">
        <v>2010</v>
      </c>
      <c r="G263" s="243" t="s">
        <v>157</v>
      </c>
      <c r="H263" s="242">
        <v>1</v>
      </c>
      <c r="I263" s="137"/>
      <c r="J263" s="241">
        <f>ROUND(I263*H263,2)</f>
        <v>0</v>
      </c>
      <c r="K263" s="240" t="s">
        <v>158</v>
      </c>
      <c r="L263" s="32"/>
      <c r="M263" s="139" t="s">
        <v>1</v>
      </c>
      <c r="N263" s="140" t="s">
        <v>43</v>
      </c>
      <c r="P263" s="141">
        <f>O263*H263</f>
        <v>0</v>
      </c>
      <c r="Q263" s="141">
        <v>3.6000000000000002E-4</v>
      </c>
      <c r="R263" s="141">
        <f>Q263*H263</f>
        <v>3.6000000000000002E-4</v>
      </c>
      <c r="S263" s="141">
        <v>0</v>
      </c>
      <c r="T263" s="142">
        <f>S263*H263</f>
        <v>0</v>
      </c>
      <c r="AR263" s="143" t="s">
        <v>230</v>
      </c>
      <c r="AT263" s="143" t="s">
        <v>154</v>
      </c>
      <c r="AU263" s="143" t="s">
        <v>160</v>
      </c>
      <c r="AY263" s="17" t="s">
        <v>152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160</v>
      </c>
      <c r="BK263" s="144">
        <f>ROUND(I263*H263,2)</f>
        <v>0</v>
      </c>
      <c r="BL263" s="17" t="s">
        <v>230</v>
      </c>
      <c r="BM263" s="143" t="s">
        <v>2009</v>
      </c>
    </row>
    <row r="264" spans="2:65" s="1" customFormat="1" ht="21.75" customHeight="1">
      <c r="B264" s="246"/>
      <c r="C264" s="245" t="s">
        <v>607</v>
      </c>
      <c r="D264" s="245" t="s">
        <v>154</v>
      </c>
      <c r="E264" s="244" t="s">
        <v>2008</v>
      </c>
      <c r="F264" s="240" t="s">
        <v>2007</v>
      </c>
      <c r="G264" s="243" t="s">
        <v>157</v>
      </c>
      <c r="H264" s="242">
        <v>2</v>
      </c>
      <c r="I264" s="137"/>
      <c r="J264" s="241">
        <f>ROUND(I264*H264,2)</f>
        <v>0</v>
      </c>
      <c r="K264" s="240" t="s">
        <v>158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4.4000000000000002E-4</v>
      </c>
      <c r="R264" s="141">
        <f>Q264*H264</f>
        <v>8.8000000000000003E-4</v>
      </c>
      <c r="S264" s="141">
        <v>0</v>
      </c>
      <c r="T264" s="142">
        <f>S264*H264</f>
        <v>0</v>
      </c>
      <c r="AR264" s="143" t="s">
        <v>230</v>
      </c>
      <c r="AT264" s="143" t="s">
        <v>154</v>
      </c>
      <c r="AU264" s="143" t="s">
        <v>160</v>
      </c>
      <c r="AY264" s="17" t="s">
        <v>152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160</v>
      </c>
      <c r="BK264" s="144">
        <f>ROUND(I264*H264,2)</f>
        <v>0</v>
      </c>
      <c r="BL264" s="17" t="s">
        <v>230</v>
      </c>
      <c r="BM264" s="143" t="s">
        <v>2006</v>
      </c>
    </row>
    <row r="265" spans="2:65" s="1" customFormat="1" ht="37.9" customHeight="1">
      <c r="B265" s="246"/>
      <c r="C265" s="245" t="s">
        <v>611</v>
      </c>
      <c r="D265" s="245" t="s">
        <v>154</v>
      </c>
      <c r="E265" s="244" t="s">
        <v>2005</v>
      </c>
      <c r="F265" s="240" t="s">
        <v>2004</v>
      </c>
      <c r="G265" s="243" t="s">
        <v>157</v>
      </c>
      <c r="H265" s="242">
        <v>1</v>
      </c>
      <c r="I265" s="137"/>
      <c r="J265" s="241">
        <f>ROUND(I265*H265,2)</f>
        <v>0</v>
      </c>
      <c r="K265" s="240" t="s">
        <v>158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1.47E-3</v>
      </c>
      <c r="R265" s="141">
        <f>Q265*H265</f>
        <v>1.47E-3</v>
      </c>
      <c r="S265" s="141">
        <v>0</v>
      </c>
      <c r="T265" s="142">
        <f>S265*H265</f>
        <v>0</v>
      </c>
      <c r="AR265" s="143" t="s">
        <v>230</v>
      </c>
      <c r="AT265" s="143" t="s">
        <v>154</v>
      </c>
      <c r="AU265" s="143" t="s">
        <v>160</v>
      </c>
      <c r="AY265" s="17" t="s">
        <v>152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160</v>
      </c>
      <c r="BK265" s="144">
        <f>ROUND(I265*H265,2)</f>
        <v>0</v>
      </c>
      <c r="BL265" s="17" t="s">
        <v>230</v>
      </c>
      <c r="BM265" s="143" t="s">
        <v>2003</v>
      </c>
    </row>
    <row r="266" spans="2:65" s="1" customFormat="1" ht="24.2" customHeight="1">
      <c r="B266" s="246"/>
      <c r="C266" s="245" t="s">
        <v>614</v>
      </c>
      <c r="D266" s="245" t="s">
        <v>154</v>
      </c>
      <c r="E266" s="244" t="s">
        <v>2002</v>
      </c>
      <c r="F266" s="240" t="s">
        <v>2001</v>
      </c>
      <c r="G266" s="243" t="s">
        <v>157</v>
      </c>
      <c r="H266" s="242">
        <v>1</v>
      </c>
      <c r="I266" s="137"/>
      <c r="J266" s="241">
        <f>ROUND(I266*H266,2)</f>
        <v>0</v>
      </c>
      <c r="K266" s="240" t="s">
        <v>158</v>
      </c>
      <c r="L266" s="32"/>
      <c r="M266" s="139" t="s">
        <v>1</v>
      </c>
      <c r="N266" s="140" t="s">
        <v>43</v>
      </c>
      <c r="P266" s="141">
        <f>O266*H266</f>
        <v>0</v>
      </c>
      <c r="Q266" s="141">
        <v>7.5000000000000002E-4</v>
      </c>
      <c r="R266" s="141">
        <f>Q266*H266</f>
        <v>7.5000000000000002E-4</v>
      </c>
      <c r="S266" s="141">
        <v>0</v>
      </c>
      <c r="T266" s="142">
        <f>S266*H266</f>
        <v>0</v>
      </c>
      <c r="AR266" s="143" t="s">
        <v>230</v>
      </c>
      <c r="AT266" s="143" t="s">
        <v>154</v>
      </c>
      <c r="AU266" s="143" t="s">
        <v>160</v>
      </c>
      <c r="AY266" s="17" t="s">
        <v>152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160</v>
      </c>
      <c r="BK266" s="144">
        <f>ROUND(I266*H266,2)</f>
        <v>0</v>
      </c>
      <c r="BL266" s="17" t="s">
        <v>230</v>
      </c>
      <c r="BM266" s="143" t="s">
        <v>2000</v>
      </c>
    </row>
    <row r="267" spans="2:65" s="1" customFormat="1" ht="44.25" customHeight="1">
      <c r="B267" s="246"/>
      <c r="C267" s="245" t="s">
        <v>618</v>
      </c>
      <c r="D267" s="245" t="s">
        <v>154</v>
      </c>
      <c r="E267" s="244" t="s">
        <v>1999</v>
      </c>
      <c r="F267" s="240" t="s">
        <v>1998</v>
      </c>
      <c r="G267" s="243" t="s">
        <v>196</v>
      </c>
      <c r="H267" s="242">
        <v>6.0000000000000001E-3</v>
      </c>
      <c r="I267" s="137"/>
      <c r="J267" s="241">
        <f>ROUND(I267*H267,2)</f>
        <v>0</v>
      </c>
      <c r="K267" s="240" t="s">
        <v>158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230</v>
      </c>
      <c r="AT267" s="143" t="s">
        <v>154</v>
      </c>
      <c r="AU267" s="143" t="s">
        <v>160</v>
      </c>
      <c r="AY267" s="17" t="s">
        <v>152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160</v>
      </c>
      <c r="BK267" s="144">
        <f>ROUND(I267*H267,2)</f>
        <v>0</v>
      </c>
      <c r="BL267" s="17" t="s">
        <v>230</v>
      </c>
      <c r="BM267" s="143" t="s">
        <v>1997</v>
      </c>
    </row>
    <row r="268" spans="2:65" s="11" customFormat="1" ht="25.9" customHeight="1">
      <c r="B268" s="120"/>
      <c r="D268" s="121" t="s">
        <v>76</v>
      </c>
      <c r="E268" s="122" t="s">
        <v>1996</v>
      </c>
      <c r="F268" s="122" t="s">
        <v>1995</v>
      </c>
      <c r="I268" s="123"/>
      <c r="J268" s="124">
        <f>BK268</f>
        <v>0</v>
      </c>
      <c r="L268" s="120"/>
      <c r="M268" s="125"/>
      <c r="P268" s="126">
        <f>P269</f>
        <v>0</v>
      </c>
      <c r="R268" s="126">
        <f>R269</f>
        <v>0</v>
      </c>
      <c r="T268" s="127">
        <f>T269</f>
        <v>0</v>
      </c>
      <c r="AR268" s="121" t="s">
        <v>159</v>
      </c>
      <c r="AT268" s="128" t="s">
        <v>76</v>
      </c>
      <c r="AU268" s="128" t="s">
        <v>77</v>
      </c>
      <c r="AY268" s="121" t="s">
        <v>152</v>
      </c>
      <c r="BK268" s="129">
        <f>BK269</f>
        <v>0</v>
      </c>
    </row>
    <row r="269" spans="2:65" s="1" customFormat="1" ht="24.2" customHeight="1">
      <c r="B269" s="246"/>
      <c r="C269" s="245" t="s">
        <v>623</v>
      </c>
      <c r="D269" s="245" t="s">
        <v>154</v>
      </c>
      <c r="E269" s="244" t="s">
        <v>1994</v>
      </c>
      <c r="F269" s="240" t="s">
        <v>1993</v>
      </c>
      <c r="G269" s="243" t="s">
        <v>1992</v>
      </c>
      <c r="H269" s="242">
        <v>50</v>
      </c>
      <c r="I269" s="137"/>
      <c r="J269" s="241">
        <f>ROUND(I269*H269,2)</f>
        <v>0</v>
      </c>
      <c r="K269" s="240" t="s">
        <v>158</v>
      </c>
      <c r="L269" s="32"/>
      <c r="M269" s="193" t="s">
        <v>1</v>
      </c>
      <c r="N269" s="194" t="s">
        <v>43</v>
      </c>
      <c r="O269" s="195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143" t="s">
        <v>1991</v>
      </c>
      <c r="AT269" s="143" t="s">
        <v>154</v>
      </c>
      <c r="AU269" s="143" t="s">
        <v>85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1991</v>
      </c>
      <c r="BM269" s="143" t="s">
        <v>1990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7:K269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A35C-40BA-43D6-B529-E258F61A7808}">
  <sheetPr>
    <pageSetUpPr fitToPage="1"/>
  </sheetPr>
  <dimension ref="B2:BM219"/>
  <sheetViews>
    <sheetView showGridLines="0" topLeftCell="A15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3061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">
        <v>17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3060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2378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ROUND((SUM(BE123:BE218)),  2)</f>
        <v>0</v>
      </c>
      <c r="I33" s="92">
        <v>0.21</v>
      </c>
      <c r="J33" s="91">
        <f>ROUND(((SUM(BE123:BE218))*I33),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ROUND((SUM(BF123:BF218)),  2)</f>
        <v>0</v>
      </c>
      <c r="I34" s="92">
        <v>0.15</v>
      </c>
      <c r="J34" s="91">
        <f>ROUND(((SUM(BF123:BF218))*I34),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 B - a - Vytápění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2550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2371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2549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2370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2548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2:12" s="8" customFormat="1" ht="24.95" customHeight="1">
      <c r="B103" s="104"/>
      <c r="D103" s="105" t="s">
        <v>2369</v>
      </c>
      <c r="E103" s="106"/>
      <c r="F103" s="106"/>
      <c r="G103" s="106"/>
      <c r="H103" s="106"/>
      <c r="I103" s="106"/>
      <c r="J103" s="107">
        <f>J217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Objekt  B - a - Vytápění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P124+P217</f>
        <v>0</v>
      </c>
      <c r="Q123" s="53"/>
      <c r="R123" s="117">
        <f>R124+R217</f>
        <v>0</v>
      </c>
      <c r="S123" s="53"/>
      <c r="T123" s="118">
        <f>T124+T217</f>
        <v>0</v>
      </c>
      <c r="AT123" s="17" t="s">
        <v>76</v>
      </c>
      <c r="AU123" s="17" t="s">
        <v>109</v>
      </c>
      <c r="BK123" s="119">
        <f>BK124+BK217</f>
        <v>0</v>
      </c>
    </row>
    <row r="124" spans="2:65" s="11" customFormat="1" ht="25.9" customHeight="1">
      <c r="B124" s="120"/>
      <c r="D124" s="121" t="s">
        <v>76</v>
      </c>
      <c r="E124" s="122" t="s">
        <v>594</v>
      </c>
      <c r="F124" s="122" t="s">
        <v>595</v>
      </c>
      <c r="I124" s="123"/>
      <c r="J124" s="124">
        <f>BK124</f>
        <v>0</v>
      </c>
      <c r="L124" s="120"/>
      <c r="M124" s="125"/>
      <c r="P124" s="126">
        <f>P125+P128+P148+P165+P188</f>
        <v>0</v>
      </c>
      <c r="R124" s="126">
        <f>R125+R128+R148+R165+R188</f>
        <v>0</v>
      </c>
      <c r="T124" s="127">
        <f>T125+T128+T148+T165+T188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BK125+BK128+BK148+BK165+BK188</f>
        <v>0</v>
      </c>
    </row>
    <row r="125" spans="2:65" s="11" customFormat="1" ht="22.9" customHeight="1">
      <c r="B125" s="120"/>
      <c r="D125" s="121" t="s">
        <v>76</v>
      </c>
      <c r="E125" s="130" t="s">
        <v>856</v>
      </c>
      <c r="F125" s="130" t="s">
        <v>2547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2546</v>
      </c>
      <c r="F126" s="134" t="s">
        <v>2545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230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230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2544</v>
      </c>
      <c r="F127" s="134" t="s">
        <v>2543</v>
      </c>
      <c r="G127" s="135" t="s">
        <v>196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230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2030</v>
      </c>
      <c r="F128" s="130" t="s">
        <v>2029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2542</v>
      </c>
      <c r="F129" s="134" t="s">
        <v>2541</v>
      </c>
      <c r="G129" s="135" t="s">
        <v>2528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230</v>
      </c>
      <c r="BM129" s="143" t="s">
        <v>184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2540</v>
      </c>
      <c r="F130" s="134" t="s">
        <v>2539</v>
      </c>
      <c r="G130" s="135" t="s">
        <v>2528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230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230</v>
      </c>
      <c r="BM130" s="143" t="s">
        <v>193</v>
      </c>
    </row>
    <row r="131" spans="2:65" s="1" customFormat="1" ht="24.2" customHeight="1">
      <c r="B131" s="32"/>
      <c r="C131" s="132" t="s">
        <v>177</v>
      </c>
      <c r="D131" s="132" t="s">
        <v>154</v>
      </c>
      <c r="E131" s="133" t="s">
        <v>2538</v>
      </c>
      <c r="F131" s="134" t="s">
        <v>2537</v>
      </c>
      <c r="G131" s="135" t="s">
        <v>2528</v>
      </c>
      <c r="H131" s="136">
        <v>1</v>
      </c>
      <c r="I131" s="137"/>
      <c r="J131" s="138">
        <f>ROUND(I131*H131,2)</f>
        <v>0</v>
      </c>
      <c r="K131" s="134" t="s">
        <v>1</v>
      </c>
      <c r="L131" s="32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230</v>
      </c>
      <c r="BM131" s="143" t="s">
        <v>204</v>
      </c>
    </row>
    <row r="132" spans="2:65" s="1" customFormat="1" ht="16.5" customHeight="1">
      <c r="B132" s="32"/>
      <c r="C132" s="132" t="s">
        <v>184</v>
      </c>
      <c r="D132" s="132" t="s">
        <v>154</v>
      </c>
      <c r="E132" s="133" t="s">
        <v>2536</v>
      </c>
      <c r="F132" s="134" t="s">
        <v>2535</v>
      </c>
      <c r="G132" s="135" t="s">
        <v>2528</v>
      </c>
      <c r="H132" s="136">
        <v>1</v>
      </c>
      <c r="I132" s="137"/>
      <c r="J132" s="138">
        <f>ROUND(I132*H132,2)</f>
        <v>0</v>
      </c>
      <c r="K132" s="134" t="s">
        <v>1</v>
      </c>
      <c r="L132" s="32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230</v>
      </c>
      <c r="AT132" s="143" t="s">
        <v>154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230</v>
      </c>
      <c r="BM132" s="143" t="s">
        <v>214</v>
      </c>
    </row>
    <row r="133" spans="2:65" s="1" customFormat="1" ht="16.5" customHeight="1">
      <c r="B133" s="32"/>
      <c r="C133" s="132" t="s">
        <v>189</v>
      </c>
      <c r="D133" s="132" t="s">
        <v>154</v>
      </c>
      <c r="E133" s="133" t="s">
        <v>2534</v>
      </c>
      <c r="F133" s="134" t="s">
        <v>2533</v>
      </c>
      <c r="G133" s="135" t="s">
        <v>2528</v>
      </c>
      <c r="H133" s="136">
        <v>1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230</v>
      </c>
      <c r="BM133" s="143" t="s">
        <v>223</v>
      </c>
    </row>
    <row r="134" spans="2:65" s="1" customFormat="1" ht="16.5" customHeight="1">
      <c r="B134" s="32"/>
      <c r="C134" s="132" t="s">
        <v>193</v>
      </c>
      <c r="D134" s="132" t="s">
        <v>154</v>
      </c>
      <c r="E134" s="133" t="s">
        <v>2532</v>
      </c>
      <c r="F134" s="134" t="s">
        <v>2531</v>
      </c>
      <c r="G134" s="135" t="s">
        <v>2528</v>
      </c>
      <c r="H134" s="136">
        <v>1</v>
      </c>
      <c r="I134" s="137"/>
      <c r="J134" s="138">
        <f>ROUND(I134*H134,2)</f>
        <v>0</v>
      </c>
      <c r="K134" s="134" t="s">
        <v>1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230</v>
      </c>
      <c r="AT134" s="143" t="s">
        <v>154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230</v>
      </c>
      <c r="BM134" s="143" t="s">
        <v>230</v>
      </c>
    </row>
    <row r="135" spans="2:65" s="1" customFormat="1" ht="16.5" customHeight="1">
      <c r="B135" s="32"/>
      <c r="C135" s="132" t="s">
        <v>199</v>
      </c>
      <c r="D135" s="132" t="s">
        <v>154</v>
      </c>
      <c r="E135" s="133" t="s">
        <v>2530</v>
      </c>
      <c r="F135" s="134" t="s">
        <v>2529</v>
      </c>
      <c r="G135" s="135" t="s">
        <v>2528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230</v>
      </c>
      <c r="BM135" s="143" t="s">
        <v>241</v>
      </c>
    </row>
    <row r="136" spans="2:65" s="1" customFormat="1" ht="16.5" customHeight="1">
      <c r="B136" s="32"/>
      <c r="C136" s="132" t="s">
        <v>204</v>
      </c>
      <c r="D136" s="132" t="s">
        <v>154</v>
      </c>
      <c r="E136" s="133" t="s">
        <v>2527</v>
      </c>
      <c r="F136" s="134" t="s">
        <v>2526</v>
      </c>
      <c r="G136" s="135" t="s">
        <v>798</v>
      </c>
      <c r="H136" s="136">
        <v>10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230</v>
      </c>
      <c r="BM136" s="143" t="s">
        <v>252</v>
      </c>
    </row>
    <row r="137" spans="2:65" s="1" customFormat="1" ht="24.2" customHeight="1">
      <c r="B137" s="32"/>
      <c r="C137" s="132" t="s">
        <v>209</v>
      </c>
      <c r="D137" s="132" t="s">
        <v>154</v>
      </c>
      <c r="E137" s="133" t="s">
        <v>2525</v>
      </c>
      <c r="F137" s="134" t="s">
        <v>2524</v>
      </c>
      <c r="G137" s="135" t="s">
        <v>798</v>
      </c>
      <c r="H137" s="136">
        <v>1</v>
      </c>
      <c r="I137" s="137"/>
      <c r="J137" s="138">
        <f>ROUND(I137*H137,2)</f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230</v>
      </c>
      <c r="BM137" s="143" t="s">
        <v>259</v>
      </c>
    </row>
    <row r="138" spans="2:65" s="1" customFormat="1" ht="44.25" customHeight="1">
      <c r="B138" s="32"/>
      <c r="C138" s="132" t="s">
        <v>214</v>
      </c>
      <c r="D138" s="132" t="s">
        <v>154</v>
      </c>
      <c r="E138" s="133" t="s">
        <v>2523</v>
      </c>
      <c r="F138" s="134" t="s">
        <v>2522</v>
      </c>
      <c r="G138" s="135" t="s">
        <v>798</v>
      </c>
      <c r="H138" s="136">
        <v>1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230</v>
      </c>
      <c r="BM138" s="143" t="s">
        <v>267</v>
      </c>
    </row>
    <row r="139" spans="2:65" s="1" customFormat="1" ht="24.2" customHeight="1">
      <c r="B139" s="32"/>
      <c r="C139" s="132" t="s">
        <v>219</v>
      </c>
      <c r="D139" s="132" t="s">
        <v>154</v>
      </c>
      <c r="E139" s="133" t="s">
        <v>2521</v>
      </c>
      <c r="F139" s="134" t="s">
        <v>2520</v>
      </c>
      <c r="G139" s="135" t="s">
        <v>798</v>
      </c>
      <c r="H139" s="136">
        <v>1</v>
      </c>
      <c r="I139" s="137"/>
      <c r="J139" s="138">
        <f>ROUND(I139*H139,2)</f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230</v>
      </c>
      <c r="BM139" s="143" t="s">
        <v>275</v>
      </c>
    </row>
    <row r="140" spans="2:65" s="1" customFormat="1" ht="33" customHeight="1">
      <c r="B140" s="32"/>
      <c r="C140" s="132" t="s">
        <v>223</v>
      </c>
      <c r="D140" s="132" t="s">
        <v>154</v>
      </c>
      <c r="E140" s="133" t="s">
        <v>2519</v>
      </c>
      <c r="F140" s="134" t="s">
        <v>2518</v>
      </c>
      <c r="G140" s="135" t="s">
        <v>157</v>
      </c>
      <c r="H140" s="136">
        <v>1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230</v>
      </c>
      <c r="BM140" s="143" t="s">
        <v>284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2517</v>
      </c>
      <c r="F141" s="134" t="s">
        <v>2516</v>
      </c>
      <c r="G141" s="135" t="s">
        <v>798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230</v>
      </c>
      <c r="BM141" s="143" t="s">
        <v>297</v>
      </c>
    </row>
    <row r="142" spans="2:65" s="1" customFormat="1" ht="55.5" customHeight="1">
      <c r="B142" s="32"/>
      <c r="C142" s="132" t="s">
        <v>230</v>
      </c>
      <c r="D142" s="132" t="s">
        <v>154</v>
      </c>
      <c r="E142" s="133" t="s">
        <v>2515</v>
      </c>
      <c r="F142" s="134" t="s">
        <v>2514</v>
      </c>
      <c r="G142" s="135" t="s">
        <v>798</v>
      </c>
      <c r="H142" s="136">
        <v>2</v>
      </c>
      <c r="I142" s="137"/>
      <c r="J142" s="138">
        <f>ROUND(I142*H142,2)</f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230</v>
      </c>
      <c r="AT142" s="143" t="s">
        <v>154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230</v>
      </c>
      <c r="BM142" s="143" t="s">
        <v>305</v>
      </c>
    </row>
    <row r="143" spans="2:65" s="1" customFormat="1" ht="55.5" customHeight="1">
      <c r="B143" s="32"/>
      <c r="C143" s="132" t="s">
        <v>237</v>
      </c>
      <c r="D143" s="132" t="s">
        <v>154</v>
      </c>
      <c r="E143" s="133" t="s">
        <v>2513</v>
      </c>
      <c r="F143" s="134" t="s">
        <v>2512</v>
      </c>
      <c r="G143" s="135" t="s">
        <v>798</v>
      </c>
      <c r="H143" s="136">
        <v>1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230</v>
      </c>
      <c r="BM143" s="143" t="s">
        <v>313</v>
      </c>
    </row>
    <row r="144" spans="2:65" s="1" customFormat="1" ht="24.2" customHeight="1">
      <c r="B144" s="32"/>
      <c r="C144" s="132" t="s">
        <v>241</v>
      </c>
      <c r="D144" s="132" t="s">
        <v>154</v>
      </c>
      <c r="E144" s="133" t="s">
        <v>2511</v>
      </c>
      <c r="F144" s="134" t="s">
        <v>2510</v>
      </c>
      <c r="G144" s="135" t="s">
        <v>798</v>
      </c>
      <c r="H144" s="136">
        <v>2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230</v>
      </c>
      <c r="BM144" s="143" t="s">
        <v>321</v>
      </c>
    </row>
    <row r="145" spans="2:65" s="1" customFormat="1" ht="33" customHeight="1">
      <c r="B145" s="32"/>
      <c r="C145" s="132" t="s">
        <v>243</v>
      </c>
      <c r="D145" s="132" t="s">
        <v>154</v>
      </c>
      <c r="E145" s="133" t="s">
        <v>2509</v>
      </c>
      <c r="F145" s="134" t="s">
        <v>2508</v>
      </c>
      <c r="G145" s="135" t="s">
        <v>798</v>
      </c>
      <c r="H145" s="136">
        <v>1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230</v>
      </c>
      <c r="BM145" s="143" t="s">
        <v>329</v>
      </c>
    </row>
    <row r="146" spans="2:65" s="1" customFormat="1" ht="24.2" customHeight="1">
      <c r="B146" s="32"/>
      <c r="C146" s="132" t="s">
        <v>252</v>
      </c>
      <c r="D146" s="132" t="s">
        <v>154</v>
      </c>
      <c r="E146" s="133" t="s">
        <v>2507</v>
      </c>
      <c r="F146" s="134" t="s">
        <v>2506</v>
      </c>
      <c r="G146" s="135" t="s">
        <v>798</v>
      </c>
      <c r="H146" s="136">
        <v>1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230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230</v>
      </c>
      <c r="BM146" s="143" t="s">
        <v>337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2019</v>
      </c>
      <c r="F147" s="134" t="s">
        <v>2018</v>
      </c>
      <c r="G147" s="135" t="s">
        <v>196</v>
      </c>
      <c r="H147" s="136">
        <v>0.86799999999999999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230</v>
      </c>
      <c r="BM147" s="143" t="s">
        <v>348</v>
      </c>
    </row>
    <row r="148" spans="2:65" s="11" customFormat="1" ht="22.9" customHeight="1">
      <c r="B148" s="120"/>
      <c r="D148" s="121" t="s">
        <v>76</v>
      </c>
      <c r="E148" s="130" t="s">
        <v>2505</v>
      </c>
      <c r="F148" s="130" t="s">
        <v>2504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259</v>
      </c>
      <c r="D149" s="132" t="s">
        <v>154</v>
      </c>
      <c r="E149" s="133" t="s">
        <v>2503</v>
      </c>
      <c r="F149" s="134" t="s">
        <v>2502</v>
      </c>
      <c r="G149" s="135" t="s">
        <v>217</v>
      </c>
      <c r="H149" s="136">
        <v>80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230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230</v>
      </c>
      <c r="BM149" s="143" t="s">
        <v>357</v>
      </c>
    </row>
    <row r="150" spans="2:65" s="1" customFormat="1" ht="24.2" customHeight="1">
      <c r="B150" s="32"/>
      <c r="C150" s="132" t="s">
        <v>263</v>
      </c>
      <c r="D150" s="132" t="s">
        <v>154</v>
      </c>
      <c r="E150" s="133" t="s">
        <v>2501</v>
      </c>
      <c r="F150" s="134" t="s">
        <v>2500</v>
      </c>
      <c r="G150" s="135" t="s">
        <v>217</v>
      </c>
      <c r="H150" s="136">
        <v>30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230</v>
      </c>
      <c r="BM150" s="143" t="s">
        <v>365</v>
      </c>
    </row>
    <row r="151" spans="2:65" s="1" customFormat="1" ht="24.2" customHeight="1">
      <c r="B151" s="32"/>
      <c r="C151" s="132" t="s">
        <v>267</v>
      </c>
      <c r="D151" s="132" t="s">
        <v>154</v>
      </c>
      <c r="E151" s="133" t="s">
        <v>2499</v>
      </c>
      <c r="F151" s="134" t="s">
        <v>2498</v>
      </c>
      <c r="G151" s="135" t="s">
        <v>217</v>
      </c>
      <c r="H151" s="136">
        <v>20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230</v>
      </c>
      <c r="BM151" s="143" t="s">
        <v>373</v>
      </c>
    </row>
    <row r="152" spans="2:65" s="1" customFormat="1" ht="24.2" customHeight="1">
      <c r="B152" s="32"/>
      <c r="C152" s="132" t="s">
        <v>271</v>
      </c>
      <c r="D152" s="132" t="s">
        <v>154</v>
      </c>
      <c r="E152" s="133" t="s">
        <v>2497</v>
      </c>
      <c r="F152" s="134" t="s">
        <v>2496</v>
      </c>
      <c r="G152" s="135" t="s">
        <v>217</v>
      </c>
      <c r="H152" s="136">
        <v>100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230</v>
      </c>
      <c r="BM152" s="143" t="s">
        <v>381</v>
      </c>
    </row>
    <row r="153" spans="2:65" s="1" customFormat="1" ht="33" customHeight="1">
      <c r="B153" s="32"/>
      <c r="C153" s="132" t="s">
        <v>275</v>
      </c>
      <c r="D153" s="132" t="s">
        <v>154</v>
      </c>
      <c r="E153" s="133" t="s">
        <v>2495</v>
      </c>
      <c r="F153" s="134" t="s">
        <v>2494</v>
      </c>
      <c r="G153" s="135" t="s">
        <v>217</v>
      </c>
      <c r="H153" s="136">
        <v>20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230</v>
      </c>
      <c r="BM153" s="143" t="s">
        <v>389</v>
      </c>
    </row>
    <row r="154" spans="2:65" s="1" customFormat="1" ht="24.2" customHeight="1">
      <c r="B154" s="32"/>
      <c r="C154" s="132" t="s">
        <v>279</v>
      </c>
      <c r="D154" s="132" t="s">
        <v>154</v>
      </c>
      <c r="E154" s="133" t="s">
        <v>2493</v>
      </c>
      <c r="F154" s="134" t="s">
        <v>2492</v>
      </c>
      <c r="G154" s="135" t="s">
        <v>157</v>
      </c>
      <c r="H154" s="136">
        <v>14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230</v>
      </c>
      <c r="BM154" s="143" t="s">
        <v>397</v>
      </c>
    </row>
    <row r="155" spans="2:65" s="1" customFormat="1" ht="24.2" customHeight="1">
      <c r="B155" s="32"/>
      <c r="C155" s="132" t="s">
        <v>284</v>
      </c>
      <c r="D155" s="132" t="s">
        <v>154</v>
      </c>
      <c r="E155" s="133" t="s">
        <v>2491</v>
      </c>
      <c r="F155" s="134" t="s">
        <v>2490</v>
      </c>
      <c r="G155" s="135" t="s">
        <v>157</v>
      </c>
      <c r="H155" s="136">
        <v>18</v>
      </c>
      <c r="I155" s="137"/>
      <c r="J155" s="138">
        <f>ROUND(I155*H155,2)</f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230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230</v>
      </c>
      <c r="BM155" s="143" t="s">
        <v>405</v>
      </c>
    </row>
    <row r="156" spans="2:65" s="1" customFormat="1" ht="24.2" customHeight="1">
      <c r="B156" s="32"/>
      <c r="C156" s="132" t="s">
        <v>291</v>
      </c>
      <c r="D156" s="132" t="s">
        <v>154</v>
      </c>
      <c r="E156" s="133" t="s">
        <v>2489</v>
      </c>
      <c r="F156" s="134" t="s">
        <v>2488</v>
      </c>
      <c r="G156" s="135" t="s">
        <v>157</v>
      </c>
      <c r="H156" s="136">
        <v>4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230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230</v>
      </c>
      <c r="BM156" s="143" t="s">
        <v>1378</v>
      </c>
    </row>
    <row r="157" spans="2:65" s="1" customFormat="1" ht="24.2" customHeight="1">
      <c r="B157" s="32"/>
      <c r="C157" s="132" t="s">
        <v>297</v>
      </c>
      <c r="D157" s="132" t="s">
        <v>154</v>
      </c>
      <c r="E157" s="133" t="s">
        <v>2485</v>
      </c>
      <c r="F157" s="134" t="s">
        <v>2484</v>
      </c>
      <c r="G157" s="135" t="s">
        <v>217</v>
      </c>
      <c r="H157" s="136">
        <v>270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230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230</v>
      </c>
      <c r="BM157" s="143" t="s">
        <v>414</v>
      </c>
    </row>
    <row r="158" spans="2:65" s="1" customFormat="1" ht="24.2" customHeight="1">
      <c r="B158" s="32"/>
      <c r="C158" s="132" t="s">
        <v>301</v>
      </c>
      <c r="D158" s="132" t="s">
        <v>154</v>
      </c>
      <c r="E158" s="133" t="s">
        <v>2483</v>
      </c>
      <c r="F158" s="134" t="s">
        <v>2482</v>
      </c>
      <c r="G158" s="135" t="s">
        <v>217</v>
      </c>
      <c r="H158" s="136">
        <v>40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230</v>
      </c>
      <c r="BM158" s="143" t="s">
        <v>422</v>
      </c>
    </row>
    <row r="159" spans="2:65" s="1" customFormat="1" ht="24.2" customHeight="1">
      <c r="B159" s="32"/>
      <c r="C159" s="132" t="s">
        <v>305</v>
      </c>
      <c r="D159" s="132" t="s">
        <v>154</v>
      </c>
      <c r="E159" s="133" t="s">
        <v>2487</v>
      </c>
      <c r="F159" s="134" t="s">
        <v>2486</v>
      </c>
      <c r="G159" s="135" t="s">
        <v>157</v>
      </c>
      <c r="H159" s="136">
        <v>4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230</v>
      </c>
      <c r="BM159" s="143" t="s">
        <v>431</v>
      </c>
    </row>
    <row r="160" spans="2:65" s="1" customFormat="1" ht="55.5" customHeight="1">
      <c r="B160" s="32"/>
      <c r="C160" s="132" t="s">
        <v>309</v>
      </c>
      <c r="D160" s="132" t="s">
        <v>154</v>
      </c>
      <c r="E160" s="133" t="s">
        <v>2481</v>
      </c>
      <c r="F160" s="134" t="s">
        <v>2480</v>
      </c>
      <c r="G160" s="135" t="s">
        <v>217</v>
      </c>
      <c r="H160" s="136">
        <v>110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230</v>
      </c>
      <c r="BM160" s="143" t="s">
        <v>439</v>
      </c>
    </row>
    <row r="161" spans="2:65" s="1" customFormat="1" ht="55.5" customHeight="1">
      <c r="B161" s="32"/>
      <c r="C161" s="132" t="s">
        <v>313</v>
      </c>
      <c r="D161" s="132" t="s">
        <v>154</v>
      </c>
      <c r="E161" s="133" t="s">
        <v>2479</v>
      </c>
      <c r="F161" s="134" t="s">
        <v>2478</v>
      </c>
      <c r="G161" s="135" t="s">
        <v>217</v>
      </c>
      <c r="H161" s="136">
        <v>80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230</v>
      </c>
      <c r="BM161" s="143" t="s">
        <v>447</v>
      </c>
    </row>
    <row r="162" spans="2:65" s="1" customFormat="1" ht="24.2" customHeight="1">
      <c r="B162" s="32"/>
      <c r="C162" s="166" t="s">
        <v>317</v>
      </c>
      <c r="D162" s="166" t="s">
        <v>231</v>
      </c>
      <c r="E162" s="167" t="s">
        <v>2477</v>
      </c>
      <c r="F162" s="168" t="s">
        <v>2476</v>
      </c>
      <c r="G162" s="169" t="s">
        <v>217</v>
      </c>
      <c r="H162" s="170">
        <v>50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230</v>
      </c>
      <c r="BM162" s="143" t="s">
        <v>455</v>
      </c>
    </row>
    <row r="163" spans="2:65" s="1" customFormat="1" ht="55.5" customHeight="1">
      <c r="B163" s="32"/>
      <c r="C163" s="132" t="s">
        <v>321</v>
      </c>
      <c r="D163" s="132" t="s">
        <v>154</v>
      </c>
      <c r="E163" s="133" t="s">
        <v>2475</v>
      </c>
      <c r="F163" s="134" t="s">
        <v>2474</v>
      </c>
      <c r="G163" s="135" t="s">
        <v>217</v>
      </c>
      <c r="H163" s="136">
        <v>20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230</v>
      </c>
      <c r="BM163" s="143" t="s">
        <v>463</v>
      </c>
    </row>
    <row r="164" spans="2:65" s="1" customFormat="1" ht="44.25" customHeight="1">
      <c r="B164" s="32"/>
      <c r="C164" s="132" t="s">
        <v>325</v>
      </c>
      <c r="D164" s="132" t="s">
        <v>154</v>
      </c>
      <c r="E164" s="133" t="s">
        <v>2473</v>
      </c>
      <c r="F164" s="134" t="s">
        <v>2472</v>
      </c>
      <c r="G164" s="135" t="s">
        <v>196</v>
      </c>
      <c r="H164" s="136">
        <v>0.40200000000000002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230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230</v>
      </c>
      <c r="BM164" s="143" t="s">
        <v>473</v>
      </c>
    </row>
    <row r="165" spans="2:65" s="11" customFormat="1" ht="22.9" customHeight="1">
      <c r="B165" s="120"/>
      <c r="D165" s="121" t="s">
        <v>76</v>
      </c>
      <c r="E165" s="130" t="s">
        <v>2016</v>
      </c>
      <c r="F165" s="130" t="s">
        <v>2015</v>
      </c>
      <c r="I165" s="123"/>
      <c r="J165" s="131">
        <f>BK165</f>
        <v>0</v>
      </c>
      <c r="L165" s="120"/>
      <c r="M165" s="125"/>
      <c r="P165" s="126">
        <f>SUM(P166:P187)</f>
        <v>0</v>
      </c>
      <c r="R165" s="126">
        <f>SUM(R166:R187)</f>
        <v>0</v>
      </c>
      <c r="T165" s="127">
        <f>SUM(T166:T187)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SUM(BK166:BK187)</f>
        <v>0</v>
      </c>
    </row>
    <row r="166" spans="2:65" s="1" customFormat="1" ht="24.2" customHeight="1">
      <c r="B166" s="32"/>
      <c r="C166" s="132" t="s">
        <v>329</v>
      </c>
      <c r="D166" s="132" t="s">
        <v>154</v>
      </c>
      <c r="E166" s="133" t="s">
        <v>2471</v>
      </c>
      <c r="F166" s="134" t="s">
        <v>2470</v>
      </c>
      <c r="G166" s="135" t="s">
        <v>157</v>
      </c>
      <c r="H166" s="136">
        <v>6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230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230</v>
      </c>
      <c r="BM166" s="143" t="s">
        <v>482</v>
      </c>
    </row>
    <row r="167" spans="2:65" s="1" customFormat="1" ht="44.25" customHeight="1">
      <c r="B167" s="32"/>
      <c r="C167" s="132" t="s">
        <v>333</v>
      </c>
      <c r="D167" s="132" t="s">
        <v>154</v>
      </c>
      <c r="E167" s="133" t="s">
        <v>2469</v>
      </c>
      <c r="F167" s="134" t="s">
        <v>2468</v>
      </c>
      <c r="G167" s="135" t="s">
        <v>157</v>
      </c>
      <c r="H167" s="136">
        <v>7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230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230</v>
      </c>
      <c r="BM167" s="143" t="s">
        <v>491</v>
      </c>
    </row>
    <row r="168" spans="2:65" s="1" customFormat="1" ht="37.9" customHeight="1">
      <c r="B168" s="32"/>
      <c r="C168" s="132" t="s">
        <v>337</v>
      </c>
      <c r="D168" s="132" t="s">
        <v>154</v>
      </c>
      <c r="E168" s="133" t="s">
        <v>2467</v>
      </c>
      <c r="F168" s="134" t="s">
        <v>2466</v>
      </c>
      <c r="G168" s="135" t="s">
        <v>157</v>
      </c>
      <c r="H168" s="136">
        <v>7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230</v>
      </c>
      <c r="BM168" s="143" t="s">
        <v>500</v>
      </c>
    </row>
    <row r="169" spans="2:65" s="1" customFormat="1" ht="21.75" customHeight="1">
      <c r="B169" s="32"/>
      <c r="C169" s="132" t="s">
        <v>342</v>
      </c>
      <c r="D169" s="132" t="s">
        <v>154</v>
      </c>
      <c r="E169" s="133" t="s">
        <v>2465</v>
      </c>
      <c r="F169" s="134" t="s">
        <v>2464</v>
      </c>
      <c r="G169" s="135" t="s">
        <v>157</v>
      </c>
      <c r="H169" s="136">
        <v>1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230</v>
      </c>
      <c r="BM169" s="143" t="s">
        <v>508</v>
      </c>
    </row>
    <row r="170" spans="2:65" s="1" customFormat="1" ht="21.75" customHeight="1">
      <c r="B170" s="32"/>
      <c r="C170" s="132" t="s">
        <v>348</v>
      </c>
      <c r="D170" s="132" t="s">
        <v>154</v>
      </c>
      <c r="E170" s="133" t="s">
        <v>2463</v>
      </c>
      <c r="F170" s="134" t="s">
        <v>2462</v>
      </c>
      <c r="G170" s="135" t="s">
        <v>157</v>
      </c>
      <c r="H170" s="136">
        <v>2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230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85</v>
      </c>
      <c r="BK170" s="144">
        <f>ROUND(I170*H170,2)</f>
        <v>0</v>
      </c>
      <c r="BL170" s="17" t="s">
        <v>230</v>
      </c>
      <c r="BM170" s="143" t="s">
        <v>516</v>
      </c>
    </row>
    <row r="171" spans="2:65" s="1" customFormat="1" ht="21.75" customHeight="1">
      <c r="B171" s="32"/>
      <c r="C171" s="132" t="s">
        <v>353</v>
      </c>
      <c r="D171" s="132" t="s">
        <v>154</v>
      </c>
      <c r="E171" s="133" t="s">
        <v>2461</v>
      </c>
      <c r="F171" s="134" t="s">
        <v>2460</v>
      </c>
      <c r="G171" s="135" t="s">
        <v>157</v>
      </c>
      <c r="H171" s="136">
        <v>1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230</v>
      </c>
      <c r="BM171" s="143" t="s">
        <v>524</v>
      </c>
    </row>
    <row r="172" spans="2:65" s="1" customFormat="1" ht="24.2" customHeight="1">
      <c r="B172" s="32"/>
      <c r="C172" s="132" t="s">
        <v>357</v>
      </c>
      <c r="D172" s="132" t="s">
        <v>154</v>
      </c>
      <c r="E172" s="133" t="s">
        <v>3059</v>
      </c>
      <c r="F172" s="134" t="s">
        <v>3058</v>
      </c>
      <c r="G172" s="135" t="s">
        <v>157</v>
      </c>
      <c r="H172" s="136">
        <v>3</v>
      </c>
      <c r="I172" s="137"/>
      <c r="J172" s="138">
        <f>ROUND(I172*H172,2)</f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230</v>
      </c>
      <c r="BM172" s="143" t="s">
        <v>533</v>
      </c>
    </row>
    <row r="173" spans="2:65" s="1" customFormat="1" ht="21.75" customHeight="1">
      <c r="B173" s="32"/>
      <c r="C173" s="132" t="s">
        <v>361</v>
      </c>
      <c r="D173" s="132" t="s">
        <v>154</v>
      </c>
      <c r="E173" s="133" t="s">
        <v>2008</v>
      </c>
      <c r="F173" s="134" t="s">
        <v>2007</v>
      </c>
      <c r="G173" s="135" t="s">
        <v>157</v>
      </c>
      <c r="H173" s="136">
        <v>1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230</v>
      </c>
      <c r="BM173" s="143" t="s">
        <v>542</v>
      </c>
    </row>
    <row r="174" spans="2:65" s="1" customFormat="1" ht="21.75" customHeight="1">
      <c r="B174" s="32"/>
      <c r="C174" s="132" t="s">
        <v>365</v>
      </c>
      <c r="D174" s="132" t="s">
        <v>154</v>
      </c>
      <c r="E174" s="133" t="s">
        <v>2459</v>
      </c>
      <c r="F174" s="134" t="s">
        <v>2458</v>
      </c>
      <c r="G174" s="135" t="s">
        <v>157</v>
      </c>
      <c r="H174" s="136">
        <v>12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85</v>
      </c>
      <c r="BK174" s="144">
        <f>ROUND(I174*H174,2)</f>
        <v>0</v>
      </c>
      <c r="BL174" s="17" t="s">
        <v>230</v>
      </c>
      <c r="BM174" s="143" t="s">
        <v>551</v>
      </c>
    </row>
    <row r="175" spans="2:65" s="1" customFormat="1" ht="37.9" customHeight="1">
      <c r="B175" s="32"/>
      <c r="C175" s="132" t="s">
        <v>369</v>
      </c>
      <c r="D175" s="132" t="s">
        <v>154</v>
      </c>
      <c r="E175" s="133" t="s">
        <v>2457</v>
      </c>
      <c r="F175" s="134" t="s">
        <v>2456</v>
      </c>
      <c r="G175" s="135" t="s">
        <v>157</v>
      </c>
      <c r="H175" s="136">
        <v>7</v>
      </c>
      <c r="I175" s="137"/>
      <c r="J175" s="138">
        <f>ROUND(I175*H175,2)</f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230</v>
      </c>
      <c r="BM175" s="143" t="s">
        <v>559</v>
      </c>
    </row>
    <row r="176" spans="2:65" s="1" customFormat="1" ht="24.2" customHeight="1">
      <c r="B176" s="32"/>
      <c r="C176" s="132" t="s">
        <v>373</v>
      </c>
      <c r="D176" s="132" t="s">
        <v>154</v>
      </c>
      <c r="E176" s="133" t="s">
        <v>2455</v>
      </c>
      <c r="F176" s="134" t="s">
        <v>2454</v>
      </c>
      <c r="G176" s="135" t="s">
        <v>157</v>
      </c>
      <c r="H176" s="136">
        <v>7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230</v>
      </c>
      <c r="BM176" s="143" t="s">
        <v>567</v>
      </c>
    </row>
    <row r="177" spans="2:65" s="1" customFormat="1" ht="24.2" customHeight="1">
      <c r="B177" s="32"/>
      <c r="C177" s="132" t="s">
        <v>377</v>
      </c>
      <c r="D177" s="132" t="s">
        <v>154</v>
      </c>
      <c r="E177" s="133" t="s">
        <v>2453</v>
      </c>
      <c r="F177" s="134" t="s">
        <v>2452</v>
      </c>
      <c r="G177" s="135" t="s">
        <v>157</v>
      </c>
      <c r="H177" s="136">
        <v>1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85</v>
      </c>
      <c r="BK177" s="144">
        <f>ROUND(I177*H177,2)</f>
        <v>0</v>
      </c>
      <c r="BL177" s="17" t="s">
        <v>230</v>
      </c>
      <c r="BM177" s="143" t="s">
        <v>575</v>
      </c>
    </row>
    <row r="178" spans="2:65" s="1" customFormat="1" ht="24.2" customHeight="1">
      <c r="B178" s="32"/>
      <c r="C178" s="132" t="s">
        <v>381</v>
      </c>
      <c r="D178" s="132" t="s">
        <v>154</v>
      </c>
      <c r="E178" s="133" t="s">
        <v>2451</v>
      </c>
      <c r="F178" s="134" t="s">
        <v>2450</v>
      </c>
      <c r="G178" s="135" t="s">
        <v>157</v>
      </c>
      <c r="H178" s="136">
        <v>2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230</v>
      </c>
      <c r="BM178" s="143" t="s">
        <v>583</v>
      </c>
    </row>
    <row r="179" spans="2:65" s="1" customFormat="1" ht="24.2" customHeight="1">
      <c r="B179" s="32"/>
      <c r="C179" s="132" t="s">
        <v>385</v>
      </c>
      <c r="D179" s="132" t="s">
        <v>154</v>
      </c>
      <c r="E179" s="133" t="s">
        <v>2449</v>
      </c>
      <c r="F179" s="134" t="s">
        <v>2448</v>
      </c>
      <c r="G179" s="135" t="s">
        <v>157</v>
      </c>
      <c r="H179" s="136">
        <v>1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230</v>
      </c>
      <c r="BM179" s="143" t="s">
        <v>598</v>
      </c>
    </row>
    <row r="180" spans="2:65" s="1" customFormat="1" ht="24.2" customHeight="1">
      <c r="B180" s="32"/>
      <c r="C180" s="132" t="s">
        <v>389</v>
      </c>
      <c r="D180" s="132" t="s">
        <v>154</v>
      </c>
      <c r="E180" s="133" t="s">
        <v>2447</v>
      </c>
      <c r="F180" s="134" t="s">
        <v>2446</v>
      </c>
      <c r="G180" s="135" t="s">
        <v>157</v>
      </c>
      <c r="H180" s="136">
        <v>2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230</v>
      </c>
      <c r="BM180" s="143" t="s">
        <v>607</v>
      </c>
    </row>
    <row r="181" spans="2:65" s="1" customFormat="1" ht="24.2" customHeight="1">
      <c r="B181" s="32"/>
      <c r="C181" s="132" t="s">
        <v>393</v>
      </c>
      <c r="D181" s="132" t="s">
        <v>154</v>
      </c>
      <c r="E181" s="133" t="s">
        <v>2445</v>
      </c>
      <c r="F181" s="134" t="s">
        <v>2444</v>
      </c>
      <c r="G181" s="135" t="s">
        <v>157</v>
      </c>
      <c r="H181" s="136">
        <v>10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230</v>
      </c>
      <c r="BM181" s="143" t="s">
        <v>614</v>
      </c>
    </row>
    <row r="182" spans="2:65" s="1" customFormat="1" ht="24.2" customHeight="1">
      <c r="B182" s="32"/>
      <c r="C182" s="132" t="s">
        <v>397</v>
      </c>
      <c r="D182" s="132" t="s">
        <v>154</v>
      </c>
      <c r="E182" s="133" t="s">
        <v>2443</v>
      </c>
      <c r="F182" s="134" t="s">
        <v>2442</v>
      </c>
      <c r="G182" s="135" t="s">
        <v>157</v>
      </c>
      <c r="H182" s="136">
        <v>8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230</v>
      </c>
      <c r="BM182" s="143" t="s">
        <v>623</v>
      </c>
    </row>
    <row r="183" spans="2:65" s="1" customFormat="1" ht="37.9" customHeight="1">
      <c r="B183" s="32"/>
      <c r="C183" s="132" t="s">
        <v>401</v>
      </c>
      <c r="D183" s="132" t="s">
        <v>154</v>
      </c>
      <c r="E183" s="133" t="s">
        <v>2441</v>
      </c>
      <c r="F183" s="134" t="s">
        <v>2440</v>
      </c>
      <c r="G183" s="135" t="s">
        <v>157</v>
      </c>
      <c r="H183" s="136">
        <v>1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230</v>
      </c>
      <c r="BM183" s="143" t="s">
        <v>630</v>
      </c>
    </row>
    <row r="184" spans="2:65" s="1" customFormat="1" ht="37.9" customHeight="1">
      <c r="B184" s="32"/>
      <c r="C184" s="132" t="s">
        <v>405</v>
      </c>
      <c r="D184" s="132" t="s">
        <v>154</v>
      </c>
      <c r="E184" s="133" t="s">
        <v>2439</v>
      </c>
      <c r="F184" s="134" t="s">
        <v>2438</v>
      </c>
      <c r="G184" s="135" t="s">
        <v>157</v>
      </c>
      <c r="H184" s="136">
        <v>2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230</v>
      </c>
      <c r="BM184" s="143" t="s">
        <v>641</v>
      </c>
    </row>
    <row r="185" spans="2:65" s="1" customFormat="1" ht="37.9" customHeight="1">
      <c r="B185" s="32"/>
      <c r="C185" s="132" t="s">
        <v>409</v>
      </c>
      <c r="D185" s="132" t="s">
        <v>154</v>
      </c>
      <c r="E185" s="133" t="s">
        <v>2437</v>
      </c>
      <c r="F185" s="134" t="s">
        <v>2436</v>
      </c>
      <c r="G185" s="135" t="s">
        <v>157</v>
      </c>
      <c r="H185" s="136">
        <v>1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230</v>
      </c>
      <c r="BM185" s="143" t="s">
        <v>648</v>
      </c>
    </row>
    <row r="186" spans="2:65" s="1" customFormat="1" ht="24.2" customHeight="1">
      <c r="B186" s="32"/>
      <c r="C186" s="132" t="s">
        <v>1378</v>
      </c>
      <c r="D186" s="132" t="s">
        <v>154</v>
      </c>
      <c r="E186" s="133" t="s">
        <v>2002</v>
      </c>
      <c r="F186" s="134" t="s">
        <v>2001</v>
      </c>
      <c r="G186" s="135" t="s">
        <v>157</v>
      </c>
      <c r="H186" s="136">
        <v>1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230</v>
      </c>
      <c r="BM186" s="143" t="s">
        <v>657</v>
      </c>
    </row>
    <row r="187" spans="2:65" s="1" customFormat="1" ht="44.25" customHeight="1">
      <c r="B187" s="32"/>
      <c r="C187" s="132" t="s">
        <v>1380</v>
      </c>
      <c r="D187" s="132" t="s">
        <v>154</v>
      </c>
      <c r="E187" s="133" t="s">
        <v>1999</v>
      </c>
      <c r="F187" s="134" t="s">
        <v>1998</v>
      </c>
      <c r="G187" s="135" t="s">
        <v>196</v>
      </c>
      <c r="H187" s="136">
        <v>5.5E-2</v>
      </c>
      <c r="I187" s="137"/>
      <c r="J187" s="138">
        <f>ROUND(I187*H187,2)</f>
        <v>0</v>
      </c>
      <c r="K187" s="134" t="s">
        <v>158</v>
      </c>
      <c r="L187" s="32"/>
      <c r="M187" s="139" t="s">
        <v>1</v>
      </c>
      <c r="N187" s="140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230</v>
      </c>
      <c r="BM187" s="143" t="s">
        <v>666</v>
      </c>
    </row>
    <row r="188" spans="2:65" s="11" customFormat="1" ht="22.9" customHeight="1">
      <c r="B188" s="120"/>
      <c r="D188" s="121" t="s">
        <v>76</v>
      </c>
      <c r="E188" s="130" t="s">
        <v>2435</v>
      </c>
      <c r="F188" s="130" t="s">
        <v>2434</v>
      </c>
      <c r="I188" s="123"/>
      <c r="J188" s="131">
        <f>BK188</f>
        <v>0</v>
      </c>
      <c r="L188" s="120"/>
      <c r="M188" s="125"/>
      <c r="P188" s="126">
        <f>SUM(P189:P216)</f>
        <v>0</v>
      </c>
      <c r="R188" s="126">
        <f>SUM(R189:R216)</f>
        <v>0</v>
      </c>
      <c r="T188" s="127">
        <f>SUM(T189:T216)</f>
        <v>0</v>
      </c>
      <c r="AR188" s="121" t="s">
        <v>160</v>
      </c>
      <c r="AT188" s="128" t="s">
        <v>76</v>
      </c>
      <c r="AU188" s="128" t="s">
        <v>85</v>
      </c>
      <c r="AY188" s="121" t="s">
        <v>152</v>
      </c>
      <c r="BK188" s="129">
        <f>SUM(BK189:BK216)</f>
        <v>0</v>
      </c>
    </row>
    <row r="189" spans="2:65" s="1" customFormat="1" ht="37.9" customHeight="1">
      <c r="B189" s="32"/>
      <c r="C189" s="132" t="s">
        <v>414</v>
      </c>
      <c r="D189" s="132" t="s">
        <v>154</v>
      </c>
      <c r="E189" s="133" t="s">
        <v>2433</v>
      </c>
      <c r="F189" s="134" t="s">
        <v>2432</v>
      </c>
      <c r="G189" s="135" t="s">
        <v>157</v>
      </c>
      <c r="H189" s="136">
        <v>144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230</v>
      </c>
      <c r="BM189" s="143" t="s">
        <v>675</v>
      </c>
    </row>
    <row r="190" spans="2:65" s="1" customFormat="1" ht="37.9" customHeight="1">
      <c r="B190" s="32"/>
      <c r="C190" s="132" t="s">
        <v>418</v>
      </c>
      <c r="D190" s="132" t="s">
        <v>154</v>
      </c>
      <c r="E190" s="133" t="s">
        <v>2431</v>
      </c>
      <c r="F190" s="134" t="s">
        <v>2430</v>
      </c>
      <c r="G190" s="135" t="s">
        <v>157</v>
      </c>
      <c r="H190" s="136">
        <v>14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230</v>
      </c>
      <c r="BM190" s="143" t="s">
        <v>684</v>
      </c>
    </row>
    <row r="191" spans="2:65" s="1" customFormat="1" ht="24.2" customHeight="1">
      <c r="B191" s="32"/>
      <c r="C191" s="132" t="s">
        <v>422</v>
      </c>
      <c r="D191" s="132" t="s">
        <v>154</v>
      </c>
      <c r="E191" s="133" t="s">
        <v>2429</v>
      </c>
      <c r="F191" s="134" t="s">
        <v>2428</v>
      </c>
      <c r="G191" s="135" t="s">
        <v>157</v>
      </c>
      <c r="H191" s="136">
        <v>7</v>
      </c>
      <c r="I191" s="137"/>
      <c r="J191" s="138">
        <f>ROUND(I191*H191,2)</f>
        <v>0</v>
      </c>
      <c r="K191" s="134" t="s">
        <v>158</v>
      </c>
      <c r="L191" s="32"/>
      <c r="M191" s="139" t="s">
        <v>1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230</v>
      </c>
      <c r="BM191" s="143" t="s">
        <v>702</v>
      </c>
    </row>
    <row r="192" spans="2:65" s="1" customFormat="1" ht="16.5" customHeight="1">
      <c r="B192" s="32"/>
      <c r="C192" s="166" t="s">
        <v>426</v>
      </c>
      <c r="D192" s="166" t="s">
        <v>231</v>
      </c>
      <c r="E192" s="167" t="s">
        <v>2427</v>
      </c>
      <c r="F192" s="168" t="s">
        <v>2426</v>
      </c>
      <c r="G192" s="169" t="s">
        <v>157</v>
      </c>
      <c r="H192" s="170">
        <v>7</v>
      </c>
      <c r="I192" s="171"/>
      <c r="J192" s="172">
        <f>ROUND(I192*H192,2)</f>
        <v>0</v>
      </c>
      <c r="K192" s="168" t="s">
        <v>158</v>
      </c>
      <c r="L192" s="173"/>
      <c r="M192" s="174" t="s">
        <v>1</v>
      </c>
      <c r="N192" s="175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230</v>
      </c>
      <c r="BM192" s="143" t="s">
        <v>711</v>
      </c>
    </row>
    <row r="193" spans="2:65" s="1" customFormat="1" ht="21.75" customHeight="1">
      <c r="B193" s="32"/>
      <c r="C193" s="132" t="s">
        <v>431</v>
      </c>
      <c r="D193" s="132" t="s">
        <v>154</v>
      </c>
      <c r="E193" s="133" t="s">
        <v>2425</v>
      </c>
      <c r="F193" s="134" t="s">
        <v>2424</v>
      </c>
      <c r="G193" s="135" t="s">
        <v>157</v>
      </c>
      <c r="H193" s="136">
        <v>16</v>
      </c>
      <c r="I193" s="137"/>
      <c r="J193" s="138">
        <f>ROUND(I193*H193,2)</f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230</v>
      </c>
      <c r="BM193" s="143" t="s">
        <v>717</v>
      </c>
    </row>
    <row r="194" spans="2:65" s="1" customFormat="1" ht="37.9" customHeight="1">
      <c r="B194" s="32"/>
      <c r="C194" s="132" t="s">
        <v>435</v>
      </c>
      <c r="D194" s="132" t="s">
        <v>154</v>
      </c>
      <c r="E194" s="133" t="s">
        <v>2423</v>
      </c>
      <c r="F194" s="134" t="s">
        <v>2422</v>
      </c>
      <c r="G194" s="135" t="s">
        <v>217</v>
      </c>
      <c r="H194" s="136">
        <v>1100</v>
      </c>
      <c r="I194" s="137"/>
      <c r="J194" s="138">
        <f>ROUND(I194*H194,2)</f>
        <v>0</v>
      </c>
      <c r="K194" s="134" t="s">
        <v>158</v>
      </c>
      <c r="L194" s="32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230</v>
      </c>
      <c r="BM194" s="143" t="s">
        <v>726</v>
      </c>
    </row>
    <row r="195" spans="2:65" s="12" customFormat="1">
      <c r="B195" s="145"/>
      <c r="D195" s="146" t="s">
        <v>174</v>
      </c>
      <c r="E195" s="147" t="s">
        <v>1</v>
      </c>
      <c r="F195" s="148" t="s">
        <v>2421</v>
      </c>
      <c r="H195" s="149">
        <v>800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2" customFormat="1">
      <c r="B196" s="145"/>
      <c r="D196" s="146" t="s">
        <v>174</v>
      </c>
      <c r="E196" s="147" t="s">
        <v>1</v>
      </c>
      <c r="F196" s="148" t="s">
        <v>2420</v>
      </c>
      <c r="H196" s="149">
        <v>300</v>
      </c>
      <c r="I196" s="150"/>
      <c r="L196" s="145"/>
      <c r="M196" s="151"/>
      <c r="T196" s="152"/>
      <c r="AT196" s="147" t="s">
        <v>174</v>
      </c>
      <c r="AU196" s="147" t="s">
        <v>160</v>
      </c>
      <c r="AV196" s="12" t="s">
        <v>160</v>
      </c>
      <c r="AW196" s="12" t="s">
        <v>32</v>
      </c>
      <c r="AX196" s="12" t="s">
        <v>77</v>
      </c>
      <c r="AY196" s="147" t="s">
        <v>152</v>
      </c>
    </row>
    <row r="197" spans="2:65" s="13" customFormat="1">
      <c r="B197" s="153"/>
      <c r="D197" s="146" t="s">
        <v>174</v>
      </c>
      <c r="E197" s="154" t="s">
        <v>1</v>
      </c>
      <c r="F197" s="155" t="s">
        <v>176</v>
      </c>
      <c r="H197" s="156">
        <v>1100</v>
      </c>
      <c r="I197" s="157"/>
      <c r="L197" s="153"/>
      <c r="M197" s="158"/>
      <c r="T197" s="159"/>
      <c r="AT197" s="154" t="s">
        <v>174</v>
      </c>
      <c r="AU197" s="154" t="s">
        <v>160</v>
      </c>
      <c r="AV197" s="13" t="s">
        <v>159</v>
      </c>
      <c r="AW197" s="13" t="s">
        <v>32</v>
      </c>
      <c r="AX197" s="13" t="s">
        <v>85</v>
      </c>
      <c r="AY197" s="154" t="s">
        <v>152</v>
      </c>
    </row>
    <row r="198" spans="2:65" s="1" customFormat="1" ht="37.9" customHeight="1">
      <c r="B198" s="32"/>
      <c r="C198" s="132" t="s">
        <v>439</v>
      </c>
      <c r="D198" s="132" t="s">
        <v>154</v>
      </c>
      <c r="E198" s="133" t="s">
        <v>2419</v>
      </c>
      <c r="F198" s="134" t="s">
        <v>2418</v>
      </c>
      <c r="G198" s="135" t="s">
        <v>217</v>
      </c>
      <c r="H198" s="136">
        <v>8500</v>
      </c>
      <c r="I198" s="137"/>
      <c r="J198" s="138">
        <f>ROUND(I198*H198,2)</f>
        <v>0</v>
      </c>
      <c r="K198" s="134" t="s">
        <v>158</v>
      </c>
      <c r="L198" s="32"/>
      <c r="M198" s="139" t="s">
        <v>1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230</v>
      </c>
      <c r="AT198" s="143" t="s">
        <v>154</v>
      </c>
      <c r="AU198" s="143" t="s">
        <v>160</v>
      </c>
      <c r="AY198" s="17" t="s">
        <v>152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230</v>
      </c>
      <c r="BM198" s="143" t="s">
        <v>735</v>
      </c>
    </row>
    <row r="199" spans="2:65" s="12" customFormat="1">
      <c r="B199" s="145"/>
      <c r="D199" s="146" t="s">
        <v>174</v>
      </c>
      <c r="E199" s="147" t="s">
        <v>1</v>
      </c>
      <c r="F199" s="148" t="s">
        <v>3057</v>
      </c>
      <c r="H199" s="149">
        <v>5500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>
      <c r="B200" s="145"/>
      <c r="D200" s="146" t="s">
        <v>174</v>
      </c>
      <c r="E200" s="147" t="s">
        <v>1</v>
      </c>
      <c r="F200" s="148" t="s">
        <v>2416</v>
      </c>
      <c r="H200" s="149">
        <v>3000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>
      <c r="B201" s="153"/>
      <c r="D201" s="146" t="s">
        <v>174</v>
      </c>
      <c r="E201" s="154" t="s">
        <v>1</v>
      </c>
      <c r="F201" s="155" t="s">
        <v>176</v>
      </c>
      <c r="H201" s="156">
        <v>8500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37.9" customHeight="1">
      <c r="B202" s="32"/>
      <c r="C202" s="132" t="s">
        <v>443</v>
      </c>
      <c r="D202" s="132" t="s">
        <v>154</v>
      </c>
      <c r="E202" s="133" t="s">
        <v>2415</v>
      </c>
      <c r="F202" s="134" t="s">
        <v>2414</v>
      </c>
      <c r="G202" s="135" t="s">
        <v>217</v>
      </c>
      <c r="H202" s="136">
        <v>170</v>
      </c>
      <c r="I202" s="137"/>
      <c r="J202" s="138">
        <f>ROUND(I202*H202,2)</f>
        <v>0</v>
      </c>
      <c r="K202" s="134" t="s">
        <v>158</v>
      </c>
      <c r="L202" s="32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230</v>
      </c>
      <c r="BM202" s="143" t="s">
        <v>745</v>
      </c>
    </row>
    <row r="203" spans="2:65" s="12" customFormat="1">
      <c r="B203" s="145"/>
      <c r="D203" s="146" t="s">
        <v>174</v>
      </c>
      <c r="E203" s="147" t="s">
        <v>1</v>
      </c>
      <c r="F203" s="148" t="s">
        <v>2413</v>
      </c>
      <c r="H203" s="149">
        <v>170</v>
      </c>
      <c r="I203" s="150"/>
      <c r="L203" s="145"/>
      <c r="M203" s="151"/>
      <c r="T203" s="152"/>
      <c r="AT203" s="147" t="s">
        <v>174</v>
      </c>
      <c r="AU203" s="147" t="s">
        <v>160</v>
      </c>
      <c r="AV203" s="12" t="s">
        <v>160</v>
      </c>
      <c r="AW203" s="12" t="s">
        <v>32</v>
      </c>
      <c r="AX203" s="12" t="s">
        <v>77</v>
      </c>
      <c r="AY203" s="147" t="s">
        <v>152</v>
      </c>
    </row>
    <row r="204" spans="2:65" s="13" customFormat="1">
      <c r="B204" s="153"/>
      <c r="D204" s="146" t="s">
        <v>174</v>
      </c>
      <c r="E204" s="154" t="s">
        <v>1</v>
      </c>
      <c r="F204" s="155" t="s">
        <v>176</v>
      </c>
      <c r="H204" s="156">
        <v>170</v>
      </c>
      <c r="I204" s="157"/>
      <c r="L204" s="153"/>
      <c r="M204" s="158"/>
      <c r="T204" s="159"/>
      <c r="AT204" s="154" t="s">
        <v>174</v>
      </c>
      <c r="AU204" s="154" t="s">
        <v>160</v>
      </c>
      <c r="AV204" s="13" t="s">
        <v>159</v>
      </c>
      <c r="AW204" s="13" t="s">
        <v>32</v>
      </c>
      <c r="AX204" s="13" t="s">
        <v>85</v>
      </c>
      <c r="AY204" s="154" t="s">
        <v>152</v>
      </c>
    </row>
    <row r="205" spans="2:65" s="1" customFormat="1" ht="37.9" customHeight="1">
      <c r="B205" s="32"/>
      <c r="C205" s="132" t="s">
        <v>447</v>
      </c>
      <c r="D205" s="132" t="s">
        <v>154</v>
      </c>
      <c r="E205" s="133" t="s">
        <v>2412</v>
      </c>
      <c r="F205" s="134" t="s">
        <v>2411</v>
      </c>
      <c r="G205" s="135" t="s">
        <v>168</v>
      </c>
      <c r="H205" s="136">
        <v>1300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230</v>
      </c>
      <c r="BM205" s="143" t="s">
        <v>752</v>
      </c>
    </row>
    <row r="206" spans="2:65" s="1" customFormat="1" ht="24.2" customHeight="1">
      <c r="B206" s="32"/>
      <c r="C206" s="132" t="s">
        <v>451</v>
      </c>
      <c r="D206" s="132" t="s">
        <v>154</v>
      </c>
      <c r="E206" s="133" t="s">
        <v>2410</v>
      </c>
      <c r="F206" s="134" t="s">
        <v>2409</v>
      </c>
      <c r="G206" s="135" t="s">
        <v>217</v>
      </c>
      <c r="H206" s="136">
        <v>1300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230</v>
      </c>
      <c r="BM206" s="143" t="s">
        <v>761</v>
      </c>
    </row>
    <row r="207" spans="2:65" s="1" customFormat="1" ht="24.2" customHeight="1">
      <c r="B207" s="32"/>
      <c r="C207" s="132" t="s">
        <v>455</v>
      </c>
      <c r="D207" s="132" t="s">
        <v>154</v>
      </c>
      <c r="E207" s="133" t="s">
        <v>2408</v>
      </c>
      <c r="F207" s="134" t="s">
        <v>2407</v>
      </c>
      <c r="G207" s="135" t="s">
        <v>217</v>
      </c>
      <c r="H207" s="136">
        <v>500</v>
      </c>
      <c r="I207" s="137"/>
      <c r="J207" s="138">
        <f>ROUND(I207*H207,2)</f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230</v>
      </c>
      <c r="BM207" s="143" t="s">
        <v>769</v>
      </c>
    </row>
    <row r="208" spans="2:65" s="1" customFormat="1" ht="24.2" customHeight="1">
      <c r="B208" s="32"/>
      <c r="C208" s="132" t="s">
        <v>459</v>
      </c>
      <c r="D208" s="132" t="s">
        <v>154</v>
      </c>
      <c r="E208" s="133" t="s">
        <v>2406</v>
      </c>
      <c r="F208" s="134" t="s">
        <v>2405</v>
      </c>
      <c r="G208" s="135" t="s">
        <v>217</v>
      </c>
      <c r="H208" s="136">
        <v>130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230</v>
      </c>
      <c r="BM208" s="143" t="s">
        <v>778</v>
      </c>
    </row>
    <row r="209" spans="2:65" s="1" customFormat="1" ht="24.2" customHeight="1">
      <c r="B209" s="32"/>
      <c r="C209" s="132" t="s">
        <v>463</v>
      </c>
      <c r="D209" s="132" t="s">
        <v>154</v>
      </c>
      <c r="E209" s="133" t="s">
        <v>3056</v>
      </c>
      <c r="F209" s="134" t="s">
        <v>3055</v>
      </c>
      <c r="G209" s="135" t="s">
        <v>157</v>
      </c>
      <c r="H209" s="136">
        <v>1</v>
      </c>
      <c r="I209" s="137"/>
      <c r="J209" s="138">
        <f>ROUND(I209*H209,2)</f>
        <v>0</v>
      </c>
      <c r="K209" s="134" t="s">
        <v>158</v>
      </c>
      <c r="L209" s="32"/>
      <c r="M209" s="139" t="s">
        <v>1</v>
      </c>
      <c r="N209" s="140" t="s">
        <v>42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230</v>
      </c>
      <c r="BM209" s="143" t="s">
        <v>788</v>
      </c>
    </row>
    <row r="210" spans="2:65" s="1" customFormat="1" ht="33" customHeight="1">
      <c r="B210" s="32"/>
      <c r="C210" s="132" t="s">
        <v>468</v>
      </c>
      <c r="D210" s="132" t="s">
        <v>154</v>
      </c>
      <c r="E210" s="133" t="s">
        <v>2401</v>
      </c>
      <c r="F210" s="134" t="s">
        <v>2400</v>
      </c>
      <c r="G210" s="135" t="s">
        <v>157</v>
      </c>
      <c r="H210" s="136">
        <v>1</v>
      </c>
      <c r="I210" s="137"/>
      <c r="J210" s="138">
        <f>ROUND(I210*H210,2)</f>
        <v>0</v>
      </c>
      <c r="K210" s="134" t="s">
        <v>158</v>
      </c>
      <c r="L210" s="32"/>
      <c r="M210" s="139" t="s">
        <v>1</v>
      </c>
      <c r="N210" s="140" t="s">
        <v>42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230</v>
      </c>
      <c r="BM210" s="143" t="s">
        <v>864</v>
      </c>
    </row>
    <row r="211" spans="2:65" s="1" customFormat="1" ht="33" customHeight="1">
      <c r="B211" s="32"/>
      <c r="C211" s="132" t="s">
        <v>473</v>
      </c>
      <c r="D211" s="132" t="s">
        <v>154</v>
      </c>
      <c r="E211" s="133" t="s">
        <v>2397</v>
      </c>
      <c r="F211" s="134" t="s">
        <v>2396</v>
      </c>
      <c r="G211" s="135" t="s">
        <v>157</v>
      </c>
      <c r="H211" s="136">
        <v>1</v>
      </c>
      <c r="I211" s="137"/>
      <c r="J211" s="138">
        <f>ROUND(I211*H211,2)</f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230</v>
      </c>
      <c r="BM211" s="143" t="s">
        <v>876</v>
      </c>
    </row>
    <row r="212" spans="2:65" s="1" customFormat="1" ht="33" customHeight="1">
      <c r="B212" s="32"/>
      <c r="C212" s="132" t="s">
        <v>477</v>
      </c>
      <c r="D212" s="132" t="s">
        <v>154</v>
      </c>
      <c r="E212" s="133" t="s">
        <v>2395</v>
      </c>
      <c r="F212" s="134" t="s">
        <v>2394</v>
      </c>
      <c r="G212" s="135" t="s">
        <v>157</v>
      </c>
      <c r="H212" s="136">
        <v>5</v>
      </c>
      <c r="I212" s="137"/>
      <c r="J212" s="138">
        <f>ROUND(I212*H212,2)</f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230</v>
      </c>
      <c r="BM212" s="143" t="s">
        <v>884</v>
      </c>
    </row>
    <row r="213" spans="2:65" s="1" customFormat="1" ht="37.9" customHeight="1">
      <c r="B213" s="32"/>
      <c r="C213" s="132" t="s">
        <v>482</v>
      </c>
      <c r="D213" s="132" t="s">
        <v>154</v>
      </c>
      <c r="E213" s="133" t="s">
        <v>3054</v>
      </c>
      <c r="F213" s="134" t="s">
        <v>3053</v>
      </c>
      <c r="G213" s="135" t="s">
        <v>157</v>
      </c>
      <c r="H213" s="136">
        <v>1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230</v>
      </c>
      <c r="BM213" s="143" t="s">
        <v>890</v>
      </c>
    </row>
    <row r="214" spans="2:65" s="1" customFormat="1" ht="37.9" customHeight="1">
      <c r="B214" s="32"/>
      <c r="C214" s="132" t="s">
        <v>486</v>
      </c>
      <c r="D214" s="132" t="s">
        <v>154</v>
      </c>
      <c r="E214" s="133" t="s">
        <v>2393</v>
      </c>
      <c r="F214" s="134" t="s">
        <v>2392</v>
      </c>
      <c r="G214" s="135" t="s">
        <v>157</v>
      </c>
      <c r="H214" s="136">
        <v>8</v>
      </c>
      <c r="I214" s="137"/>
      <c r="J214" s="138">
        <f>ROUND(I214*H214,2)</f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230</v>
      </c>
      <c r="BM214" s="143" t="s">
        <v>894</v>
      </c>
    </row>
    <row r="215" spans="2:65" s="1" customFormat="1" ht="33" customHeight="1">
      <c r="B215" s="32"/>
      <c r="C215" s="132" t="s">
        <v>491</v>
      </c>
      <c r="D215" s="132" t="s">
        <v>154</v>
      </c>
      <c r="E215" s="133" t="s">
        <v>2391</v>
      </c>
      <c r="F215" s="134" t="s">
        <v>2390</v>
      </c>
      <c r="G215" s="135" t="s">
        <v>157</v>
      </c>
      <c r="H215" s="136">
        <v>128</v>
      </c>
      <c r="I215" s="137"/>
      <c r="J215" s="138">
        <f>ROUND(I215*H215,2)</f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230</v>
      </c>
      <c r="BM215" s="143" t="s">
        <v>900</v>
      </c>
    </row>
    <row r="216" spans="2:65" s="1" customFormat="1" ht="44.25" customHeight="1">
      <c r="B216" s="32"/>
      <c r="C216" s="132" t="s">
        <v>495</v>
      </c>
      <c r="D216" s="132" t="s">
        <v>154</v>
      </c>
      <c r="E216" s="133" t="s">
        <v>2387</v>
      </c>
      <c r="F216" s="134" t="s">
        <v>2386</v>
      </c>
      <c r="G216" s="135" t="s">
        <v>196</v>
      </c>
      <c r="H216" s="136">
        <v>3.286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85</v>
      </c>
      <c r="BK216" s="144">
        <f>ROUND(I216*H216,2)</f>
        <v>0</v>
      </c>
      <c r="BL216" s="17" t="s">
        <v>230</v>
      </c>
      <c r="BM216" s="143" t="s">
        <v>908</v>
      </c>
    </row>
    <row r="217" spans="2:65" s="11" customFormat="1" ht="25.9" customHeight="1">
      <c r="B217" s="120"/>
      <c r="D217" s="121" t="s">
        <v>76</v>
      </c>
      <c r="E217" s="122" t="s">
        <v>1996</v>
      </c>
      <c r="F217" s="122" t="s">
        <v>1995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159</v>
      </c>
      <c r="AT217" s="128" t="s">
        <v>76</v>
      </c>
      <c r="AU217" s="128" t="s">
        <v>77</v>
      </c>
      <c r="AY217" s="121" t="s">
        <v>152</v>
      </c>
      <c r="BK217" s="129">
        <f>BK218</f>
        <v>0</v>
      </c>
    </row>
    <row r="218" spans="2:65" s="1" customFormat="1" ht="24.2" customHeight="1">
      <c r="B218" s="32"/>
      <c r="C218" s="132" t="s">
        <v>500</v>
      </c>
      <c r="D218" s="132" t="s">
        <v>154</v>
      </c>
      <c r="E218" s="133" t="s">
        <v>1994</v>
      </c>
      <c r="F218" s="134" t="s">
        <v>1993</v>
      </c>
      <c r="G218" s="135" t="s">
        <v>1992</v>
      </c>
      <c r="H218" s="136">
        <v>50</v>
      </c>
      <c r="I218" s="137"/>
      <c r="J218" s="138">
        <f>ROUND(I218*H218,2)</f>
        <v>0</v>
      </c>
      <c r="K218" s="134" t="s">
        <v>158</v>
      </c>
      <c r="L218" s="32"/>
      <c r="M218" s="193" t="s">
        <v>1</v>
      </c>
      <c r="N218" s="194" t="s">
        <v>42</v>
      </c>
      <c r="O218" s="195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AR218" s="143" t="s">
        <v>2385</v>
      </c>
      <c r="AT218" s="143" t="s">
        <v>154</v>
      </c>
      <c r="AU218" s="143" t="s">
        <v>85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2385</v>
      </c>
      <c r="BM218" s="143" t="s">
        <v>916</v>
      </c>
    </row>
    <row r="219" spans="2:65" s="1" customFormat="1" ht="6.95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sheetProtection algorithmName="SHA-512" hashValue="0NEGlNkHCf5hcReBw9XfYHl6NMt+uZygI4Zju7348q7me37TGeCacG+0voSOXF+PaL530G5vlrpgoImmJRQG0Q==" saltValue="yBY9aoy9ln/KH25dyTQvj0wu3PB58oBxu4eg8VX8vZcPqiGn3eaunONAihESqgeG/WR7UGEKt8UThzbm03P79A==" spinCount="100000" sheet="1" objects="1" scenarios="1" formatColumns="0" formatRows="0" autoFilter="0"/>
  <autoFilter ref="C122:K21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3623-BF95-4BA4-811E-BE900AB66AD9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3066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3065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B - c - Vzduchotechnika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2369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B - c - Vzduchotechnika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1.8628600000000002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594</v>
      </c>
      <c r="F120" s="122" t="s">
        <v>595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1.8628600000000002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868</v>
      </c>
      <c r="F121" s="130" t="s">
        <v>869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1.8628600000000002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2722</v>
      </c>
      <c r="F122" s="134" t="s">
        <v>2721</v>
      </c>
      <c r="G122" s="135" t="s">
        <v>157</v>
      </c>
      <c r="H122" s="136">
        <v>3</v>
      </c>
      <c r="I122" s="137"/>
      <c r="J122" s="138">
        <f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230</v>
      </c>
      <c r="AT122" s="143" t="s">
        <v>154</v>
      </c>
      <c r="AU122" s="143" t="s">
        <v>160</v>
      </c>
      <c r="AY122" s="17" t="s">
        <v>152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160</v>
      </c>
      <c r="BK122" s="144">
        <f>ROUND(I122*H122,2)</f>
        <v>0</v>
      </c>
      <c r="BL122" s="17" t="s">
        <v>230</v>
      </c>
      <c r="BM122" s="143" t="s">
        <v>2720</v>
      </c>
    </row>
    <row r="123" spans="2:65" s="1" customFormat="1" ht="24.2" customHeight="1">
      <c r="B123" s="32"/>
      <c r="C123" s="166" t="s">
        <v>160</v>
      </c>
      <c r="D123" s="166" t="s">
        <v>231</v>
      </c>
      <c r="E123" s="167" t="s">
        <v>2719</v>
      </c>
      <c r="F123" s="168" t="s">
        <v>2718</v>
      </c>
      <c r="G123" s="169" t="s">
        <v>157</v>
      </c>
      <c r="H123" s="170">
        <v>3</v>
      </c>
      <c r="I123" s="171"/>
      <c r="J123" s="172">
        <f>ROUND(I123*H123,2)</f>
        <v>0</v>
      </c>
      <c r="K123" s="168" t="s">
        <v>158</v>
      </c>
      <c r="L123" s="173"/>
      <c r="M123" s="174" t="s">
        <v>1</v>
      </c>
      <c r="N123" s="175" t="s">
        <v>43</v>
      </c>
      <c r="P123" s="141">
        <f>O123*H123</f>
        <v>0</v>
      </c>
      <c r="Q123" s="141">
        <v>8.9999999999999998E-4</v>
      </c>
      <c r="R123" s="141">
        <f>Q123*H123</f>
        <v>2.7000000000000001E-3</v>
      </c>
      <c r="S123" s="141">
        <v>0</v>
      </c>
      <c r="T123" s="142">
        <f>S123*H123</f>
        <v>0</v>
      </c>
      <c r="AR123" s="143" t="s">
        <v>305</v>
      </c>
      <c r="AT123" s="143" t="s">
        <v>231</v>
      </c>
      <c r="AU123" s="143" t="s">
        <v>160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160</v>
      </c>
      <c r="BK123" s="144">
        <f>ROUND(I123*H123,2)</f>
        <v>0</v>
      </c>
      <c r="BL123" s="17" t="s">
        <v>230</v>
      </c>
      <c r="BM123" s="143" t="s">
        <v>2717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2716</v>
      </c>
      <c r="F124" s="134" t="s">
        <v>2715</v>
      </c>
      <c r="G124" s="135" t="s">
        <v>157</v>
      </c>
      <c r="H124" s="136">
        <v>3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230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230</v>
      </c>
      <c r="BM124" s="143" t="s">
        <v>2714</v>
      </c>
    </row>
    <row r="125" spans="2:65" s="1" customFormat="1" ht="24.2" customHeight="1">
      <c r="B125" s="32"/>
      <c r="C125" s="166" t="s">
        <v>159</v>
      </c>
      <c r="D125" s="166" t="s">
        <v>231</v>
      </c>
      <c r="E125" s="167" t="s">
        <v>2713</v>
      </c>
      <c r="F125" s="168" t="s">
        <v>2712</v>
      </c>
      <c r="G125" s="169" t="s">
        <v>157</v>
      </c>
      <c r="H125" s="170">
        <v>1</v>
      </c>
      <c r="I125" s="171"/>
      <c r="J125" s="172">
        <f>ROUND(I125*H125,2)</f>
        <v>0</v>
      </c>
      <c r="K125" s="168" t="s">
        <v>158</v>
      </c>
      <c r="L125" s="173"/>
      <c r="M125" s="174" t="s">
        <v>1</v>
      </c>
      <c r="N125" s="175" t="s">
        <v>43</v>
      </c>
      <c r="P125" s="141">
        <f>O125*H125</f>
        <v>0</v>
      </c>
      <c r="Q125" s="141">
        <v>2E-3</v>
      </c>
      <c r="R125" s="141">
        <f>Q125*H125</f>
        <v>2E-3</v>
      </c>
      <c r="S125" s="141">
        <v>0</v>
      </c>
      <c r="T125" s="142">
        <f>S125*H125</f>
        <v>0</v>
      </c>
      <c r="AR125" s="143" t="s">
        <v>305</v>
      </c>
      <c r="AT125" s="143" t="s">
        <v>231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230</v>
      </c>
      <c r="BM125" s="143" t="s">
        <v>2711</v>
      </c>
    </row>
    <row r="126" spans="2:65" s="1" customFormat="1" ht="24.2" customHeight="1">
      <c r="B126" s="32"/>
      <c r="C126" s="166" t="s">
        <v>177</v>
      </c>
      <c r="D126" s="166" t="s">
        <v>231</v>
      </c>
      <c r="E126" s="167" t="s">
        <v>2710</v>
      </c>
      <c r="F126" s="168" t="s">
        <v>2709</v>
      </c>
      <c r="G126" s="169" t="s">
        <v>157</v>
      </c>
      <c r="H126" s="170">
        <v>2</v>
      </c>
      <c r="I126" s="171"/>
      <c r="J126" s="172">
        <f>ROUND(I126*H126,2)</f>
        <v>0</v>
      </c>
      <c r="K126" s="168" t="s">
        <v>158</v>
      </c>
      <c r="L126" s="173"/>
      <c r="M126" s="174" t="s">
        <v>1</v>
      </c>
      <c r="N126" s="175" t="s">
        <v>43</v>
      </c>
      <c r="P126" s="141">
        <f>O126*H126</f>
        <v>0</v>
      </c>
      <c r="Q126" s="141">
        <v>2E-3</v>
      </c>
      <c r="R126" s="141">
        <f>Q126*H126</f>
        <v>4.0000000000000001E-3</v>
      </c>
      <c r="S126" s="141">
        <v>0</v>
      </c>
      <c r="T126" s="142">
        <f>S126*H126</f>
        <v>0</v>
      </c>
      <c r="AR126" s="143" t="s">
        <v>305</v>
      </c>
      <c r="AT126" s="143" t="s">
        <v>231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230</v>
      </c>
      <c r="BM126" s="143" t="s">
        <v>2708</v>
      </c>
    </row>
    <row r="127" spans="2:65" s="1" customFormat="1" ht="24.2" customHeight="1">
      <c r="B127" s="32"/>
      <c r="C127" s="132" t="s">
        <v>184</v>
      </c>
      <c r="D127" s="132" t="s">
        <v>154</v>
      </c>
      <c r="E127" s="133" t="s">
        <v>2707</v>
      </c>
      <c r="F127" s="134" t="s">
        <v>2706</v>
      </c>
      <c r="G127" s="135" t="s">
        <v>157</v>
      </c>
      <c r="H127" s="136">
        <v>30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230</v>
      </c>
      <c r="BM127" s="143" t="s">
        <v>2705</v>
      </c>
    </row>
    <row r="128" spans="2:65" s="1" customFormat="1" ht="24.2" customHeight="1">
      <c r="B128" s="32"/>
      <c r="C128" s="166" t="s">
        <v>189</v>
      </c>
      <c r="D128" s="166" t="s">
        <v>231</v>
      </c>
      <c r="E128" s="167" t="s">
        <v>2704</v>
      </c>
      <c r="F128" s="168" t="s">
        <v>2703</v>
      </c>
      <c r="G128" s="169" t="s">
        <v>157</v>
      </c>
      <c r="H128" s="170">
        <v>30</v>
      </c>
      <c r="I128" s="171"/>
      <c r="J128" s="172">
        <f>ROUND(I128*H128,2)</f>
        <v>0</v>
      </c>
      <c r="K128" s="168" t="s">
        <v>158</v>
      </c>
      <c r="L128" s="173"/>
      <c r="M128" s="174" t="s">
        <v>1</v>
      </c>
      <c r="N128" s="175" t="s">
        <v>43</v>
      </c>
      <c r="P128" s="141">
        <f>O128*H128</f>
        <v>0</v>
      </c>
      <c r="Q128" s="141">
        <v>2.0000000000000001E-4</v>
      </c>
      <c r="R128" s="141">
        <f>Q128*H128</f>
        <v>6.0000000000000001E-3</v>
      </c>
      <c r="S128" s="141">
        <v>0</v>
      </c>
      <c r="T128" s="142">
        <f>S128*H128</f>
        <v>0</v>
      </c>
      <c r="AR128" s="143" t="s">
        <v>305</v>
      </c>
      <c r="AT128" s="143" t="s">
        <v>231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230</v>
      </c>
      <c r="BM128" s="143" t="s">
        <v>2702</v>
      </c>
    </row>
    <row r="129" spans="2:65" s="1" customFormat="1" ht="33" customHeight="1">
      <c r="B129" s="32"/>
      <c r="C129" s="132" t="s">
        <v>193</v>
      </c>
      <c r="D129" s="132" t="s">
        <v>154</v>
      </c>
      <c r="E129" s="133" t="s">
        <v>2701</v>
      </c>
      <c r="F129" s="134" t="s">
        <v>2700</v>
      </c>
      <c r="G129" s="135" t="s">
        <v>157</v>
      </c>
      <c r="H129" s="136">
        <v>26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230</v>
      </c>
      <c r="BM129" s="143" t="s">
        <v>2699</v>
      </c>
    </row>
    <row r="130" spans="2:65" s="1" customFormat="1" ht="24.2" customHeight="1">
      <c r="B130" s="32"/>
      <c r="C130" s="166" t="s">
        <v>199</v>
      </c>
      <c r="D130" s="166" t="s">
        <v>231</v>
      </c>
      <c r="E130" s="167" t="s">
        <v>2698</v>
      </c>
      <c r="F130" s="168" t="s">
        <v>2697</v>
      </c>
      <c r="G130" s="169" t="s">
        <v>157</v>
      </c>
      <c r="H130" s="170">
        <v>26</v>
      </c>
      <c r="I130" s="171"/>
      <c r="J130" s="172">
        <f>ROUND(I130*H130,2)</f>
        <v>0</v>
      </c>
      <c r="K130" s="168" t="s">
        <v>158</v>
      </c>
      <c r="L130" s="173"/>
      <c r="M130" s="174" t="s">
        <v>1</v>
      </c>
      <c r="N130" s="175" t="s">
        <v>43</v>
      </c>
      <c r="P130" s="141">
        <f>O130*H130</f>
        <v>0</v>
      </c>
      <c r="Q130" s="141">
        <v>2.0000000000000001E-4</v>
      </c>
      <c r="R130" s="141">
        <f>Q130*H130</f>
        <v>5.2000000000000006E-3</v>
      </c>
      <c r="S130" s="141">
        <v>0</v>
      </c>
      <c r="T130" s="142">
        <f>S130*H130</f>
        <v>0</v>
      </c>
      <c r="AR130" s="143" t="s">
        <v>305</v>
      </c>
      <c r="AT130" s="143" t="s">
        <v>231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230</v>
      </c>
      <c r="BM130" s="143" t="s">
        <v>2696</v>
      </c>
    </row>
    <row r="131" spans="2:65" s="1" customFormat="1" ht="24.2" customHeight="1">
      <c r="B131" s="32"/>
      <c r="C131" s="132" t="s">
        <v>204</v>
      </c>
      <c r="D131" s="132" t="s">
        <v>154</v>
      </c>
      <c r="E131" s="133" t="s">
        <v>2695</v>
      </c>
      <c r="F131" s="134" t="s">
        <v>2694</v>
      </c>
      <c r="G131" s="135" t="s">
        <v>157</v>
      </c>
      <c r="H131" s="136">
        <v>8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230</v>
      </c>
      <c r="BM131" s="143" t="s">
        <v>2693</v>
      </c>
    </row>
    <row r="132" spans="2:65" s="1" customFormat="1" ht="16.5" customHeight="1">
      <c r="B132" s="32"/>
      <c r="C132" s="166" t="s">
        <v>209</v>
      </c>
      <c r="D132" s="166" t="s">
        <v>231</v>
      </c>
      <c r="E132" s="167" t="s">
        <v>2692</v>
      </c>
      <c r="F132" s="168" t="s">
        <v>2691</v>
      </c>
      <c r="G132" s="169" t="s">
        <v>157</v>
      </c>
      <c r="H132" s="170">
        <v>8</v>
      </c>
      <c r="I132" s="171"/>
      <c r="J132" s="172">
        <f>ROUND(I132*H132,2)</f>
        <v>0</v>
      </c>
      <c r="K132" s="168" t="s">
        <v>158</v>
      </c>
      <c r="L132" s="173"/>
      <c r="M132" s="174" t="s">
        <v>1</v>
      </c>
      <c r="N132" s="175" t="s">
        <v>43</v>
      </c>
      <c r="P132" s="141">
        <f>O132*H132</f>
        <v>0</v>
      </c>
      <c r="Q132" s="141">
        <v>3.8999999999999998E-3</v>
      </c>
      <c r="R132" s="141">
        <f>Q132*H132</f>
        <v>3.1199999999999999E-2</v>
      </c>
      <c r="S132" s="141">
        <v>0</v>
      </c>
      <c r="T132" s="142">
        <f>S132*H132</f>
        <v>0</v>
      </c>
      <c r="AR132" s="143" t="s">
        <v>305</v>
      </c>
      <c r="AT132" s="143" t="s">
        <v>231</v>
      </c>
      <c r="AU132" s="143" t="s">
        <v>160</v>
      </c>
      <c r="AY132" s="17" t="s">
        <v>152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160</v>
      </c>
      <c r="BK132" s="144">
        <f>ROUND(I132*H132,2)</f>
        <v>0</v>
      </c>
      <c r="BL132" s="17" t="s">
        <v>230</v>
      </c>
      <c r="BM132" s="143" t="s">
        <v>2690</v>
      </c>
    </row>
    <row r="133" spans="2:65" s="1" customFormat="1" ht="33" customHeight="1">
      <c r="B133" s="32"/>
      <c r="C133" s="132" t="s">
        <v>214</v>
      </c>
      <c r="D133" s="132" t="s">
        <v>154</v>
      </c>
      <c r="E133" s="133" t="s">
        <v>2689</v>
      </c>
      <c r="F133" s="134" t="s">
        <v>2688</v>
      </c>
      <c r="G133" s="135" t="s">
        <v>157</v>
      </c>
      <c r="H133" s="136">
        <v>14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230</v>
      </c>
      <c r="BM133" s="143" t="s">
        <v>2687</v>
      </c>
    </row>
    <row r="134" spans="2:65" s="1" customFormat="1" ht="24.2" customHeight="1">
      <c r="B134" s="32"/>
      <c r="C134" s="166" t="s">
        <v>219</v>
      </c>
      <c r="D134" s="166" t="s">
        <v>231</v>
      </c>
      <c r="E134" s="167" t="s">
        <v>2686</v>
      </c>
      <c r="F134" s="168" t="s">
        <v>2685</v>
      </c>
      <c r="G134" s="169" t="s">
        <v>157</v>
      </c>
      <c r="H134" s="170">
        <v>14</v>
      </c>
      <c r="I134" s="171"/>
      <c r="J134" s="172">
        <f>ROUND(I134*H134,2)</f>
        <v>0</v>
      </c>
      <c r="K134" s="168" t="s">
        <v>158</v>
      </c>
      <c r="L134" s="173"/>
      <c r="M134" s="174" t="s">
        <v>1</v>
      </c>
      <c r="N134" s="175" t="s">
        <v>43</v>
      </c>
      <c r="P134" s="141">
        <f>O134*H134</f>
        <v>0</v>
      </c>
      <c r="Q134" s="141">
        <v>3.0000000000000001E-3</v>
      </c>
      <c r="R134" s="141">
        <f>Q134*H134</f>
        <v>4.2000000000000003E-2</v>
      </c>
      <c r="S134" s="141">
        <v>0</v>
      </c>
      <c r="T134" s="142">
        <f>S134*H134</f>
        <v>0</v>
      </c>
      <c r="AR134" s="143" t="s">
        <v>305</v>
      </c>
      <c r="AT134" s="143" t="s">
        <v>231</v>
      </c>
      <c r="AU134" s="143" t="s">
        <v>160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230</v>
      </c>
      <c r="BM134" s="143" t="s">
        <v>2684</v>
      </c>
    </row>
    <row r="135" spans="2:65" s="1" customFormat="1" ht="24.2" customHeight="1">
      <c r="B135" s="32"/>
      <c r="C135" s="132" t="s">
        <v>223</v>
      </c>
      <c r="D135" s="132" t="s">
        <v>154</v>
      </c>
      <c r="E135" s="133" t="s">
        <v>2683</v>
      </c>
      <c r="F135" s="134" t="s">
        <v>2682</v>
      </c>
      <c r="G135" s="135" t="s">
        <v>157</v>
      </c>
      <c r="H135" s="136">
        <v>2</v>
      </c>
      <c r="I135" s="137"/>
      <c r="J135" s="138">
        <f>ROUND(I135*H135,2)</f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230</v>
      </c>
      <c r="BM135" s="143" t="s">
        <v>2681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2680</v>
      </c>
      <c r="F136" s="134" t="s">
        <v>2679</v>
      </c>
      <c r="G136" s="135" t="s">
        <v>157</v>
      </c>
      <c r="H136" s="136">
        <v>1</v>
      </c>
      <c r="I136" s="137"/>
      <c r="J136" s="138">
        <f>ROUND(I136*H136,2)</f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160</v>
      </c>
      <c r="BK136" s="144">
        <f>ROUND(I136*H136,2)</f>
        <v>0</v>
      </c>
      <c r="BL136" s="17" t="s">
        <v>230</v>
      </c>
      <c r="BM136" s="143" t="s">
        <v>2678</v>
      </c>
    </row>
    <row r="137" spans="2:65" s="1" customFormat="1" ht="21.75" customHeight="1">
      <c r="B137" s="32"/>
      <c r="C137" s="166" t="s">
        <v>230</v>
      </c>
      <c r="D137" s="166" t="s">
        <v>231</v>
      </c>
      <c r="E137" s="167" t="s">
        <v>2677</v>
      </c>
      <c r="F137" s="168" t="s">
        <v>2676</v>
      </c>
      <c r="G137" s="169" t="s">
        <v>157</v>
      </c>
      <c r="H137" s="170">
        <v>1</v>
      </c>
      <c r="I137" s="171"/>
      <c r="J137" s="172">
        <f>ROUND(I137*H137,2)</f>
        <v>0</v>
      </c>
      <c r="K137" s="168" t="s">
        <v>158</v>
      </c>
      <c r="L137" s="173"/>
      <c r="M137" s="174" t="s">
        <v>1</v>
      </c>
      <c r="N137" s="175" t="s">
        <v>43</v>
      </c>
      <c r="P137" s="141">
        <f>O137*H137</f>
        <v>0</v>
      </c>
      <c r="Q137" s="141">
        <v>2.0000000000000001E-4</v>
      </c>
      <c r="R137" s="141">
        <f>Q137*H137</f>
        <v>2.0000000000000001E-4</v>
      </c>
      <c r="S137" s="141">
        <v>0</v>
      </c>
      <c r="T137" s="142">
        <f>S137*H137</f>
        <v>0</v>
      </c>
      <c r="AR137" s="143" t="s">
        <v>305</v>
      </c>
      <c r="AT137" s="143" t="s">
        <v>231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230</v>
      </c>
      <c r="BM137" s="143" t="s">
        <v>2675</v>
      </c>
    </row>
    <row r="138" spans="2:65" s="1" customFormat="1" ht="24.2" customHeight="1">
      <c r="B138" s="32"/>
      <c r="C138" s="132" t="s">
        <v>237</v>
      </c>
      <c r="D138" s="132" t="s">
        <v>154</v>
      </c>
      <c r="E138" s="133" t="s">
        <v>2674</v>
      </c>
      <c r="F138" s="134" t="s">
        <v>2673</v>
      </c>
      <c r="G138" s="135" t="s">
        <v>157</v>
      </c>
      <c r="H138" s="136">
        <v>4</v>
      </c>
      <c r="I138" s="137"/>
      <c r="J138" s="138">
        <f>ROUND(I138*H138,2)</f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160</v>
      </c>
      <c r="BK138" s="144">
        <f>ROUND(I138*H138,2)</f>
        <v>0</v>
      </c>
      <c r="BL138" s="17" t="s">
        <v>230</v>
      </c>
      <c r="BM138" s="143" t="s">
        <v>2672</v>
      </c>
    </row>
    <row r="139" spans="2:65" s="1" customFormat="1" ht="24.2" customHeight="1">
      <c r="B139" s="32"/>
      <c r="C139" s="166" t="s">
        <v>241</v>
      </c>
      <c r="D139" s="166" t="s">
        <v>231</v>
      </c>
      <c r="E139" s="167" t="s">
        <v>2671</v>
      </c>
      <c r="F139" s="168" t="s">
        <v>2670</v>
      </c>
      <c r="G139" s="169" t="s">
        <v>157</v>
      </c>
      <c r="H139" s="170">
        <v>4</v>
      </c>
      <c r="I139" s="171"/>
      <c r="J139" s="172">
        <f>ROUND(I139*H139,2)</f>
        <v>0</v>
      </c>
      <c r="K139" s="168" t="s">
        <v>158</v>
      </c>
      <c r="L139" s="173"/>
      <c r="M139" s="174" t="s">
        <v>1</v>
      </c>
      <c r="N139" s="175" t="s">
        <v>43</v>
      </c>
      <c r="P139" s="141">
        <f>O139*H139</f>
        <v>0</v>
      </c>
      <c r="Q139" s="141">
        <v>3.4000000000000002E-4</v>
      </c>
      <c r="R139" s="141">
        <f>Q139*H139</f>
        <v>1.3600000000000001E-3</v>
      </c>
      <c r="S139" s="141">
        <v>0</v>
      </c>
      <c r="T139" s="142">
        <f>S139*H139</f>
        <v>0</v>
      </c>
      <c r="AR139" s="143" t="s">
        <v>305</v>
      </c>
      <c r="AT139" s="143" t="s">
        <v>231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230</v>
      </c>
      <c r="BM139" s="143" t="s">
        <v>2669</v>
      </c>
    </row>
    <row r="140" spans="2:65" s="1" customFormat="1" ht="33" customHeight="1">
      <c r="B140" s="32"/>
      <c r="C140" s="132" t="s">
        <v>243</v>
      </c>
      <c r="D140" s="132" t="s">
        <v>154</v>
      </c>
      <c r="E140" s="133" t="s">
        <v>2668</v>
      </c>
      <c r="F140" s="134" t="s">
        <v>2667</v>
      </c>
      <c r="G140" s="135" t="s">
        <v>157</v>
      </c>
      <c r="H140" s="136">
        <v>26</v>
      </c>
      <c r="I140" s="137"/>
      <c r="J140" s="138">
        <f>ROUND(I140*H140,2)</f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160</v>
      </c>
      <c r="BK140" s="144">
        <f>ROUND(I140*H140,2)</f>
        <v>0</v>
      </c>
      <c r="BL140" s="17" t="s">
        <v>230</v>
      </c>
      <c r="BM140" s="143" t="s">
        <v>2666</v>
      </c>
    </row>
    <row r="141" spans="2:65" s="1" customFormat="1" ht="33" customHeight="1">
      <c r="B141" s="32"/>
      <c r="C141" s="132" t="s">
        <v>252</v>
      </c>
      <c r="D141" s="132" t="s">
        <v>154</v>
      </c>
      <c r="E141" s="133" t="s">
        <v>2665</v>
      </c>
      <c r="F141" s="134" t="s">
        <v>2664</v>
      </c>
      <c r="G141" s="135" t="s">
        <v>157</v>
      </c>
      <c r="H141" s="136">
        <v>3</v>
      </c>
      <c r="I141" s="137"/>
      <c r="J141" s="138">
        <f>ROUND(I141*H141,2)</f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230</v>
      </c>
      <c r="BM141" s="143" t="s">
        <v>2663</v>
      </c>
    </row>
    <row r="142" spans="2:65" s="1" customFormat="1" ht="16.5" customHeight="1">
      <c r="B142" s="32"/>
      <c r="C142" s="166" t="s">
        <v>7</v>
      </c>
      <c r="D142" s="166" t="s">
        <v>231</v>
      </c>
      <c r="E142" s="167" t="s">
        <v>2662</v>
      </c>
      <c r="F142" s="168" t="s">
        <v>2661</v>
      </c>
      <c r="G142" s="169" t="s">
        <v>157</v>
      </c>
      <c r="H142" s="170">
        <v>3</v>
      </c>
      <c r="I142" s="171"/>
      <c r="J142" s="172">
        <f>ROUND(I142*H142,2)</f>
        <v>0</v>
      </c>
      <c r="K142" s="168" t="s">
        <v>158</v>
      </c>
      <c r="L142" s="173"/>
      <c r="M142" s="174" t="s">
        <v>1</v>
      </c>
      <c r="N142" s="175" t="s">
        <v>43</v>
      </c>
      <c r="P142" s="141">
        <f>O142*H142</f>
        <v>0</v>
      </c>
      <c r="Q142" s="141">
        <v>2.9999999999999997E-4</v>
      </c>
      <c r="R142" s="141">
        <f>Q142*H142</f>
        <v>8.9999999999999998E-4</v>
      </c>
      <c r="S142" s="141">
        <v>0</v>
      </c>
      <c r="T142" s="142">
        <f>S142*H142</f>
        <v>0</v>
      </c>
      <c r="AR142" s="143" t="s">
        <v>305</v>
      </c>
      <c r="AT142" s="143" t="s">
        <v>231</v>
      </c>
      <c r="AU142" s="143" t="s">
        <v>160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160</v>
      </c>
      <c r="BK142" s="144">
        <f>ROUND(I142*H142,2)</f>
        <v>0</v>
      </c>
      <c r="BL142" s="17" t="s">
        <v>230</v>
      </c>
      <c r="BM142" s="143" t="s">
        <v>2660</v>
      </c>
    </row>
    <row r="143" spans="2:65" s="1" customFormat="1" ht="37.9" customHeight="1">
      <c r="B143" s="32"/>
      <c r="C143" s="132" t="s">
        <v>259</v>
      </c>
      <c r="D143" s="132" t="s">
        <v>154</v>
      </c>
      <c r="E143" s="133" t="s">
        <v>2659</v>
      </c>
      <c r="F143" s="134" t="s">
        <v>2658</v>
      </c>
      <c r="G143" s="135" t="s">
        <v>217</v>
      </c>
      <c r="H143" s="136">
        <v>10</v>
      </c>
      <c r="I143" s="137"/>
      <c r="J143" s="138">
        <f>ROUND(I143*H143,2)</f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1.67E-3</v>
      </c>
      <c r="R143" s="141">
        <f>Q143*H143</f>
        <v>1.67E-2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230</v>
      </c>
      <c r="BM143" s="143" t="s">
        <v>2657</v>
      </c>
    </row>
    <row r="144" spans="2:65" s="1" customFormat="1" ht="37.9" customHeight="1">
      <c r="B144" s="32"/>
      <c r="C144" s="132" t="s">
        <v>263</v>
      </c>
      <c r="D144" s="132" t="s">
        <v>154</v>
      </c>
      <c r="E144" s="133" t="s">
        <v>2656</v>
      </c>
      <c r="F144" s="134" t="s">
        <v>2655</v>
      </c>
      <c r="G144" s="135" t="s">
        <v>217</v>
      </c>
      <c r="H144" s="136">
        <v>230</v>
      </c>
      <c r="I144" s="137"/>
      <c r="J144" s="138">
        <f>ROUND(I144*H144,2)</f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3.4399999999999999E-3</v>
      </c>
      <c r="R144" s="141">
        <f>Q144*H144</f>
        <v>0.79120000000000001</v>
      </c>
      <c r="S144" s="141">
        <v>0</v>
      </c>
      <c r="T144" s="142">
        <f>S144*H144</f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230</v>
      </c>
      <c r="BM144" s="143" t="s">
        <v>2654</v>
      </c>
    </row>
    <row r="145" spans="2:65" s="1" customFormat="1" ht="37.9" customHeight="1">
      <c r="B145" s="32"/>
      <c r="C145" s="132" t="s">
        <v>267</v>
      </c>
      <c r="D145" s="132" t="s">
        <v>154</v>
      </c>
      <c r="E145" s="133" t="s">
        <v>2653</v>
      </c>
      <c r="F145" s="134" t="s">
        <v>2652</v>
      </c>
      <c r="G145" s="135" t="s">
        <v>157</v>
      </c>
      <c r="H145" s="136">
        <v>10</v>
      </c>
      <c r="I145" s="137"/>
      <c r="J145" s="138">
        <f>ROUND(I145*H145,2)</f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230</v>
      </c>
      <c r="BM145" s="143" t="s">
        <v>2651</v>
      </c>
    </row>
    <row r="146" spans="2:65" s="1" customFormat="1" ht="16.5" customHeight="1">
      <c r="B146" s="32"/>
      <c r="C146" s="166" t="s">
        <v>271</v>
      </c>
      <c r="D146" s="166" t="s">
        <v>231</v>
      </c>
      <c r="E146" s="167" t="s">
        <v>2650</v>
      </c>
      <c r="F146" s="168" t="s">
        <v>2649</v>
      </c>
      <c r="G146" s="169" t="s">
        <v>157</v>
      </c>
      <c r="H146" s="170">
        <v>3</v>
      </c>
      <c r="I146" s="171"/>
      <c r="J146" s="172">
        <f>ROUND(I146*H146,2)</f>
        <v>0</v>
      </c>
      <c r="K146" s="168" t="s">
        <v>158</v>
      </c>
      <c r="L146" s="173"/>
      <c r="M146" s="174" t="s">
        <v>1</v>
      </c>
      <c r="N146" s="175" t="s">
        <v>43</v>
      </c>
      <c r="P146" s="141">
        <f>O146*H146</f>
        <v>0</v>
      </c>
      <c r="Q146" s="141">
        <v>5.0000000000000001E-4</v>
      </c>
      <c r="R146" s="141">
        <f>Q146*H146</f>
        <v>1.5E-3</v>
      </c>
      <c r="S146" s="141">
        <v>0</v>
      </c>
      <c r="T146" s="142">
        <f>S146*H146</f>
        <v>0</v>
      </c>
      <c r="AR146" s="143" t="s">
        <v>305</v>
      </c>
      <c r="AT146" s="143" t="s">
        <v>231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230</v>
      </c>
      <c r="BM146" s="143" t="s">
        <v>2648</v>
      </c>
    </row>
    <row r="147" spans="2:65" s="1" customFormat="1" ht="37.9" customHeight="1">
      <c r="B147" s="32"/>
      <c r="C147" s="132" t="s">
        <v>275</v>
      </c>
      <c r="D147" s="132" t="s">
        <v>154</v>
      </c>
      <c r="E147" s="133" t="s">
        <v>2647</v>
      </c>
      <c r="F147" s="134" t="s">
        <v>2646</v>
      </c>
      <c r="G147" s="135" t="s">
        <v>217</v>
      </c>
      <c r="H147" s="136">
        <v>60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230</v>
      </c>
      <c r="BM147" s="143" t="s">
        <v>2645</v>
      </c>
    </row>
    <row r="148" spans="2:65" s="1" customFormat="1" ht="24.2" customHeight="1">
      <c r="B148" s="32"/>
      <c r="C148" s="166" t="s">
        <v>279</v>
      </c>
      <c r="D148" s="166" t="s">
        <v>231</v>
      </c>
      <c r="E148" s="167" t="s">
        <v>2644</v>
      </c>
      <c r="F148" s="168" t="s">
        <v>2643</v>
      </c>
      <c r="G148" s="169" t="s">
        <v>157</v>
      </c>
      <c r="H148" s="170">
        <v>6</v>
      </c>
      <c r="I148" s="171"/>
      <c r="J148" s="172">
        <f>ROUND(I148*H148,2)</f>
        <v>0</v>
      </c>
      <c r="K148" s="168" t="s">
        <v>158</v>
      </c>
      <c r="L148" s="173"/>
      <c r="M148" s="174" t="s">
        <v>1</v>
      </c>
      <c r="N148" s="175" t="s">
        <v>43</v>
      </c>
      <c r="P148" s="141">
        <f>O148*H148</f>
        <v>0</v>
      </c>
      <c r="Q148" s="141">
        <v>5.3E-3</v>
      </c>
      <c r="R148" s="141">
        <f>Q148*H148</f>
        <v>3.1800000000000002E-2</v>
      </c>
      <c r="S148" s="141">
        <v>0</v>
      </c>
      <c r="T148" s="142">
        <f>S148*H148</f>
        <v>0</v>
      </c>
      <c r="AR148" s="143" t="s">
        <v>305</v>
      </c>
      <c r="AT148" s="143" t="s">
        <v>231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230</v>
      </c>
      <c r="BM148" s="143" t="s">
        <v>2642</v>
      </c>
    </row>
    <row r="149" spans="2:65" s="12" customFormat="1">
      <c r="B149" s="145"/>
      <c r="D149" s="146" t="s">
        <v>174</v>
      </c>
      <c r="F149" s="148" t="s">
        <v>3064</v>
      </c>
      <c r="H149" s="149">
        <v>6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284</v>
      </c>
      <c r="D150" s="132" t="s">
        <v>154</v>
      </c>
      <c r="E150" s="133" t="s">
        <v>2640</v>
      </c>
      <c r="F150" s="134" t="s">
        <v>2639</v>
      </c>
      <c r="G150" s="135" t="s">
        <v>217</v>
      </c>
      <c r="H150" s="136">
        <v>10</v>
      </c>
      <c r="I150" s="137"/>
      <c r="J150" s="138">
        <f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5.8E-4</v>
      </c>
      <c r="R150" s="141">
        <f>Q150*H150</f>
        <v>5.7999999999999996E-3</v>
      </c>
      <c r="S150" s="141">
        <v>0</v>
      </c>
      <c r="T150" s="142">
        <f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160</v>
      </c>
      <c r="BK150" s="144">
        <f>ROUND(I150*H150,2)</f>
        <v>0</v>
      </c>
      <c r="BL150" s="17" t="s">
        <v>230</v>
      </c>
      <c r="BM150" s="143" t="s">
        <v>2638</v>
      </c>
    </row>
    <row r="151" spans="2:65" s="1" customFormat="1" ht="37.9" customHeight="1">
      <c r="B151" s="32"/>
      <c r="C151" s="132" t="s">
        <v>291</v>
      </c>
      <c r="D151" s="132" t="s">
        <v>154</v>
      </c>
      <c r="E151" s="133" t="s">
        <v>2637</v>
      </c>
      <c r="F151" s="134" t="s">
        <v>2636</v>
      </c>
      <c r="G151" s="135" t="s">
        <v>217</v>
      </c>
      <c r="H151" s="136">
        <v>230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6.9999999999999999E-4</v>
      </c>
      <c r="R151" s="141">
        <f>Q151*H151</f>
        <v>0.161</v>
      </c>
      <c r="S151" s="141">
        <v>0</v>
      </c>
      <c r="T151" s="142">
        <f>S151*H151</f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230</v>
      </c>
      <c r="BM151" s="143" t="s">
        <v>2635</v>
      </c>
    </row>
    <row r="152" spans="2:65" s="1" customFormat="1" ht="33" customHeight="1">
      <c r="B152" s="32"/>
      <c r="C152" s="132" t="s">
        <v>297</v>
      </c>
      <c r="D152" s="132" t="s">
        <v>154</v>
      </c>
      <c r="E152" s="133" t="s">
        <v>2634</v>
      </c>
      <c r="F152" s="134" t="s">
        <v>2633</v>
      </c>
      <c r="G152" s="135" t="s">
        <v>217</v>
      </c>
      <c r="H152" s="136">
        <v>60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2.2000000000000001E-4</v>
      </c>
      <c r="R152" s="141">
        <f>Q152*H152</f>
        <v>1.32E-2</v>
      </c>
      <c r="S152" s="141">
        <v>0</v>
      </c>
      <c r="T152" s="142">
        <f>S152*H152</f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230</v>
      </c>
      <c r="BM152" s="143" t="s">
        <v>2632</v>
      </c>
    </row>
    <row r="153" spans="2:65" s="1" customFormat="1" ht="37.9" customHeight="1">
      <c r="B153" s="32"/>
      <c r="C153" s="132" t="s">
        <v>301</v>
      </c>
      <c r="D153" s="132" t="s">
        <v>154</v>
      </c>
      <c r="E153" s="133" t="s">
        <v>2631</v>
      </c>
      <c r="F153" s="134" t="s">
        <v>2630</v>
      </c>
      <c r="G153" s="135" t="s">
        <v>157</v>
      </c>
      <c r="H153" s="136">
        <v>2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230</v>
      </c>
      <c r="BM153" s="143" t="s">
        <v>2629</v>
      </c>
    </row>
    <row r="154" spans="2:65" s="1" customFormat="1" ht="24.2" customHeight="1">
      <c r="B154" s="32"/>
      <c r="C154" s="132" t="s">
        <v>305</v>
      </c>
      <c r="D154" s="132" t="s">
        <v>154</v>
      </c>
      <c r="E154" s="133" t="s">
        <v>2628</v>
      </c>
      <c r="F154" s="134" t="s">
        <v>2627</v>
      </c>
      <c r="G154" s="135" t="s">
        <v>217</v>
      </c>
      <c r="H154" s="136">
        <v>125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230</v>
      </c>
      <c r="BM154" s="143" t="s">
        <v>2626</v>
      </c>
    </row>
    <row r="155" spans="2:65" s="1" customFormat="1" ht="33" customHeight="1">
      <c r="B155" s="32"/>
      <c r="C155" s="166" t="s">
        <v>309</v>
      </c>
      <c r="D155" s="166" t="s">
        <v>231</v>
      </c>
      <c r="E155" s="167" t="s">
        <v>2625</v>
      </c>
      <c r="F155" s="168" t="s">
        <v>2624</v>
      </c>
      <c r="G155" s="169" t="s">
        <v>157</v>
      </c>
      <c r="H155" s="170">
        <v>5</v>
      </c>
      <c r="I155" s="171"/>
      <c r="J155" s="172">
        <f>ROUND(I155*H155,2)</f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>O155*H155</f>
        <v>0</v>
      </c>
      <c r="Q155" s="141">
        <v>6.7000000000000002E-3</v>
      </c>
      <c r="R155" s="141">
        <f>Q155*H155</f>
        <v>3.3500000000000002E-2</v>
      </c>
      <c r="S155" s="141">
        <v>0</v>
      </c>
      <c r="T155" s="142">
        <f>S155*H155</f>
        <v>0</v>
      </c>
      <c r="AR155" s="143" t="s">
        <v>305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230</v>
      </c>
      <c r="BM155" s="143" t="s">
        <v>2623</v>
      </c>
    </row>
    <row r="156" spans="2:65" s="1" customFormat="1" ht="33" customHeight="1">
      <c r="B156" s="32"/>
      <c r="C156" s="166" t="s">
        <v>313</v>
      </c>
      <c r="D156" s="166" t="s">
        <v>231</v>
      </c>
      <c r="E156" s="167" t="s">
        <v>2622</v>
      </c>
      <c r="F156" s="168" t="s">
        <v>2621</v>
      </c>
      <c r="G156" s="169" t="s">
        <v>157</v>
      </c>
      <c r="H156" s="170">
        <v>12</v>
      </c>
      <c r="I156" s="171"/>
      <c r="J156" s="172">
        <f>ROUND(I156*H156,2)</f>
        <v>0</v>
      </c>
      <c r="K156" s="168" t="s">
        <v>158</v>
      </c>
      <c r="L156" s="173"/>
      <c r="M156" s="174" t="s">
        <v>1</v>
      </c>
      <c r="N156" s="175" t="s">
        <v>43</v>
      </c>
      <c r="P156" s="141">
        <f>O156*H156</f>
        <v>0</v>
      </c>
      <c r="Q156" s="141">
        <v>9.2999999999999992E-3</v>
      </c>
      <c r="R156" s="141">
        <f>Q156*H156</f>
        <v>0.11159999999999999</v>
      </c>
      <c r="S156" s="141">
        <v>0</v>
      </c>
      <c r="T156" s="142">
        <f>S156*H156</f>
        <v>0</v>
      </c>
      <c r="AR156" s="143" t="s">
        <v>305</v>
      </c>
      <c r="AT156" s="143" t="s">
        <v>231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230</v>
      </c>
      <c r="BM156" s="143" t="s">
        <v>2620</v>
      </c>
    </row>
    <row r="157" spans="2:65" s="1" customFormat="1" ht="33" customHeight="1">
      <c r="B157" s="32"/>
      <c r="C157" s="166" t="s">
        <v>317</v>
      </c>
      <c r="D157" s="166" t="s">
        <v>231</v>
      </c>
      <c r="E157" s="167" t="s">
        <v>2619</v>
      </c>
      <c r="F157" s="168" t="s">
        <v>2618</v>
      </c>
      <c r="G157" s="169" t="s">
        <v>157</v>
      </c>
      <c r="H157" s="170">
        <v>4</v>
      </c>
      <c r="I157" s="171"/>
      <c r="J157" s="172">
        <f>ROUND(I157*H157,2)</f>
        <v>0</v>
      </c>
      <c r="K157" s="168" t="s">
        <v>158</v>
      </c>
      <c r="L157" s="173"/>
      <c r="M157" s="174" t="s">
        <v>1</v>
      </c>
      <c r="N157" s="175" t="s">
        <v>43</v>
      </c>
      <c r="P157" s="141">
        <f>O157*H157</f>
        <v>0</v>
      </c>
      <c r="Q157" s="141">
        <v>1.0500000000000001E-2</v>
      </c>
      <c r="R157" s="141">
        <f>Q157*H157</f>
        <v>4.2000000000000003E-2</v>
      </c>
      <c r="S157" s="141">
        <v>0</v>
      </c>
      <c r="T157" s="142">
        <f>S157*H157</f>
        <v>0</v>
      </c>
      <c r="AR157" s="143" t="s">
        <v>305</v>
      </c>
      <c r="AT157" s="143" t="s">
        <v>231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230</v>
      </c>
      <c r="BM157" s="143" t="s">
        <v>2617</v>
      </c>
    </row>
    <row r="158" spans="2:65" s="1" customFormat="1" ht="24.2" customHeight="1">
      <c r="B158" s="32"/>
      <c r="C158" s="132" t="s">
        <v>321</v>
      </c>
      <c r="D158" s="132" t="s">
        <v>154</v>
      </c>
      <c r="E158" s="133" t="s">
        <v>2616</v>
      </c>
      <c r="F158" s="134" t="s">
        <v>2615</v>
      </c>
      <c r="G158" s="135" t="s">
        <v>157</v>
      </c>
      <c r="H158" s="136">
        <v>14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230</v>
      </c>
      <c r="BM158" s="143" t="s">
        <v>2614</v>
      </c>
    </row>
    <row r="159" spans="2:65" s="1" customFormat="1" ht="37.9" customHeight="1">
      <c r="B159" s="32"/>
      <c r="C159" s="132" t="s">
        <v>325</v>
      </c>
      <c r="D159" s="132" t="s">
        <v>154</v>
      </c>
      <c r="E159" s="133" t="s">
        <v>2613</v>
      </c>
      <c r="F159" s="134" t="s">
        <v>2612</v>
      </c>
      <c r="G159" s="135" t="s">
        <v>157</v>
      </c>
      <c r="H159" s="136">
        <v>14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230</v>
      </c>
      <c r="BM159" s="143" t="s">
        <v>2611</v>
      </c>
    </row>
    <row r="160" spans="2:65" s="1" customFormat="1" ht="24.2" customHeight="1">
      <c r="B160" s="32"/>
      <c r="C160" s="132" t="s">
        <v>329</v>
      </c>
      <c r="D160" s="132" t="s">
        <v>154</v>
      </c>
      <c r="E160" s="133" t="s">
        <v>2610</v>
      </c>
      <c r="F160" s="134" t="s">
        <v>2609</v>
      </c>
      <c r="G160" s="135" t="s">
        <v>157</v>
      </c>
      <c r="H160" s="136">
        <v>56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230</v>
      </c>
      <c r="BM160" s="143" t="s">
        <v>2608</v>
      </c>
    </row>
    <row r="161" spans="2:65" s="1" customFormat="1" ht="33" customHeight="1">
      <c r="B161" s="32"/>
      <c r="C161" s="132" t="s">
        <v>333</v>
      </c>
      <c r="D161" s="132" t="s">
        <v>154</v>
      </c>
      <c r="E161" s="133" t="s">
        <v>2607</v>
      </c>
      <c r="F161" s="134" t="s">
        <v>2606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230</v>
      </c>
      <c r="BM161" s="143" t="s">
        <v>2605</v>
      </c>
    </row>
    <row r="162" spans="2:65" s="1" customFormat="1" ht="21.75" customHeight="1">
      <c r="B162" s="32"/>
      <c r="C162" s="166" t="s">
        <v>337</v>
      </c>
      <c r="D162" s="166" t="s">
        <v>231</v>
      </c>
      <c r="E162" s="167" t="s">
        <v>2604</v>
      </c>
      <c r="F162" s="168" t="s">
        <v>2603</v>
      </c>
      <c r="G162" s="169" t="s">
        <v>157</v>
      </c>
      <c r="H162" s="170">
        <v>1</v>
      </c>
      <c r="I162" s="171"/>
      <c r="J162" s="172">
        <f>ROUND(I162*H162,2)</f>
        <v>0</v>
      </c>
      <c r="K162" s="168" t="s">
        <v>158</v>
      </c>
      <c r="L162" s="173"/>
      <c r="M162" s="174" t="s">
        <v>1</v>
      </c>
      <c r="N162" s="175" t="s">
        <v>43</v>
      </c>
      <c r="P162" s="141">
        <f>O162*H162</f>
        <v>0</v>
      </c>
      <c r="Q162" s="141">
        <v>2.9000000000000001E-2</v>
      </c>
      <c r="R162" s="141">
        <f>Q162*H162</f>
        <v>2.9000000000000001E-2</v>
      </c>
      <c r="S162" s="141">
        <v>0</v>
      </c>
      <c r="T162" s="142">
        <f>S162*H162</f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230</v>
      </c>
      <c r="BM162" s="143" t="s">
        <v>2602</v>
      </c>
    </row>
    <row r="163" spans="2:65" s="1" customFormat="1" ht="24.2" customHeight="1">
      <c r="B163" s="32"/>
      <c r="C163" s="132" t="s">
        <v>342</v>
      </c>
      <c r="D163" s="132" t="s">
        <v>154</v>
      </c>
      <c r="E163" s="133" t="s">
        <v>2601</v>
      </c>
      <c r="F163" s="134" t="s">
        <v>2600</v>
      </c>
      <c r="G163" s="135" t="s">
        <v>157</v>
      </c>
      <c r="H163" s="136">
        <v>3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230</v>
      </c>
      <c r="BM163" s="143" t="s">
        <v>2599</v>
      </c>
    </row>
    <row r="164" spans="2:65" s="1" customFormat="1" ht="33" customHeight="1">
      <c r="B164" s="32"/>
      <c r="C164" s="166" t="s">
        <v>348</v>
      </c>
      <c r="D164" s="166" t="s">
        <v>231</v>
      </c>
      <c r="E164" s="167" t="s">
        <v>2598</v>
      </c>
      <c r="F164" s="168" t="s">
        <v>2597</v>
      </c>
      <c r="G164" s="169" t="s">
        <v>157</v>
      </c>
      <c r="H164" s="170">
        <v>3</v>
      </c>
      <c r="I164" s="171"/>
      <c r="J164" s="172">
        <f>ROUND(I164*H164,2)</f>
        <v>0</v>
      </c>
      <c r="K164" s="168" t="s">
        <v>158</v>
      </c>
      <c r="L164" s="173"/>
      <c r="M164" s="174" t="s">
        <v>1</v>
      </c>
      <c r="N164" s="175" t="s">
        <v>43</v>
      </c>
      <c r="P164" s="141">
        <f>O164*H164</f>
        <v>0</v>
      </c>
      <c r="Q164" s="141">
        <v>0.05</v>
      </c>
      <c r="R164" s="141">
        <f>Q164*H164</f>
        <v>0.15000000000000002</v>
      </c>
      <c r="S164" s="141">
        <v>0</v>
      </c>
      <c r="T164" s="142">
        <f>S164*H164</f>
        <v>0</v>
      </c>
      <c r="AR164" s="143" t="s">
        <v>305</v>
      </c>
      <c r="AT164" s="143" t="s">
        <v>231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230</v>
      </c>
      <c r="BM164" s="143" t="s">
        <v>2596</v>
      </c>
    </row>
    <row r="165" spans="2:65" s="1" customFormat="1" ht="24.2" customHeight="1">
      <c r="B165" s="32"/>
      <c r="C165" s="132" t="s">
        <v>353</v>
      </c>
      <c r="D165" s="132" t="s">
        <v>154</v>
      </c>
      <c r="E165" s="133" t="s">
        <v>2595</v>
      </c>
      <c r="F165" s="134" t="s">
        <v>2594</v>
      </c>
      <c r="G165" s="135" t="s">
        <v>217</v>
      </c>
      <c r="H165" s="136">
        <v>60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230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230</v>
      </c>
      <c r="BM165" s="143" t="s">
        <v>2593</v>
      </c>
    </row>
    <row r="166" spans="2:65" s="1" customFormat="1" ht="24.2" customHeight="1">
      <c r="B166" s="32"/>
      <c r="C166" s="166" t="s">
        <v>357</v>
      </c>
      <c r="D166" s="166" t="s">
        <v>231</v>
      </c>
      <c r="E166" s="167" t="s">
        <v>2592</v>
      </c>
      <c r="F166" s="168" t="s">
        <v>2591</v>
      </c>
      <c r="G166" s="169" t="s">
        <v>217</v>
      </c>
      <c r="H166" s="170">
        <v>60</v>
      </c>
      <c r="I166" s="171"/>
      <c r="J166" s="172">
        <f>ROUND(I166*H166,2)</f>
        <v>0</v>
      </c>
      <c r="K166" s="168" t="s">
        <v>158</v>
      </c>
      <c r="L166" s="173"/>
      <c r="M166" s="174" t="s">
        <v>1</v>
      </c>
      <c r="N166" s="175" t="s">
        <v>43</v>
      </c>
      <c r="P166" s="141">
        <f>O166*H166</f>
        <v>0</v>
      </c>
      <c r="Q166" s="141">
        <v>1E-3</v>
      </c>
      <c r="R166" s="141">
        <f>Q166*H166</f>
        <v>0.06</v>
      </c>
      <c r="S166" s="141">
        <v>0</v>
      </c>
      <c r="T166" s="142">
        <f>S166*H166</f>
        <v>0</v>
      </c>
      <c r="AR166" s="143" t="s">
        <v>305</v>
      </c>
      <c r="AT166" s="143" t="s">
        <v>231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230</v>
      </c>
      <c r="BM166" s="143" t="s">
        <v>2590</v>
      </c>
    </row>
    <row r="167" spans="2:65" s="12" customFormat="1">
      <c r="B167" s="145"/>
      <c r="D167" s="146" t="s">
        <v>174</v>
      </c>
      <c r="F167" s="148" t="s">
        <v>3063</v>
      </c>
      <c r="H167" s="149">
        <v>60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361</v>
      </c>
      <c r="D168" s="132" t="s">
        <v>154</v>
      </c>
      <c r="E168" s="133" t="s">
        <v>2588</v>
      </c>
      <c r="F168" s="134" t="s">
        <v>2587</v>
      </c>
      <c r="G168" s="135" t="s">
        <v>1992</v>
      </c>
      <c r="H168" s="136">
        <v>4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230</v>
      </c>
      <c r="BM168" s="143" t="s">
        <v>2586</v>
      </c>
    </row>
    <row r="169" spans="2:65" s="1" customFormat="1" ht="16.5" customHeight="1">
      <c r="B169" s="32"/>
      <c r="C169" s="132" t="s">
        <v>365</v>
      </c>
      <c r="D169" s="132" t="s">
        <v>154</v>
      </c>
      <c r="E169" s="133" t="s">
        <v>2585</v>
      </c>
      <c r="F169" s="134" t="s">
        <v>2584</v>
      </c>
      <c r="G169" s="135" t="s">
        <v>1174</v>
      </c>
      <c r="H169" s="136">
        <v>20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230</v>
      </c>
      <c r="BM169" s="143" t="s">
        <v>2583</v>
      </c>
    </row>
    <row r="170" spans="2:65" s="1" customFormat="1" ht="16.5" customHeight="1">
      <c r="B170" s="32"/>
      <c r="C170" s="166" t="s">
        <v>369</v>
      </c>
      <c r="D170" s="166" t="s">
        <v>231</v>
      </c>
      <c r="E170" s="167" t="s">
        <v>2582</v>
      </c>
      <c r="F170" s="168" t="s">
        <v>2581</v>
      </c>
      <c r="G170" s="169" t="s">
        <v>1174</v>
      </c>
      <c r="H170" s="170">
        <v>20</v>
      </c>
      <c r="I170" s="171"/>
      <c r="J170" s="172">
        <f>ROUND(I170*H170,2)</f>
        <v>0</v>
      </c>
      <c r="K170" s="168" t="s">
        <v>158</v>
      </c>
      <c r="L170" s="173"/>
      <c r="M170" s="174" t="s">
        <v>1</v>
      </c>
      <c r="N170" s="175" t="s">
        <v>43</v>
      </c>
      <c r="P170" s="141">
        <f>O170*H170</f>
        <v>0</v>
      </c>
      <c r="Q170" s="141">
        <v>1E-3</v>
      </c>
      <c r="R170" s="141">
        <f>Q170*H170</f>
        <v>0.02</v>
      </c>
      <c r="S170" s="141">
        <v>0</v>
      </c>
      <c r="T170" s="142">
        <f>S170*H170</f>
        <v>0</v>
      </c>
      <c r="AR170" s="143" t="s">
        <v>305</v>
      </c>
      <c r="AT170" s="143" t="s">
        <v>231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230</v>
      </c>
      <c r="BM170" s="143" t="s">
        <v>2580</v>
      </c>
    </row>
    <row r="171" spans="2:65" s="1" customFormat="1" ht="21.75" customHeight="1">
      <c r="B171" s="32"/>
      <c r="C171" s="132" t="s">
        <v>373</v>
      </c>
      <c r="D171" s="132" t="s">
        <v>154</v>
      </c>
      <c r="E171" s="133" t="s">
        <v>2579</v>
      </c>
      <c r="F171" s="134" t="s">
        <v>2578</v>
      </c>
      <c r="G171" s="135" t="s">
        <v>157</v>
      </c>
      <c r="H171" s="136">
        <v>4</v>
      </c>
      <c r="I171" s="137"/>
      <c r="J171" s="138">
        <f>ROUND(I171*H171,2)</f>
        <v>0</v>
      </c>
      <c r="K171" s="134" t="s">
        <v>1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230</v>
      </c>
      <c r="BM171" s="143" t="s">
        <v>2577</v>
      </c>
    </row>
    <row r="172" spans="2:65" s="1" customFormat="1" ht="16.5" customHeight="1">
      <c r="B172" s="32"/>
      <c r="C172" s="132" t="s">
        <v>377</v>
      </c>
      <c r="D172" s="132" t="s">
        <v>154</v>
      </c>
      <c r="E172" s="133" t="s">
        <v>2576</v>
      </c>
      <c r="F172" s="134" t="s">
        <v>2575</v>
      </c>
      <c r="G172" s="135" t="s">
        <v>157</v>
      </c>
      <c r="H172" s="136">
        <v>4</v>
      </c>
      <c r="I172" s="137"/>
      <c r="J172" s="138">
        <f>ROUND(I172*H172,2)</f>
        <v>0</v>
      </c>
      <c r="K172" s="134" t="s">
        <v>1</v>
      </c>
      <c r="L172" s="32"/>
      <c r="M172" s="139" t="s">
        <v>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230</v>
      </c>
      <c r="BM172" s="143" t="s">
        <v>2574</v>
      </c>
    </row>
    <row r="173" spans="2:65" s="1" customFormat="1" ht="16.5" customHeight="1">
      <c r="B173" s="32"/>
      <c r="C173" s="132" t="s">
        <v>381</v>
      </c>
      <c r="D173" s="132" t="s">
        <v>154</v>
      </c>
      <c r="E173" s="133" t="s">
        <v>2573</v>
      </c>
      <c r="F173" s="134" t="s">
        <v>2572</v>
      </c>
      <c r="G173" s="135" t="s">
        <v>157</v>
      </c>
      <c r="H173" s="136">
        <v>8</v>
      </c>
      <c r="I173" s="137"/>
      <c r="J173" s="138">
        <f>ROUND(I173*H173,2)</f>
        <v>0</v>
      </c>
      <c r="K173" s="134" t="s">
        <v>1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230</v>
      </c>
      <c r="BM173" s="143" t="s">
        <v>2571</v>
      </c>
    </row>
    <row r="174" spans="2:65" s="1" customFormat="1" ht="16.5" customHeight="1">
      <c r="B174" s="32"/>
      <c r="C174" s="132" t="s">
        <v>385</v>
      </c>
      <c r="D174" s="132" t="s">
        <v>154</v>
      </c>
      <c r="E174" s="133" t="s">
        <v>2570</v>
      </c>
      <c r="F174" s="134" t="s">
        <v>2569</v>
      </c>
      <c r="G174" s="135" t="s">
        <v>157</v>
      </c>
      <c r="H174" s="136">
        <v>24</v>
      </c>
      <c r="I174" s="137"/>
      <c r="J174" s="138">
        <f>ROUND(I174*H174,2)</f>
        <v>0</v>
      </c>
      <c r="K174" s="134" t="s">
        <v>1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230</v>
      </c>
      <c r="BM174" s="143" t="s">
        <v>2568</v>
      </c>
    </row>
    <row r="175" spans="2:65" s="1" customFormat="1" ht="409.5">
      <c r="B175" s="32"/>
      <c r="C175" s="132" t="s">
        <v>389</v>
      </c>
      <c r="D175" s="132" t="s">
        <v>154</v>
      </c>
      <c r="E175" s="133" t="s">
        <v>2567</v>
      </c>
      <c r="F175" s="254" t="s">
        <v>2566</v>
      </c>
      <c r="G175" s="135" t="s">
        <v>798</v>
      </c>
      <c r="H175" s="136">
        <v>2</v>
      </c>
      <c r="I175" s="137"/>
      <c r="J175" s="138">
        <f>ROUND(I175*H175,2)</f>
        <v>0</v>
      </c>
      <c r="K175" s="134" t="s">
        <v>1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0.15</v>
      </c>
      <c r="R175" s="141">
        <f>Q175*H175</f>
        <v>0.3</v>
      </c>
      <c r="S175" s="141">
        <v>0</v>
      </c>
      <c r="T175" s="142">
        <f>S175*H175</f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230</v>
      </c>
      <c r="BM175" s="143" t="s">
        <v>2565</v>
      </c>
    </row>
    <row r="176" spans="2:65" s="1" customFormat="1" ht="16.5" customHeight="1">
      <c r="B176" s="32"/>
      <c r="C176" s="132" t="s">
        <v>393</v>
      </c>
      <c r="D176" s="132" t="s">
        <v>154</v>
      </c>
      <c r="E176" s="133" t="s">
        <v>2564</v>
      </c>
      <c r="F176" s="134" t="s">
        <v>2563</v>
      </c>
      <c r="G176" s="135" t="s">
        <v>157</v>
      </c>
      <c r="H176" s="136">
        <v>14</v>
      </c>
      <c r="I176" s="137"/>
      <c r="J176" s="138">
        <f>ROUND(I176*H176,2)</f>
        <v>0</v>
      </c>
      <c r="K176" s="134" t="s">
        <v>1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230</v>
      </c>
      <c r="BM176" s="143" t="s">
        <v>2562</v>
      </c>
    </row>
    <row r="177" spans="2:65" s="1" customFormat="1" ht="16.5" customHeight="1">
      <c r="B177" s="32"/>
      <c r="C177" s="132" t="s">
        <v>397</v>
      </c>
      <c r="D177" s="132" t="s">
        <v>154</v>
      </c>
      <c r="E177" s="133" t="s">
        <v>2561</v>
      </c>
      <c r="F177" s="134" t="s">
        <v>2560</v>
      </c>
      <c r="G177" s="135" t="s">
        <v>157</v>
      </c>
      <c r="H177" s="136">
        <v>2</v>
      </c>
      <c r="I177" s="137"/>
      <c r="J177" s="138">
        <f>ROUND(I177*H177,2)</f>
        <v>0</v>
      </c>
      <c r="K177" s="134" t="s">
        <v>1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230</v>
      </c>
      <c r="BM177" s="143" t="s">
        <v>3062</v>
      </c>
    </row>
    <row r="178" spans="2:65" s="1" customFormat="1" ht="49.15" customHeight="1">
      <c r="B178" s="32"/>
      <c r="C178" s="132" t="s">
        <v>401</v>
      </c>
      <c r="D178" s="132" t="s">
        <v>154</v>
      </c>
      <c r="E178" s="133" t="s">
        <v>2558</v>
      </c>
      <c r="F178" s="134" t="s">
        <v>2557</v>
      </c>
      <c r="G178" s="135" t="s">
        <v>196</v>
      </c>
      <c r="H178" s="136">
        <v>1.863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230</v>
      </c>
      <c r="BM178" s="143" t="s">
        <v>2556</v>
      </c>
    </row>
    <row r="179" spans="2:65" s="11" customFormat="1" ht="25.9" customHeight="1">
      <c r="B179" s="120"/>
      <c r="D179" s="121" t="s">
        <v>76</v>
      </c>
      <c r="E179" s="122" t="s">
        <v>1996</v>
      </c>
      <c r="F179" s="122" t="s">
        <v>1995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405</v>
      </c>
      <c r="D180" s="132" t="s">
        <v>154</v>
      </c>
      <c r="E180" s="133" t="s">
        <v>2555</v>
      </c>
      <c r="F180" s="134" t="s">
        <v>2554</v>
      </c>
      <c r="G180" s="135" t="s">
        <v>1992</v>
      </c>
      <c r="H180" s="136">
        <v>100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1991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1991</v>
      </c>
      <c r="BM180" s="143" t="s">
        <v>2553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Sfesh6gRE4xIlcCz7808vhCFFLreit9uUQ3qX1Wi75YH1oPzCh9ESyUfZzUkIct9NtJYFEAByDgrkmSZg4IqXA==" saltValue="YPvB0skzL2MRKbOuh3Tcjk5qKH1oEup/PfOoMS6/PsjsMJWEDN13XE0nlB/DHwk0EPdYKmJRSEBTDnUs8WEPJw==" spinCount="100000" sheet="1" objects="1" scenarios="1" formatColumns="0" formatRows="0" autoFilter="0"/>
  <autoFilter ref="C118:K18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158D-D24A-4EEE-84FF-C1E55AF02088}">
  <dimension ref="A5:I50"/>
  <sheetViews>
    <sheetView showGridLines="0" view="pageBreakPreview" topLeftCell="A26" zoomScale="150" zoomScaleNormal="150" zoomScaleSheetLayoutView="150" workbookViewId="0"/>
  </sheetViews>
  <sheetFormatPr defaultRowHeight="12.75"/>
  <cols>
    <col min="1" max="1" width="11.83203125" style="255" bestFit="1" customWidth="1"/>
    <col min="2" max="16384" width="9.33203125" style="255"/>
  </cols>
  <sheetData>
    <row r="5" spans="1:9" ht="26.25">
      <c r="A5" s="265" t="s">
        <v>2746</v>
      </c>
      <c r="B5" s="261"/>
      <c r="C5" s="261"/>
      <c r="D5" s="261"/>
      <c r="E5" s="261"/>
      <c r="F5" s="261"/>
      <c r="G5" s="261"/>
      <c r="H5" s="261"/>
      <c r="I5" s="261"/>
    </row>
    <row r="7" spans="1:9" ht="18">
      <c r="A7" s="264" t="s">
        <v>2745</v>
      </c>
      <c r="B7" s="261"/>
      <c r="C7" s="261"/>
      <c r="D7" s="261"/>
      <c r="E7" s="261"/>
      <c r="F7" s="261"/>
      <c r="G7" s="261"/>
      <c r="H7" s="261"/>
      <c r="I7" s="261"/>
    </row>
    <row r="9" spans="1:9">
      <c r="A9" s="263" t="s">
        <v>2744</v>
      </c>
      <c r="B9" s="261"/>
      <c r="C9" s="261"/>
      <c r="D9" s="261"/>
      <c r="E9" s="263"/>
      <c r="F9" s="261"/>
      <c r="G9" s="261"/>
      <c r="H9" s="261"/>
      <c r="I9" s="261"/>
    </row>
    <row r="10" spans="1:9">
      <c r="A10" s="261" t="s">
        <v>2743</v>
      </c>
      <c r="B10" s="261"/>
      <c r="C10" s="261"/>
      <c r="D10" s="261"/>
      <c r="E10" s="261"/>
      <c r="F10" s="261"/>
      <c r="G10" s="261"/>
      <c r="H10" s="261"/>
      <c r="I10" s="261"/>
    </row>
    <row r="11" spans="1:9">
      <c r="A11" s="261">
        <v>0</v>
      </c>
      <c r="B11" s="261"/>
      <c r="C11" s="261"/>
      <c r="D11" s="261"/>
      <c r="E11" s="261"/>
      <c r="F11" s="261"/>
      <c r="G11" s="261"/>
      <c r="H11" s="261"/>
      <c r="I11" s="261"/>
    </row>
    <row r="12" spans="1:9">
      <c r="A12" s="261"/>
      <c r="B12" s="261"/>
      <c r="C12" s="261"/>
      <c r="D12" s="261"/>
      <c r="E12" s="261"/>
      <c r="F12" s="261"/>
      <c r="G12" s="261"/>
      <c r="H12" s="261"/>
      <c r="I12" s="261"/>
    </row>
    <row r="13" spans="1:9">
      <c r="A13" s="263" t="s">
        <v>2742</v>
      </c>
      <c r="B13" s="261"/>
      <c r="C13" s="261"/>
      <c r="D13" s="261"/>
      <c r="E13" s="261"/>
      <c r="F13" s="261"/>
      <c r="G13" s="261"/>
      <c r="H13" s="261"/>
      <c r="I13" s="261"/>
    </row>
    <row r="14" spans="1:9">
      <c r="A14" s="261" t="s">
        <v>2741</v>
      </c>
      <c r="B14" s="261"/>
      <c r="C14" s="261"/>
      <c r="D14" s="261"/>
      <c r="E14" s="261"/>
      <c r="F14" s="261"/>
      <c r="G14" s="261"/>
      <c r="H14" s="261"/>
      <c r="I14" s="261"/>
    </row>
    <row r="15" spans="1:9">
      <c r="A15" s="261"/>
      <c r="B15" s="261"/>
      <c r="C15" s="261"/>
      <c r="D15" s="261"/>
      <c r="E15" s="261"/>
      <c r="F15" s="261"/>
      <c r="G15" s="261"/>
      <c r="H15" s="261"/>
      <c r="I15" s="261"/>
    </row>
    <row r="17" spans="1:9" ht="15.75">
      <c r="A17" s="262" t="s">
        <v>2740</v>
      </c>
      <c r="B17" s="261"/>
      <c r="C17" s="261"/>
      <c r="D17" s="261"/>
      <c r="E17" s="261"/>
      <c r="F17" s="261"/>
      <c r="G17" s="261"/>
      <c r="H17" s="261"/>
      <c r="I17" s="261"/>
    </row>
    <row r="26" spans="1:9" s="256" customFormat="1" ht="12">
      <c r="A26" s="260" t="s">
        <v>2739</v>
      </c>
    </row>
    <row r="27" spans="1:9" s="256" customFormat="1" ht="9.75">
      <c r="A27" s="259" t="s">
        <v>2738</v>
      </c>
    </row>
    <row r="28" spans="1:9" s="256" customFormat="1" ht="9.75">
      <c r="A28" s="259" t="s">
        <v>2737</v>
      </c>
    </row>
    <row r="29" spans="1:9" s="256" customFormat="1" ht="9.75">
      <c r="A29" s="259" t="s">
        <v>2736</v>
      </c>
    </row>
    <row r="30" spans="1:9" s="256" customFormat="1" ht="9.75">
      <c r="A30" s="259" t="s">
        <v>2735</v>
      </c>
    </row>
    <row r="31" spans="1:9" s="256" customFormat="1" ht="9.75">
      <c r="A31" s="259" t="s">
        <v>2734</v>
      </c>
    </row>
    <row r="32" spans="1:9" s="256" customFormat="1" ht="9.75">
      <c r="A32" s="259" t="s">
        <v>2733</v>
      </c>
    </row>
    <row r="33" spans="1:9" s="256" customFormat="1" ht="9.75">
      <c r="A33" s="259" t="s">
        <v>2732</v>
      </c>
    </row>
    <row r="34" spans="1:9" s="256" customFormat="1" ht="9.75">
      <c r="A34" s="259" t="s">
        <v>2731</v>
      </c>
    </row>
    <row r="35" spans="1:9" s="256" customFormat="1" ht="9.75">
      <c r="A35" s="259" t="s">
        <v>2730</v>
      </c>
    </row>
    <row r="36" spans="1:9" s="256" customFormat="1" ht="9.75">
      <c r="A36" s="259"/>
    </row>
    <row r="37" spans="1:9" s="256" customFormat="1" ht="9.75"/>
    <row r="38" spans="1:9" s="256" customFormat="1" ht="9.75"/>
    <row r="39" spans="1:9" s="256" customFormat="1" ht="9.75" customHeight="1">
      <c r="A39" s="260" t="s">
        <v>2729</v>
      </c>
    </row>
    <row r="40" spans="1:9" s="256" customFormat="1" ht="50.25" customHeight="1">
      <c r="A40" s="258" t="s">
        <v>2728</v>
      </c>
      <c r="B40" s="258"/>
      <c r="C40" s="258"/>
      <c r="D40" s="258"/>
      <c r="E40" s="258"/>
      <c r="F40" s="258"/>
      <c r="G40" s="258"/>
      <c r="H40" s="258"/>
      <c r="I40" s="258"/>
    </row>
    <row r="41" spans="1:9" s="256" customFormat="1" ht="9.75">
      <c r="A41" s="259" t="s">
        <v>2727</v>
      </c>
    </row>
    <row r="42" spans="1:9" s="256" customFormat="1" ht="73.5" customHeight="1">
      <c r="A42" s="258" t="s">
        <v>2726</v>
      </c>
      <c r="B42" s="258"/>
      <c r="C42" s="258"/>
      <c r="D42" s="258"/>
      <c r="E42" s="258"/>
      <c r="F42" s="258"/>
      <c r="G42" s="258"/>
      <c r="H42" s="258"/>
      <c r="I42" s="258"/>
    </row>
    <row r="43" spans="1:9" s="256" customFormat="1" ht="9.75"/>
    <row r="44" spans="1:9" s="256" customFormat="1" ht="9.75"/>
    <row r="45" spans="1:9" s="256" customFormat="1" ht="9.75"/>
    <row r="49" spans="1:1" s="256" customFormat="1" ht="9.75">
      <c r="A49" s="256" t="s">
        <v>2725</v>
      </c>
    </row>
    <row r="50" spans="1:1" s="256" customFormat="1" ht="9.75">
      <c r="A50" s="257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10EA-4E15-40CF-9231-DD440FBCFDAF}">
  <dimension ref="A1:H541"/>
  <sheetViews>
    <sheetView showGridLines="0" view="pageBreakPreview" topLeftCell="A466" zoomScale="150" zoomScaleNormal="150" zoomScaleSheetLayoutView="150" zoomScalePageLayoutView="130" workbookViewId="0"/>
  </sheetViews>
  <sheetFormatPr defaultRowHeight="12.75"/>
  <cols>
    <col min="1" max="1" width="2.83203125" style="255" customWidth="1"/>
    <col min="2" max="2" width="52.1640625" style="255" customWidth="1"/>
    <col min="3" max="3" width="3.5" style="255" customWidth="1"/>
    <col min="4" max="4" width="8.6640625" style="255" customWidth="1"/>
    <col min="5" max="5" width="11.33203125" style="255" customWidth="1"/>
    <col min="6" max="6" width="11.5" style="255" customWidth="1"/>
    <col min="7" max="9" width="11.33203125" style="255" customWidth="1"/>
    <col min="10" max="16384" width="9.33203125" style="255"/>
  </cols>
  <sheetData>
    <row r="1" spans="1:8">
      <c r="A1" s="315"/>
      <c r="B1" s="329" t="s">
        <v>3036</v>
      </c>
      <c r="C1" s="314"/>
      <c r="D1" s="314"/>
      <c r="E1" s="313" t="s">
        <v>2756</v>
      </c>
      <c r="F1" s="313"/>
      <c r="G1" s="313" t="s">
        <v>2755</v>
      </c>
      <c r="H1" s="313"/>
    </row>
    <row r="2" spans="1:8">
      <c r="A2" s="312" t="s">
        <v>2754</v>
      </c>
      <c r="B2" s="328" t="s">
        <v>2753</v>
      </c>
      <c r="C2" s="307" t="s">
        <v>2768</v>
      </c>
      <c r="D2" s="306" t="s">
        <v>2767</v>
      </c>
      <c r="E2" s="307" t="s">
        <v>2766</v>
      </c>
      <c r="F2" s="306" t="s">
        <v>2752</v>
      </c>
      <c r="G2" s="307" t="s">
        <v>2766</v>
      </c>
      <c r="H2" s="306" t="s">
        <v>2752</v>
      </c>
    </row>
    <row r="3" spans="1:8">
      <c r="A3" s="305">
        <v>1</v>
      </c>
      <c r="B3" s="333" t="s">
        <v>3035</v>
      </c>
      <c r="C3" s="325" t="s">
        <v>545</v>
      </c>
      <c r="D3" s="324">
        <v>10</v>
      </c>
      <c r="E3" s="320"/>
      <c r="F3" s="319" t="str">
        <f>IF(E3="","",PRODUCT(D3,E3))</f>
        <v/>
      </c>
      <c r="G3" s="320"/>
      <c r="H3" s="319" t="str">
        <f>IF(G3="","",PRODUCT(D3,G3))</f>
        <v/>
      </c>
    </row>
    <row r="4" spans="1:8">
      <c r="A4" s="305">
        <f>(SUM(A3,1))</f>
        <v>2</v>
      </c>
      <c r="B4" s="333" t="s">
        <v>2798</v>
      </c>
      <c r="C4" s="325" t="s">
        <v>545</v>
      </c>
      <c r="D4" s="324">
        <v>500</v>
      </c>
      <c r="E4" s="320"/>
      <c r="F4" s="319" t="str">
        <f>IF(E4="","",PRODUCT(D4,E4))</f>
        <v/>
      </c>
      <c r="G4" s="320"/>
      <c r="H4" s="319" t="str">
        <f>IF(G4="","",PRODUCT(D4,G4))</f>
        <v/>
      </c>
    </row>
    <row r="5" spans="1:8">
      <c r="A5" s="305">
        <f>(SUM(A4,1))</f>
        <v>3</v>
      </c>
      <c r="B5" s="333" t="s">
        <v>3034</v>
      </c>
      <c r="C5" s="325" t="s">
        <v>545</v>
      </c>
      <c r="D5" s="324">
        <v>130</v>
      </c>
      <c r="E5" s="320"/>
      <c r="F5" s="319" t="str">
        <f>IF(E5="","",PRODUCT(D5,E5))</f>
        <v/>
      </c>
      <c r="G5" s="320"/>
      <c r="H5" s="319" t="str">
        <f>IF(G5="","",PRODUCT(D5,G5))</f>
        <v/>
      </c>
    </row>
    <row r="6" spans="1:8">
      <c r="A6" s="305">
        <f>(SUM(A5,1))</f>
        <v>4</v>
      </c>
      <c r="B6" s="333" t="s">
        <v>3033</v>
      </c>
      <c r="C6" s="325" t="s">
        <v>545</v>
      </c>
      <c r="D6" s="324">
        <v>80</v>
      </c>
      <c r="E6" s="320"/>
      <c r="F6" s="319" t="str">
        <f>IF(E6="","",PRODUCT(D6,E6))</f>
        <v/>
      </c>
      <c r="G6" s="320"/>
      <c r="H6" s="319" t="str">
        <f>IF(G6="","",PRODUCT(D6,G6))</f>
        <v/>
      </c>
    </row>
    <row r="7" spans="1:8">
      <c r="A7" s="305">
        <f>(SUM(A6,1))</f>
        <v>5</v>
      </c>
      <c r="B7" s="333" t="s">
        <v>3032</v>
      </c>
      <c r="C7" s="325" t="s">
        <v>545</v>
      </c>
      <c r="D7" s="324">
        <v>70</v>
      </c>
      <c r="E7" s="320"/>
      <c r="F7" s="319" t="str">
        <f>IF(E7="","",PRODUCT(D7,E7))</f>
        <v/>
      </c>
      <c r="G7" s="320"/>
      <c r="H7" s="319" t="str">
        <f>IF(G7="","",PRODUCT(D7,G7))</f>
        <v/>
      </c>
    </row>
    <row r="8" spans="1:8">
      <c r="A8" s="305">
        <f>(SUM(A7,1))</f>
        <v>6</v>
      </c>
      <c r="B8" s="333" t="s">
        <v>2832</v>
      </c>
      <c r="C8" s="325" t="s">
        <v>545</v>
      </c>
      <c r="D8" s="324">
        <v>5</v>
      </c>
      <c r="E8" s="320"/>
      <c r="F8" s="319" t="str">
        <f>IF(E8="","",PRODUCT(D8,E8))</f>
        <v/>
      </c>
      <c r="G8" s="320"/>
      <c r="H8" s="319" t="str">
        <f>IF(G8="","",PRODUCT(D8,G8))</f>
        <v/>
      </c>
    </row>
    <row r="9" spans="1:8">
      <c r="A9" s="305">
        <f>(SUM(A8,1))</f>
        <v>7</v>
      </c>
      <c r="B9" s="333" t="s">
        <v>3031</v>
      </c>
      <c r="C9" s="325" t="s">
        <v>545</v>
      </c>
      <c r="D9" s="324">
        <v>30</v>
      </c>
      <c r="E9" s="320"/>
      <c r="F9" s="319" t="str">
        <f>IF(E9="","",PRODUCT(D9,E9))</f>
        <v/>
      </c>
      <c r="G9" s="320"/>
      <c r="H9" s="319" t="str">
        <f>IF(G9="","",PRODUCT(D9,G9))</f>
        <v/>
      </c>
    </row>
    <row r="10" spans="1:8">
      <c r="A10" s="305">
        <f>(SUM(A9,1))</f>
        <v>8</v>
      </c>
      <c r="B10" s="326" t="s">
        <v>2800</v>
      </c>
      <c r="C10" s="325" t="s">
        <v>217</v>
      </c>
      <c r="D10" s="324">
        <v>40</v>
      </c>
      <c r="E10" s="320"/>
      <c r="F10" s="319" t="str">
        <f>IF(E10="","",PRODUCT(D10,E10))</f>
        <v/>
      </c>
      <c r="G10" s="320"/>
      <c r="H10" s="319" t="str">
        <f>IF(G10="","",PRODUCT(D10,G10))</f>
        <v/>
      </c>
    </row>
    <row r="11" spans="1:8">
      <c r="A11" s="305">
        <f>(SUM(A10,1))</f>
        <v>9</v>
      </c>
      <c r="B11" s="326" t="s">
        <v>3029</v>
      </c>
      <c r="C11" s="325" t="s">
        <v>217</v>
      </c>
      <c r="D11" s="324">
        <v>20</v>
      </c>
      <c r="E11" s="320"/>
      <c r="F11" s="319" t="str">
        <f>IF(E11="","",PRODUCT(D11,E11))</f>
        <v/>
      </c>
      <c r="G11" s="320"/>
      <c r="H11" s="319" t="str">
        <f>IF(G11="","",PRODUCT(D11,G11))</f>
        <v/>
      </c>
    </row>
    <row r="12" spans="1:8">
      <c r="A12" s="305">
        <f>(SUM(A11,1))</f>
        <v>10</v>
      </c>
      <c r="B12" s="326" t="s">
        <v>3028</v>
      </c>
      <c r="C12" s="325" t="s">
        <v>217</v>
      </c>
      <c r="D12" s="324">
        <v>10</v>
      </c>
      <c r="E12" s="320"/>
      <c r="F12" s="319" t="str">
        <f>IF(E12="","",PRODUCT(D12,E12))</f>
        <v/>
      </c>
      <c r="G12" s="320"/>
      <c r="H12" s="319" t="str">
        <f>IF(G12="","",PRODUCT(D12,G12))</f>
        <v/>
      </c>
    </row>
    <row r="13" spans="1:8">
      <c r="A13" s="305">
        <f>(SUM(A12,1))</f>
        <v>11</v>
      </c>
      <c r="B13" s="326" t="s">
        <v>3027</v>
      </c>
      <c r="C13" s="325" t="s">
        <v>217</v>
      </c>
      <c r="D13" s="324">
        <v>10</v>
      </c>
      <c r="E13" s="320"/>
      <c r="F13" s="319" t="str">
        <f>IF(E13="","",PRODUCT(D13,E13))</f>
        <v/>
      </c>
      <c r="G13" s="320"/>
      <c r="H13" s="319" t="str">
        <f>IF(G13="","",PRODUCT(D13,G13))</f>
        <v/>
      </c>
    </row>
    <row r="14" spans="1:8">
      <c r="A14" s="305">
        <f>(SUM(A13,1))</f>
        <v>12</v>
      </c>
      <c r="B14" s="326" t="s">
        <v>3026</v>
      </c>
      <c r="C14" s="325" t="s">
        <v>217</v>
      </c>
      <c r="D14" s="324">
        <v>20</v>
      </c>
      <c r="E14" s="320"/>
      <c r="F14" s="319" t="str">
        <f>IF(E14="","",PRODUCT(D14,E14))</f>
        <v/>
      </c>
      <c r="G14" s="320"/>
      <c r="H14" s="319" t="str">
        <f>IF(G14="","",PRODUCT(D14,G14))</f>
        <v/>
      </c>
    </row>
    <row r="15" spans="1:8">
      <c r="A15" s="305">
        <f>(SUM(A14,1))</f>
        <v>13</v>
      </c>
      <c r="B15" s="326" t="s">
        <v>3025</v>
      </c>
      <c r="C15" s="325" t="s">
        <v>217</v>
      </c>
      <c r="D15" s="324">
        <v>10</v>
      </c>
      <c r="E15" s="320"/>
      <c r="F15" s="319" t="str">
        <f>IF(E15="","",PRODUCT(D15,E15))</f>
        <v/>
      </c>
      <c r="G15" s="320"/>
      <c r="H15" s="319" t="str">
        <f>IF(G15="","",PRODUCT(D15,G15))</f>
        <v/>
      </c>
    </row>
    <row r="16" spans="1:8">
      <c r="A16" s="305">
        <f>(SUM(A15,1))</f>
        <v>14</v>
      </c>
      <c r="B16" s="326" t="s">
        <v>3024</v>
      </c>
      <c r="C16" s="325" t="s">
        <v>217</v>
      </c>
      <c r="D16" s="324">
        <v>20</v>
      </c>
      <c r="E16" s="320"/>
      <c r="F16" s="319" t="str">
        <f>IF(E16="","",PRODUCT(D16,E16))</f>
        <v/>
      </c>
      <c r="G16" s="320"/>
      <c r="H16" s="319" t="str">
        <f>IF(G16="","",PRODUCT(D16,G16))</f>
        <v/>
      </c>
    </row>
    <row r="17" spans="1:8">
      <c r="A17" s="305">
        <f>(SUM(A16,1))</f>
        <v>15</v>
      </c>
      <c r="B17" s="326" t="s">
        <v>3023</v>
      </c>
      <c r="C17" s="325" t="s">
        <v>217</v>
      </c>
      <c r="D17" s="324">
        <v>20</v>
      </c>
      <c r="E17" s="320"/>
      <c r="F17" s="319" t="str">
        <f>IF(E17="","",PRODUCT(D17,E17))</f>
        <v/>
      </c>
      <c r="G17" s="320"/>
      <c r="H17" s="319" t="str">
        <f>IF(G17="","",PRODUCT(D17,G17))</f>
        <v/>
      </c>
    </row>
    <row r="18" spans="1:8">
      <c r="A18" s="305">
        <f>(SUM(A17,1))</f>
        <v>16</v>
      </c>
      <c r="B18" s="326" t="s">
        <v>3022</v>
      </c>
      <c r="C18" s="325" t="s">
        <v>217</v>
      </c>
      <c r="D18" s="324">
        <v>30</v>
      </c>
      <c r="E18" s="320"/>
      <c r="F18" s="319" t="str">
        <f>IF(E18="","",PRODUCT(D18,E18))</f>
        <v/>
      </c>
      <c r="G18" s="320"/>
      <c r="H18" s="319" t="str">
        <f>IF(G18="","",PRODUCT(D18,G18))</f>
        <v/>
      </c>
    </row>
    <row r="19" spans="1:8">
      <c r="A19" s="305">
        <f>(SUM(A18,1))</f>
        <v>17</v>
      </c>
      <c r="B19" s="326" t="s">
        <v>3021</v>
      </c>
      <c r="C19" s="325" t="s">
        <v>217</v>
      </c>
      <c r="D19" s="324">
        <v>5</v>
      </c>
      <c r="E19" s="320"/>
      <c r="F19" s="319" t="str">
        <f>IF(E19="","",PRODUCT(D19,E19))</f>
        <v/>
      </c>
      <c r="G19" s="320"/>
      <c r="H19" s="319" t="str">
        <f>IF(G19="","",PRODUCT(D19,G19))</f>
        <v/>
      </c>
    </row>
    <row r="20" spans="1:8">
      <c r="A20" s="305">
        <f>(SUM(A19,1))</f>
        <v>18</v>
      </c>
      <c r="B20" s="326" t="s">
        <v>3020</v>
      </c>
      <c r="C20" s="325" t="s">
        <v>217</v>
      </c>
      <c r="D20" s="324">
        <v>20</v>
      </c>
      <c r="E20" s="320"/>
      <c r="F20" s="319" t="str">
        <f>IF(E20="","",PRODUCT(D20,E20))</f>
        <v/>
      </c>
      <c r="G20" s="320"/>
      <c r="H20" s="319" t="str">
        <f>IF(G20="","",PRODUCT(D20,G20))</f>
        <v/>
      </c>
    </row>
    <row r="21" spans="1:8">
      <c r="A21" s="305">
        <f>(SUM(A20,1))</f>
        <v>19</v>
      </c>
      <c r="B21" s="326" t="s">
        <v>2807</v>
      </c>
      <c r="C21" s="325" t="s">
        <v>217</v>
      </c>
      <c r="D21" s="324">
        <v>15</v>
      </c>
      <c r="E21" s="320"/>
      <c r="F21" s="319" t="str">
        <f>IF(E21="","",PRODUCT(D21,E21))</f>
        <v/>
      </c>
      <c r="G21" s="320"/>
      <c r="H21" s="319" t="str">
        <f>IF(G21="","",PRODUCT(D21,G21))</f>
        <v/>
      </c>
    </row>
    <row r="22" spans="1:8">
      <c r="A22" s="305">
        <f>(SUM(A21,1))</f>
        <v>20</v>
      </c>
      <c r="B22" s="326" t="s">
        <v>2799</v>
      </c>
      <c r="C22" s="325" t="s">
        <v>217</v>
      </c>
      <c r="D22" s="324">
        <v>15</v>
      </c>
      <c r="E22" s="320"/>
      <c r="F22" s="319" t="str">
        <f>IF(E22="","",PRODUCT(D22,E22))</f>
        <v/>
      </c>
      <c r="G22" s="320"/>
      <c r="H22" s="319" t="str">
        <f>IF(G22="","",PRODUCT(D22,G22))</f>
        <v/>
      </c>
    </row>
    <row r="23" spans="1:8">
      <c r="A23" s="305">
        <f>(SUM(A22,1))</f>
        <v>21</v>
      </c>
      <c r="B23" s="326" t="s">
        <v>3019</v>
      </c>
      <c r="C23" s="325" t="s">
        <v>217</v>
      </c>
      <c r="D23" s="324">
        <v>100</v>
      </c>
      <c r="E23" s="320"/>
      <c r="F23" s="319" t="str">
        <f>IF(E23="","",PRODUCT(D23,E23))</f>
        <v/>
      </c>
      <c r="G23" s="320"/>
      <c r="H23" s="319" t="str">
        <f>IF(G23="","",PRODUCT(D23,G23))</f>
        <v/>
      </c>
    </row>
    <row r="24" spans="1:8">
      <c r="A24" s="305">
        <f>(SUM(A23,1))</f>
        <v>22</v>
      </c>
      <c r="B24" s="326" t="s">
        <v>3018</v>
      </c>
      <c r="C24" s="325" t="s">
        <v>217</v>
      </c>
      <c r="D24" s="324">
        <v>150</v>
      </c>
      <c r="E24" s="320"/>
      <c r="F24" s="319" t="str">
        <f>IF(E24="","",PRODUCT(D24,E24))</f>
        <v/>
      </c>
      <c r="G24" s="320"/>
      <c r="H24" s="319" t="str">
        <f>IF(G24="","",PRODUCT(D24,G24))</f>
        <v/>
      </c>
    </row>
    <row r="25" spans="1:8">
      <c r="A25" s="305">
        <f>(SUM(A24,1))</f>
        <v>23</v>
      </c>
      <c r="B25" s="326" t="s">
        <v>3017</v>
      </c>
      <c r="C25" s="325" t="s">
        <v>217</v>
      </c>
      <c r="D25" s="324">
        <v>2000</v>
      </c>
      <c r="E25" s="320"/>
      <c r="F25" s="319" t="str">
        <f>IF(E25="","",PRODUCT(D25,E25))</f>
        <v/>
      </c>
      <c r="G25" s="320"/>
      <c r="H25" s="319" t="str">
        <f>IF(G25="","",PRODUCT(D25,G25))</f>
        <v/>
      </c>
    </row>
    <row r="26" spans="1:8">
      <c r="A26" s="305">
        <f>(SUM(A25,1))</f>
        <v>24</v>
      </c>
      <c r="B26" s="326" t="s">
        <v>3016</v>
      </c>
      <c r="C26" s="325" t="s">
        <v>217</v>
      </c>
      <c r="D26" s="324">
        <v>2500</v>
      </c>
      <c r="E26" s="320"/>
      <c r="F26" s="319" t="str">
        <f>IF(E26="","",PRODUCT(D26,E26))</f>
        <v/>
      </c>
      <c r="G26" s="320"/>
      <c r="H26" s="319" t="str">
        <f>IF(G26="","",PRODUCT(D26,G26))</f>
        <v/>
      </c>
    </row>
    <row r="27" spans="1:8">
      <c r="A27" s="305">
        <f>(SUM(A26,1))</f>
        <v>25</v>
      </c>
      <c r="B27" s="326" t="s">
        <v>2970</v>
      </c>
      <c r="C27" s="325" t="s">
        <v>217</v>
      </c>
      <c r="D27" s="324">
        <v>2500</v>
      </c>
      <c r="E27" s="320"/>
      <c r="F27" s="319" t="str">
        <f>IF(E27="","",PRODUCT(D27,E27))</f>
        <v/>
      </c>
      <c r="G27" s="320"/>
      <c r="H27" s="319" t="str">
        <f>IF(G27="","",PRODUCT(D27,G27))</f>
        <v/>
      </c>
    </row>
    <row r="28" spans="1:8">
      <c r="A28" s="305">
        <f>(SUM(A27,1))</f>
        <v>26</v>
      </c>
      <c r="B28" s="326" t="s">
        <v>2971</v>
      </c>
      <c r="C28" s="325" t="s">
        <v>217</v>
      </c>
      <c r="D28" s="324">
        <v>240</v>
      </c>
      <c r="E28" s="320"/>
      <c r="F28" s="319" t="str">
        <f>IF(E28="","",PRODUCT(D28,E28))</f>
        <v/>
      </c>
      <c r="G28" s="320"/>
      <c r="H28" s="319" t="str">
        <f>IF(G28="","",PRODUCT(D28,G28))</f>
        <v/>
      </c>
    </row>
    <row r="29" spans="1:8">
      <c r="A29" s="305">
        <f>(SUM(A28,1))</f>
        <v>27</v>
      </c>
      <c r="B29" s="326" t="s">
        <v>3015</v>
      </c>
      <c r="C29" s="325" t="s">
        <v>217</v>
      </c>
      <c r="D29" s="324">
        <v>30</v>
      </c>
      <c r="E29" s="320"/>
      <c r="F29" s="319" t="str">
        <f>IF(E29="","",PRODUCT(D29,E29))</f>
        <v/>
      </c>
      <c r="G29" s="320"/>
      <c r="H29" s="319" t="str">
        <f>IF(G29="","",PRODUCT(D29,G29))</f>
        <v/>
      </c>
    </row>
    <row r="30" spans="1:8">
      <c r="A30" s="305">
        <f>(SUM(A29,1))</f>
        <v>28</v>
      </c>
      <c r="B30" s="326" t="s">
        <v>2972</v>
      </c>
      <c r="C30" s="325" t="s">
        <v>217</v>
      </c>
      <c r="D30" s="324">
        <v>20</v>
      </c>
      <c r="E30" s="320"/>
      <c r="F30" s="319" t="str">
        <f>IF(E30="","",PRODUCT(D30,E30))</f>
        <v/>
      </c>
      <c r="G30" s="320"/>
      <c r="H30" s="319" t="str">
        <f>IF(G30="","",PRODUCT(D30,G30))</f>
        <v/>
      </c>
    </row>
    <row r="31" spans="1:8">
      <c r="A31" s="305">
        <f>(SUM(A30,1))</f>
        <v>29</v>
      </c>
      <c r="B31" s="326" t="s">
        <v>3014</v>
      </c>
      <c r="C31" s="325" t="s">
        <v>217</v>
      </c>
      <c r="D31" s="332">
        <v>360</v>
      </c>
      <c r="E31" s="320"/>
      <c r="F31" s="319" t="str">
        <f>IF(E31="","",PRODUCT(D31,E31))</f>
        <v/>
      </c>
      <c r="G31" s="320"/>
      <c r="H31" s="319" t="str">
        <f>IF(G31="","",PRODUCT(D31,G31))</f>
        <v/>
      </c>
    </row>
    <row r="32" spans="1:8">
      <c r="A32" s="305">
        <f>(SUM(A31,1))</f>
        <v>30</v>
      </c>
      <c r="B32" s="326" t="s">
        <v>3013</v>
      </c>
      <c r="C32" s="325" t="s">
        <v>217</v>
      </c>
      <c r="D32" s="324">
        <v>20</v>
      </c>
      <c r="E32" s="320"/>
      <c r="F32" s="319" t="str">
        <f>IF(E32="","",PRODUCT(D32,E32))</f>
        <v/>
      </c>
      <c r="G32" s="320"/>
      <c r="H32" s="319" t="str">
        <f>IF(G32="","",PRODUCT(D32,G32))</f>
        <v/>
      </c>
    </row>
    <row r="33" spans="1:8">
      <c r="A33" s="305">
        <f>(SUM(A32,1))</f>
        <v>31</v>
      </c>
      <c r="B33" s="326" t="s">
        <v>3012</v>
      </c>
      <c r="C33" s="325" t="s">
        <v>545</v>
      </c>
      <c r="D33" s="324">
        <v>163</v>
      </c>
      <c r="E33" s="320"/>
      <c r="F33" s="319" t="str">
        <f>IF(E33="","",PRODUCT(D33,E33))</f>
        <v/>
      </c>
      <c r="G33" s="320"/>
      <c r="H33" s="319" t="str">
        <f>IF(G33="","",PRODUCT(D33,G33))</f>
        <v/>
      </c>
    </row>
    <row r="34" spans="1:8">
      <c r="A34" s="305">
        <f>(SUM(A33,1))</f>
        <v>32</v>
      </c>
      <c r="B34" s="326" t="s">
        <v>3011</v>
      </c>
      <c r="C34" s="325" t="s">
        <v>545</v>
      </c>
      <c r="D34" s="324">
        <v>148</v>
      </c>
      <c r="E34" s="320"/>
      <c r="F34" s="319" t="str">
        <f>IF(E34="","",PRODUCT(D34,E34))</f>
        <v/>
      </c>
      <c r="G34" s="320"/>
      <c r="H34" s="319" t="str">
        <f>IF(G34="","",PRODUCT(D34,G34))</f>
        <v/>
      </c>
    </row>
    <row r="35" spans="1:8">
      <c r="A35" s="305">
        <f>(SUM(A34,1))</f>
        <v>33</v>
      </c>
      <c r="B35" s="326" t="s">
        <v>3010</v>
      </c>
      <c r="C35" s="325" t="s">
        <v>545</v>
      </c>
      <c r="D35" s="324">
        <v>42</v>
      </c>
      <c r="E35" s="320"/>
      <c r="F35" s="319" t="str">
        <f>IF(E35="","",PRODUCT(D35,E35))</f>
        <v/>
      </c>
      <c r="G35" s="320"/>
      <c r="H35" s="319" t="str">
        <f>IF(G35="","",PRODUCT(D35,G35))</f>
        <v/>
      </c>
    </row>
    <row r="36" spans="1:8">
      <c r="A36" s="305">
        <f>(SUM(A35,1))</f>
        <v>34</v>
      </c>
      <c r="B36" s="326" t="s">
        <v>3009</v>
      </c>
      <c r="C36" s="325" t="s">
        <v>545</v>
      </c>
      <c r="D36" s="324">
        <v>35</v>
      </c>
      <c r="E36" s="320"/>
      <c r="F36" s="319" t="str">
        <f>IF(E36="","",PRODUCT(D36,E36))</f>
        <v/>
      </c>
      <c r="G36" s="320"/>
      <c r="H36" s="319" t="str">
        <f>IF(G36="","",PRODUCT(D36,G36))</f>
        <v/>
      </c>
    </row>
    <row r="37" spans="1:8">
      <c r="A37" s="305">
        <f>(SUM(A36,1))</f>
        <v>35</v>
      </c>
      <c r="B37" s="326" t="s">
        <v>3007</v>
      </c>
      <c r="C37" s="325" t="s">
        <v>545</v>
      </c>
      <c r="D37" s="324">
        <v>12</v>
      </c>
      <c r="E37" s="320"/>
      <c r="F37" s="319" t="str">
        <f>IF(E37="","",PRODUCT(D37,E37))</f>
        <v/>
      </c>
      <c r="G37" s="320"/>
      <c r="H37" s="319" t="str">
        <f>IF(G37="","",PRODUCT(D37,G37))</f>
        <v/>
      </c>
    </row>
    <row r="38" spans="1:8">
      <c r="A38" s="305">
        <f>(SUM(A37,1))</f>
        <v>36</v>
      </c>
      <c r="B38" s="326" t="s">
        <v>3006</v>
      </c>
      <c r="C38" s="325" t="s">
        <v>545</v>
      </c>
      <c r="D38" s="324">
        <v>28</v>
      </c>
      <c r="E38" s="320"/>
      <c r="F38" s="319" t="str">
        <f>IF(E38="","",PRODUCT(D38,E38))</f>
        <v/>
      </c>
      <c r="G38" s="320"/>
      <c r="H38" s="319" t="str">
        <f>IF(G38="","",PRODUCT(D38,G38))</f>
        <v/>
      </c>
    </row>
    <row r="39" spans="1:8">
      <c r="A39" s="305">
        <f>(SUM(A38,1))</f>
        <v>37</v>
      </c>
      <c r="B39" s="326" t="s">
        <v>3005</v>
      </c>
      <c r="C39" s="325" t="s">
        <v>545</v>
      </c>
      <c r="D39" s="324">
        <v>73</v>
      </c>
      <c r="E39" s="320"/>
      <c r="F39" s="319" t="str">
        <f>IF(E39="","",PRODUCT(D39,E39))</f>
        <v/>
      </c>
      <c r="G39" s="320"/>
      <c r="H39" s="319" t="str">
        <f>IF(G39="","",PRODUCT(D39,G39))</f>
        <v/>
      </c>
    </row>
    <row r="40" spans="1:8">
      <c r="A40" s="305">
        <f>(SUM(A39,1))</f>
        <v>38</v>
      </c>
      <c r="B40" s="326" t="s">
        <v>3004</v>
      </c>
      <c r="C40" s="325" t="s">
        <v>545</v>
      </c>
      <c r="D40" s="324">
        <v>51</v>
      </c>
      <c r="E40" s="320"/>
      <c r="F40" s="319" t="str">
        <f>IF(E40="","",PRODUCT(D40,E40))</f>
        <v/>
      </c>
      <c r="G40" s="320"/>
      <c r="H40" s="319" t="str">
        <f>IF(G40="","",PRODUCT(D40,G40))</f>
        <v/>
      </c>
    </row>
    <row r="41" spans="1:8">
      <c r="A41" s="305">
        <f>(SUM(A40,1))</f>
        <v>39</v>
      </c>
      <c r="B41" s="326" t="s">
        <v>3003</v>
      </c>
      <c r="C41" s="325" t="s">
        <v>545</v>
      </c>
      <c r="D41" s="324">
        <v>2</v>
      </c>
      <c r="E41" s="320"/>
      <c r="F41" s="319" t="str">
        <f>IF(E41="","",PRODUCT(D41,E41))</f>
        <v/>
      </c>
      <c r="G41" s="320"/>
      <c r="H41" s="319" t="str">
        <f>IF(G41="","",PRODUCT(D41,G41))</f>
        <v/>
      </c>
    </row>
    <row r="42" spans="1:8">
      <c r="A42" s="305">
        <f>(SUM(A41,1))</f>
        <v>40</v>
      </c>
      <c r="B42" s="326" t="s">
        <v>3001</v>
      </c>
      <c r="C42" s="325" t="s">
        <v>545</v>
      </c>
      <c r="D42" s="324">
        <v>41</v>
      </c>
      <c r="E42" s="320"/>
      <c r="F42" s="319" t="str">
        <f>IF(E42="","",PRODUCT(D42,E42))</f>
        <v/>
      </c>
      <c r="G42" s="320"/>
      <c r="H42" s="319" t="str">
        <f>IF(G42="","",PRODUCT(D42,G42))</f>
        <v/>
      </c>
    </row>
    <row r="43" spans="1:8">
      <c r="A43" s="305">
        <f>(SUM(A42,1))</f>
        <v>41</v>
      </c>
      <c r="B43" s="326" t="s">
        <v>3000</v>
      </c>
      <c r="C43" s="325" t="s">
        <v>545</v>
      </c>
      <c r="D43" s="324">
        <v>1</v>
      </c>
      <c r="E43" s="320"/>
      <c r="F43" s="319" t="str">
        <f>IF(E43="","",PRODUCT(D43,E43))</f>
        <v/>
      </c>
      <c r="G43" s="320"/>
      <c r="H43" s="319" t="str">
        <f>IF(G43="","",PRODUCT(D43,G43))</f>
        <v/>
      </c>
    </row>
    <row r="44" spans="1:8">
      <c r="A44" s="305">
        <f>(SUM(A43,1))</f>
        <v>42</v>
      </c>
      <c r="B44" s="326" t="s">
        <v>2999</v>
      </c>
      <c r="C44" s="325" t="s">
        <v>545</v>
      </c>
      <c r="D44" s="324">
        <v>24</v>
      </c>
      <c r="E44" s="320"/>
      <c r="F44" s="319" t="str">
        <f>IF(E44="","",PRODUCT(D44,E44))</f>
        <v/>
      </c>
      <c r="G44" s="320"/>
      <c r="H44" s="319" t="str">
        <f>IF(G44="","",PRODUCT(D44,G44))</f>
        <v/>
      </c>
    </row>
    <row r="45" spans="1:8">
      <c r="A45" s="305">
        <f>(SUM(A44,1))</f>
        <v>43</v>
      </c>
      <c r="B45" s="326" t="s">
        <v>2998</v>
      </c>
      <c r="C45" s="325" t="s">
        <v>545</v>
      </c>
      <c r="D45" s="324">
        <v>68</v>
      </c>
      <c r="E45" s="320"/>
      <c r="F45" s="319" t="str">
        <f>IF(E45="","",PRODUCT(D45,E45))</f>
        <v/>
      </c>
      <c r="G45" s="320"/>
      <c r="H45" s="319" t="str">
        <f>IF(G45="","",PRODUCT(D45,G45))</f>
        <v/>
      </c>
    </row>
    <row r="46" spans="1:8">
      <c r="A46" s="305">
        <f>(SUM(A45,1))</f>
        <v>44</v>
      </c>
      <c r="B46" s="326" t="s">
        <v>2997</v>
      </c>
      <c r="C46" s="325" t="s">
        <v>545</v>
      </c>
      <c r="D46" s="324">
        <v>7</v>
      </c>
      <c r="E46" s="320"/>
      <c r="F46" s="319" t="str">
        <f>IF(E46="","",PRODUCT(D46,E46))</f>
        <v/>
      </c>
      <c r="G46" s="320"/>
      <c r="H46" s="319" t="str">
        <f>IF(G46="","",PRODUCT(D46,G46))</f>
        <v/>
      </c>
    </row>
    <row r="47" spans="1:8">
      <c r="A47" s="305">
        <f>(SUM(A46,1))</f>
        <v>45</v>
      </c>
      <c r="B47" s="326" t="s">
        <v>2996</v>
      </c>
      <c r="C47" s="325" t="s">
        <v>791</v>
      </c>
      <c r="D47" s="324">
        <v>1</v>
      </c>
      <c r="E47" s="320"/>
      <c r="F47" s="319" t="str">
        <f>IF(E47="","",PRODUCT(D47,E47))</f>
        <v/>
      </c>
      <c r="G47" s="320"/>
      <c r="H47" s="319" t="str">
        <f>IF(G47="","",PRODUCT(D47,G47))</f>
        <v/>
      </c>
    </row>
    <row r="48" spans="1:8">
      <c r="A48" s="305">
        <f>(SUM(A47,1))</f>
        <v>46</v>
      </c>
      <c r="B48" s="335" t="s">
        <v>2995</v>
      </c>
      <c r="C48" s="325" t="s">
        <v>545</v>
      </c>
      <c r="D48" s="324">
        <v>2</v>
      </c>
      <c r="E48" s="320"/>
      <c r="F48" s="319" t="str">
        <f>IF(E48="","",PRODUCT(D48,E48))</f>
        <v/>
      </c>
      <c r="G48" s="320"/>
      <c r="H48" s="319" t="str">
        <f>IF(G48="","",PRODUCT(D48,G48))</f>
        <v/>
      </c>
    </row>
    <row r="49" spans="1:8">
      <c r="A49" s="305">
        <f>(SUM(A48,1))</f>
        <v>47</v>
      </c>
      <c r="B49" s="326" t="s">
        <v>2994</v>
      </c>
      <c r="C49" s="325" t="s">
        <v>217</v>
      </c>
      <c r="D49" s="324">
        <v>130</v>
      </c>
      <c r="E49" s="320"/>
      <c r="F49" s="319" t="str">
        <f>IF(E49="","",PRODUCT(D49,E49))</f>
        <v/>
      </c>
      <c r="G49" s="320"/>
      <c r="H49" s="319" t="str">
        <f>IF(G49="","",PRODUCT(D49,G49))</f>
        <v/>
      </c>
    </row>
    <row r="50" spans="1:8">
      <c r="A50" s="305">
        <f>(SUM(A49,1))</f>
        <v>48</v>
      </c>
      <c r="B50" s="326" t="s">
        <v>2993</v>
      </c>
      <c r="C50" s="325" t="s">
        <v>217</v>
      </c>
      <c r="D50" s="324">
        <v>130</v>
      </c>
      <c r="E50" s="320"/>
      <c r="F50" s="319" t="str">
        <f>IF(E50="","",PRODUCT(D50,E50))</f>
        <v/>
      </c>
      <c r="G50" s="320"/>
      <c r="H50" s="319" t="str">
        <f>IF(G50="","",PRODUCT(D50,G50))</f>
        <v/>
      </c>
    </row>
    <row r="51" spans="1:8">
      <c r="A51" s="305">
        <f>(SUM(A50,1))</f>
        <v>49</v>
      </c>
      <c r="B51" s="326" t="s">
        <v>2992</v>
      </c>
      <c r="C51" s="325" t="s">
        <v>217</v>
      </c>
      <c r="D51" s="324">
        <v>130</v>
      </c>
      <c r="E51" s="320"/>
      <c r="F51" s="319" t="str">
        <f>IF(E51="","",PRODUCT(D51,E51))</f>
        <v/>
      </c>
      <c r="G51" s="320"/>
      <c r="H51" s="319" t="str">
        <f>IF(G51="","",PRODUCT(D51,G51))</f>
        <v/>
      </c>
    </row>
    <row r="52" spans="1:8">
      <c r="A52" s="305">
        <f>(SUM(A51,1))</f>
        <v>50</v>
      </c>
      <c r="B52" s="326" t="s">
        <v>2991</v>
      </c>
      <c r="C52" s="325" t="s">
        <v>217</v>
      </c>
      <c r="D52" s="324">
        <v>80</v>
      </c>
      <c r="E52" s="320"/>
      <c r="F52" s="319" t="str">
        <f>IF(E52="","",PRODUCT(D52,E52))</f>
        <v/>
      </c>
      <c r="G52" s="320"/>
      <c r="H52" s="319" t="str">
        <f>IF(G52="","",PRODUCT(D52,G52))</f>
        <v/>
      </c>
    </row>
    <row r="53" spans="1:8">
      <c r="A53" s="305">
        <f>(SUM(A52,1))</f>
        <v>51</v>
      </c>
      <c r="B53" s="326" t="s">
        <v>2891</v>
      </c>
      <c r="C53" s="325" t="s">
        <v>217</v>
      </c>
      <c r="D53" s="324">
        <v>50</v>
      </c>
      <c r="E53" s="320"/>
      <c r="F53" s="319" t="str">
        <f>IF(E53="","",PRODUCT(D53,E53))</f>
        <v/>
      </c>
      <c r="G53" s="320"/>
      <c r="H53" s="319" t="str">
        <f>IF(G53="","",PRODUCT(D53,G53))</f>
        <v/>
      </c>
    </row>
    <row r="54" spans="1:8">
      <c r="A54" s="305">
        <f>(SUM(A53,1))</f>
        <v>52</v>
      </c>
      <c r="B54" s="326" t="s">
        <v>2782</v>
      </c>
      <c r="C54" s="325" t="s">
        <v>2760</v>
      </c>
      <c r="D54" s="324">
        <v>1</v>
      </c>
      <c r="E54" s="320"/>
      <c r="F54" s="319" t="str">
        <f>IF(E54="","",PRODUCT(D54,E54))</f>
        <v/>
      </c>
      <c r="G54" s="320"/>
      <c r="H54" s="319" t="str">
        <f>IF(G54="","",PRODUCT(D54,G54))</f>
        <v/>
      </c>
    </row>
    <row r="55" spans="1:8">
      <c r="A55" s="305">
        <f>(SUM(A54,1))</f>
        <v>53</v>
      </c>
      <c r="B55" s="326" t="s">
        <v>2990</v>
      </c>
      <c r="C55" s="325" t="s">
        <v>545</v>
      </c>
      <c r="D55" s="324">
        <v>1</v>
      </c>
      <c r="E55" s="320"/>
      <c r="F55" s="319" t="str">
        <f>IF(E55="","",PRODUCT(D55,E55))</f>
        <v/>
      </c>
      <c r="G55" s="320"/>
      <c r="H55" s="319" t="str">
        <f>IF(G55="","",PRODUCT(D55,G55))</f>
        <v/>
      </c>
    </row>
    <row r="56" spans="1:8">
      <c r="A56" s="305">
        <f>(SUM(A55,1))</f>
        <v>54</v>
      </c>
      <c r="B56" s="326" t="s">
        <v>2989</v>
      </c>
      <c r="C56" s="325" t="s">
        <v>545</v>
      </c>
      <c r="D56" s="324">
        <v>50</v>
      </c>
      <c r="E56" s="320"/>
      <c r="F56" s="319" t="str">
        <f>IF(E56="","",PRODUCT(D56,E56))</f>
        <v/>
      </c>
      <c r="G56" s="320"/>
      <c r="H56" s="319" t="str">
        <f>IF(G56="","",PRODUCT(D56,G56))</f>
        <v/>
      </c>
    </row>
    <row r="57" spans="1:8">
      <c r="A57" s="305">
        <f>(SUM(A56,1))</f>
        <v>55</v>
      </c>
      <c r="B57" s="327" t="s">
        <v>2961</v>
      </c>
      <c r="C57" s="322" t="s">
        <v>545</v>
      </c>
      <c r="D57" s="321">
        <v>20</v>
      </c>
      <c r="E57" s="320"/>
      <c r="F57" s="319" t="str">
        <f>IF(E57="","",PRODUCT(D57,E57))</f>
        <v/>
      </c>
      <c r="G57" s="320"/>
      <c r="H57" s="319" t="str">
        <f>IF(G57="","",PRODUCT(D57,G57))</f>
        <v/>
      </c>
    </row>
    <row r="58" spans="1:8">
      <c r="A58" s="305">
        <f>(SUM(A57,1))</f>
        <v>56</v>
      </c>
      <c r="B58" s="340" t="s">
        <v>2988</v>
      </c>
      <c r="C58" s="339" t="s">
        <v>545</v>
      </c>
      <c r="D58" s="350">
        <v>5</v>
      </c>
      <c r="E58" s="320"/>
      <c r="F58" s="319" t="str">
        <f>IF(E58="","",PRODUCT(D58,E58))</f>
        <v/>
      </c>
      <c r="G58" s="320"/>
      <c r="H58" s="319" t="str">
        <f>IF(G58="","",PRODUCT(D58,G58))</f>
        <v/>
      </c>
    </row>
    <row r="59" spans="1:8">
      <c r="A59" s="305">
        <f>(SUM(A58,1))</f>
        <v>57</v>
      </c>
      <c r="B59" s="340" t="s">
        <v>2987</v>
      </c>
      <c r="C59" s="339" t="s">
        <v>545</v>
      </c>
      <c r="D59" s="350">
        <v>2</v>
      </c>
      <c r="E59" s="320"/>
      <c r="F59" s="319" t="str">
        <f>IF(E59="","",PRODUCT(D59,E59))</f>
        <v/>
      </c>
      <c r="G59" s="320"/>
      <c r="H59" s="319" t="str">
        <f>IF(G59="","",PRODUCT(D59,G59))</f>
        <v/>
      </c>
    </row>
    <row r="60" spans="1:8">
      <c r="A60" s="305">
        <f>(SUM(A59,1))</f>
        <v>58</v>
      </c>
      <c r="B60" s="340" t="s">
        <v>2986</v>
      </c>
      <c r="C60" s="339" t="s">
        <v>545</v>
      </c>
      <c r="D60" s="350">
        <v>7</v>
      </c>
      <c r="E60" s="320"/>
      <c r="F60" s="319" t="str">
        <f>IF(E60="","",PRODUCT(D60,E60))</f>
        <v/>
      </c>
      <c r="G60" s="320"/>
      <c r="H60" s="319" t="str">
        <f>IF(G60="","",PRODUCT(D60,G60))</f>
        <v/>
      </c>
    </row>
    <row r="61" spans="1:8">
      <c r="A61" s="305">
        <f>(SUM(A60,1))</f>
        <v>59</v>
      </c>
      <c r="B61" s="340" t="s">
        <v>2985</v>
      </c>
      <c r="C61" s="339" t="s">
        <v>545</v>
      </c>
      <c r="D61" s="350">
        <v>2</v>
      </c>
      <c r="E61" s="320"/>
      <c r="F61" s="319" t="str">
        <f>IF(E61="","",PRODUCT(D61,E61))</f>
        <v/>
      </c>
      <c r="G61" s="320"/>
      <c r="H61" s="319" t="str">
        <f>IF(G61="","",PRODUCT(D61,G61))</f>
        <v/>
      </c>
    </row>
    <row r="62" spans="1:8">
      <c r="A62" s="305">
        <f>(SUM(A61,1))</f>
        <v>60</v>
      </c>
      <c r="B62" s="340" t="s">
        <v>2984</v>
      </c>
      <c r="C62" s="339" t="s">
        <v>545</v>
      </c>
      <c r="D62" s="350">
        <v>28</v>
      </c>
      <c r="E62" s="320"/>
      <c r="F62" s="319" t="str">
        <f>IF(E62="","",PRODUCT(D62,E62))</f>
        <v/>
      </c>
      <c r="G62" s="320"/>
      <c r="H62" s="319" t="str">
        <f>IF(G62="","",PRODUCT(D62,G62))</f>
        <v/>
      </c>
    </row>
    <row r="63" spans="1:8">
      <c r="A63" s="305">
        <f>(SUM(A62,1))</f>
        <v>61</v>
      </c>
      <c r="B63" s="340" t="s">
        <v>2983</v>
      </c>
      <c r="C63" s="339" t="s">
        <v>545</v>
      </c>
      <c r="D63" s="350">
        <v>8</v>
      </c>
      <c r="E63" s="320"/>
      <c r="F63" s="319" t="str">
        <f>IF(E63="","",PRODUCT(D63,E63))</f>
        <v/>
      </c>
      <c r="G63" s="320"/>
      <c r="H63" s="319" t="str">
        <f>IF(G63="","",PRODUCT(D63,G63))</f>
        <v/>
      </c>
    </row>
    <row r="64" spans="1:8">
      <c r="A64" s="305">
        <f>(SUM(A63,1))</f>
        <v>62</v>
      </c>
      <c r="B64" s="340" t="s">
        <v>2982</v>
      </c>
      <c r="C64" s="339" t="s">
        <v>545</v>
      </c>
      <c r="D64" s="350">
        <v>3</v>
      </c>
      <c r="E64" s="320"/>
      <c r="F64" s="319" t="str">
        <f>IF(E64="","",PRODUCT(D64,E64))</f>
        <v/>
      </c>
      <c r="G64" s="320"/>
      <c r="H64" s="319" t="str">
        <f>IF(G64="","",PRODUCT(D64,G64))</f>
        <v/>
      </c>
    </row>
    <row r="65" spans="1:8">
      <c r="A65" s="305">
        <f>(SUM(A64,1))</f>
        <v>63</v>
      </c>
      <c r="B65" s="340" t="s">
        <v>2981</v>
      </c>
      <c r="C65" s="339" t="s">
        <v>545</v>
      </c>
      <c r="D65" s="350">
        <v>2</v>
      </c>
      <c r="E65" s="320"/>
      <c r="F65" s="319" t="str">
        <f>IF(E65="","",PRODUCT(D65,E65))</f>
        <v/>
      </c>
      <c r="G65" s="320"/>
      <c r="H65" s="319" t="str">
        <f>IF(G65="","",PRODUCT(D65,G65))</f>
        <v/>
      </c>
    </row>
    <row r="66" spans="1:8">
      <c r="A66" s="305">
        <f>(SUM(A65,1))</f>
        <v>64</v>
      </c>
      <c r="B66" s="340" t="s">
        <v>2980</v>
      </c>
      <c r="C66" s="339" t="s">
        <v>545</v>
      </c>
      <c r="D66" s="350">
        <v>22</v>
      </c>
      <c r="E66" s="320"/>
      <c r="F66" s="319" t="str">
        <f>IF(E66="","",PRODUCT(D66,E66))</f>
        <v/>
      </c>
      <c r="G66" s="320"/>
      <c r="H66" s="319" t="str">
        <f>IF(G66="","",PRODUCT(D66,G66))</f>
        <v/>
      </c>
    </row>
    <row r="67" spans="1:8">
      <c r="A67" s="305">
        <f>(SUM(A66,1))</f>
        <v>65</v>
      </c>
      <c r="B67" s="340" t="s">
        <v>2979</v>
      </c>
      <c r="C67" s="339" t="s">
        <v>545</v>
      </c>
      <c r="D67" s="350">
        <v>28</v>
      </c>
      <c r="E67" s="320"/>
      <c r="F67" s="319" t="str">
        <f>IF(E67="","",PRODUCT(D67,E67))</f>
        <v/>
      </c>
      <c r="G67" s="320"/>
      <c r="H67" s="319" t="str">
        <f>IF(G67="","",PRODUCT(D67,G67))</f>
        <v/>
      </c>
    </row>
    <row r="68" spans="1:8">
      <c r="A68" s="305">
        <f>(SUM(A67,1))</f>
        <v>66</v>
      </c>
      <c r="B68" s="340" t="s">
        <v>2978</v>
      </c>
      <c r="C68" s="339" t="s">
        <v>545</v>
      </c>
      <c r="D68" s="350">
        <v>2</v>
      </c>
      <c r="E68" s="320"/>
      <c r="F68" s="319" t="str">
        <f>IF(E68="","",PRODUCT(D68,E68))</f>
        <v/>
      </c>
      <c r="G68" s="320"/>
      <c r="H68" s="319" t="str">
        <f>IF(G68="","",PRODUCT(D68,G68))</f>
        <v/>
      </c>
    </row>
    <row r="69" spans="1:8">
      <c r="A69" s="305">
        <f>(SUM(A68,1))</f>
        <v>67</v>
      </c>
      <c r="B69" s="340" t="s">
        <v>2977</v>
      </c>
      <c r="C69" s="339" t="s">
        <v>545</v>
      </c>
      <c r="D69" s="350">
        <v>1</v>
      </c>
      <c r="E69" s="320"/>
      <c r="F69" s="319" t="str">
        <f>IF(E69="","",PRODUCT(D69,E69))</f>
        <v/>
      </c>
      <c r="G69" s="320"/>
      <c r="H69" s="319" t="str">
        <f>IF(G69="","",PRODUCT(D69,G69))</f>
        <v/>
      </c>
    </row>
    <row r="70" spans="1:8">
      <c r="A70" s="305">
        <f>(SUM(A56,1))</f>
        <v>55</v>
      </c>
      <c r="B70" s="338" t="s">
        <v>2792</v>
      </c>
      <c r="C70" s="337" t="s">
        <v>1174</v>
      </c>
      <c r="D70" s="324">
        <v>140</v>
      </c>
      <c r="E70" s="320"/>
      <c r="F70" s="319" t="str">
        <f>IF(E70="","",PRODUCT(D70,E70))</f>
        <v/>
      </c>
      <c r="G70" s="320"/>
      <c r="H70" s="319" t="str">
        <f>IF(G70="","",PRODUCT(D70,G70))</f>
        <v/>
      </c>
    </row>
    <row r="71" spans="1:8">
      <c r="A71" s="299">
        <f>(SUM(A70,1))</f>
        <v>56</v>
      </c>
      <c r="B71" s="296"/>
      <c r="C71" s="298"/>
      <c r="D71" s="298"/>
      <c r="E71" s="298"/>
      <c r="F71" s="297">
        <f>SUM(F3:F70)</f>
        <v>0</v>
      </c>
      <c r="G71" s="296"/>
      <c r="H71" s="297">
        <f>SUM(H3:H70)</f>
        <v>0</v>
      </c>
    </row>
    <row r="72" spans="1:8">
      <c r="A72" s="294">
        <f>(SUM(A71,1))</f>
        <v>57</v>
      </c>
      <c r="B72" s="293" t="s">
        <v>2759</v>
      </c>
      <c r="C72" s="290"/>
      <c r="D72" s="292">
        <v>3</v>
      </c>
      <c r="E72" s="290" t="s">
        <v>633</v>
      </c>
      <c r="F72" s="318">
        <f>ROUND(F71*D72*0.01,1)</f>
        <v>0</v>
      </c>
      <c r="G72" s="290"/>
      <c r="H72" s="289"/>
    </row>
    <row r="73" spans="1:8">
      <c r="A73" s="294">
        <f>(SUM(A72,1))</f>
        <v>58</v>
      </c>
      <c r="B73" s="293" t="s">
        <v>2758</v>
      </c>
      <c r="C73" s="290"/>
      <c r="D73" s="292">
        <v>15</v>
      </c>
      <c r="E73" s="290" t="s">
        <v>633</v>
      </c>
      <c r="F73" s="291"/>
      <c r="G73" s="290"/>
      <c r="H73" s="318">
        <f>ROUND(H71*D73*0.01,1)</f>
        <v>0</v>
      </c>
    </row>
    <row r="74" spans="1:8">
      <c r="A74" s="288">
        <f>(SUM(A73,1))</f>
        <v>59</v>
      </c>
      <c r="B74" s="287" t="s">
        <v>2751</v>
      </c>
      <c r="C74" s="286"/>
      <c r="D74" s="286"/>
      <c r="E74" s="286"/>
      <c r="F74" s="316">
        <f>SUM(F71:F73)</f>
        <v>0</v>
      </c>
      <c r="G74" s="317"/>
      <c r="H74" s="316">
        <f>SUM(H71:H73)</f>
        <v>0</v>
      </c>
    </row>
    <row r="78" spans="1:8">
      <c r="B78" s="329" t="s">
        <v>2976</v>
      </c>
      <c r="C78" s="314"/>
      <c r="D78" s="314"/>
      <c r="E78" s="313" t="s">
        <v>2756</v>
      </c>
      <c r="F78" s="313"/>
      <c r="G78" s="313" t="s">
        <v>2755</v>
      </c>
      <c r="H78" s="313"/>
    </row>
    <row r="79" spans="1:8">
      <c r="A79" s="312" t="s">
        <v>2754</v>
      </c>
      <c r="B79" s="328" t="s">
        <v>2753</v>
      </c>
      <c r="C79" s="307" t="s">
        <v>2768</v>
      </c>
      <c r="D79" s="306" t="s">
        <v>2767</v>
      </c>
      <c r="E79" s="307" t="s">
        <v>2766</v>
      </c>
      <c r="F79" s="306" t="s">
        <v>2752</v>
      </c>
      <c r="G79" s="307" t="s">
        <v>2766</v>
      </c>
      <c r="H79" s="306" t="s">
        <v>2752</v>
      </c>
    </row>
    <row r="80" spans="1:8">
      <c r="A80" s="305">
        <f>(SUM(A74,1))</f>
        <v>60</v>
      </c>
      <c r="B80" s="326" t="s">
        <v>2975</v>
      </c>
      <c r="C80" s="325" t="s">
        <v>217</v>
      </c>
      <c r="D80" s="324">
        <v>85</v>
      </c>
      <c r="E80" s="320"/>
      <c r="F80" s="319" t="str">
        <f>IF(E80="","",PRODUCT(D80,E80))</f>
        <v/>
      </c>
      <c r="G80" s="320"/>
      <c r="H80" s="319" t="str">
        <f>IF(G80="","",PRODUCT(D80,G80))</f>
        <v/>
      </c>
    </row>
    <row r="81" spans="1:8">
      <c r="A81" s="305">
        <f>(SUM(A80,1))</f>
        <v>61</v>
      </c>
      <c r="B81" s="326" t="s">
        <v>2974</v>
      </c>
      <c r="C81" s="325" t="s">
        <v>217</v>
      </c>
      <c r="D81" s="324">
        <v>30</v>
      </c>
      <c r="E81" s="320"/>
      <c r="F81" s="319" t="str">
        <f>IF(E81="","",PRODUCT(D81,E81))</f>
        <v/>
      </c>
      <c r="G81" s="320"/>
      <c r="H81" s="319" t="str">
        <f>IF(G81="","",PRODUCT(D81,G81))</f>
        <v/>
      </c>
    </row>
    <row r="82" spans="1:8">
      <c r="A82" s="305">
        <f>(SUM(A81,1))</f>
        <v>62</v>
      </c>
      <c r="B82" s="326" t="s">
        <v>2973</v>
      </c>
      <c r="C82" s="325" t="s">
        <v>217</v>
      </c>
      <c r="D82" s="324">
        <v>260</v>
      </c>
      <c r="E82" s="320"/>
      <c r="F82" s="319" t="str">
        <f>IF(E82="","",PRODUCT(D82,E82))</f>
        <v/>
      </c>
      <c r="G82" s="320"/>
      <c r="H82" s="319" t="str">
        <f>IF(G82="","",PRODUCT(D82,G82))</f>
        <v/>
      </c>
    </row>
    <row r="83" spans="1:8">
      <c r="A83" s="305">
        <f>(SUM(A82,1))</f>
        <v>63</v>
      </c>
      <c r="B83" s="326" t="s">
        <v>2972</v>
      </c>
      <c r="C83" s="325" t="s">
        <v>217</v>
      </c>
      <c r="D83" s="324">
        <v>100</v>
      </c>
      <c r="E83" s="320"/>
      <c r="F83" s="319" t="str">
        <f>IF(E83="","",PRODUCT(D83,E83))</f>
        <v/>
      </c>
      <c r="G83" s="320"/>
      <c r="H83" s="319" t="str">
        <f>IF(G83="","",PRODUCT(D83,G83))</f>
        <v/>
      </c>
    </row>
    <row r="84" spans="1:8">
      <c r="A84" s="305">
        <f>(SUM(A83,1))</f>
        <v>64</v>
      </c>
      <c r="B84" s="326" t="s">
        <v>2971</v>
      </c>
      <c r="C84" s="325" t="s">
        <v>217</v>
      </c>
      <c r="D84" s="324">
        <v>600</v>
      </c>
      <c r="E84" s="320"/>
      <c r="F84" s="319" t="str">
        <f>IF(E84="","",PRODUCT(D84,E84))</f>
        <v/>
      </c>
      <c r="G84" s="320"/>
      <c r="H84" s="319" t="str">
        <f>IF(G84="","",PRODUCT(D84,G84))</f>
        <v/>
      </c>
    </row>
    <row r="85" spans="1:8">
      <c r="A85" s="305">
        <f>(SUM(A84,1))</f>
        <v>65</v>
      </c>
      <c r="B85" s="326" t="s">
        <v>2970</v>
      </c>
      <c r="C85" s="325" t="s">
        <v>217</v>
      </c>
      <c r="D85" s="324">
        <v>350</v>
      </c>
      <c r="E85" s="320"/>
      <c r="F85" s="319" t="str">
        <f>IF(E85="","",PRODUCT(D85,E85))</f>
        <v/>
      </c>
      <c r="G85" s="320"/>
      <c r="H85" s="319" t="str">
        <f>IF(G85="","",PRODUCT(D85,G85))</f>
        <v/>
      </c>
    </row>
    <row r="86" spans="1:8">
      <c r="A86" s="305">
        <f>(SUM(A85,1))</f>
        <v>66</v>
      </c>
      <c r="B86" s="326" t="s">
        <v>2831</v>
      </c>
      <c r="C86" s="325" t="s">
        <v>217</v>
      </c>
      <c r="D86" s="324">
        <v>460</v>
      </c>
      <c r="E86" s="320"/>
      <c r="F86" s="319" t="str">
        <f>IF(E86="","",PRODUCT(D86,E86))</f>
        <v/>
      </c>
      <c r="G86" s="320"/>
      <c r="H86" s="319" t="str">
        <f>IF(G86="","",PRODUCT(D86,G86))</f>
        <v/>
      </c>
    </row>
    <row r="87" spans="1:8">
      <c r="A87" s="305">
        <f>(SUM(A86,1))</f>
        <v>67</v>
      </c>
      <c r="B87" s="326" t="s">
        <v>2969</v>
      </c>
      <c r="C87" s="325" t="s">
        <v>217</v>
      </c>
      <c r="D87" s="324">
        <v>320</v>
      </c>
      <c r="E87" s="320"/>
      <c r="F87" s="319" t="str">
        <f>IF(E87="","",PRODUCT(D87,E87))</f>
        <v/>
      </c>
      <c r="G87" s="320"/>
      <c r="H87" s="319" t="str">
        <f>IF(G87="","",PRODUCT(D87,G87))</f>
        <v/>
      </c>
    </row>
    <row r="88" spans="1:8">
      <c r="A88" s="305">
        <f>(SUM(A87,1))</f>
        <v>68</v>
      </c>
      <c r="B88" s="326" t="s">
        <v>2968</v>
      </c>
      <c r="C88" s="325" t="s">
        <v>217</v>
      </c>
      <c r="D88" s="324">
        <v>100</v>
      </c>
      <c r="E88" s="320"/>
      <c r="F88" s="319" t="str">
        <f>IF(E88="","",PRODUCT(D88,E88))</f>
        <v/>
      </c>
      <c r="G88" s="320"/>
      <c r="H88" s="319" t="str">
        <f>IF(G88="","",PRODUCT(D88,G88))</f>
        <v/>
      </c>
    </row>
    <row r="89" spans="1:8">
      <c r="A89" s="305">
        <f>(SUM(A88,1))</f>
        <v>69</v>
      </c>
      <c r="B89" s="323" t="s">
        <v>2967</v>
      </c>
      <c r="C89" s="322" t="s">
        <v>217</v>
      </c>
      <c r="D89" s="324">
        <v>920</v>
      </c>
      <c r="E89" s="320"/>
      <c r="F89" s="319" t="str">
        <f>IF(E89="","",PRODUCT(D89,E89))</f>
        <v/>
      </c>
      <c r="G89" s="320"/>
      <c r="H89" s="319" t="str">
        <f>IF(G89="","",PRODUCT(D89,G89))</f>
        <v/>
      </c>
    </row>
    <row r="90" spans="1:8" ht="24.75">
      <c r="A90" s="305">
        <f>(SUM(A89,1))</f>
        <v>70</v>
      </c>
      <c r="B90" s="348" t="s">
        <v>2966</v>
      </c>
      <c r="C90" s="322" t="s">
        <v>545</v>
      </c>
      <c r="D90" s="324">
        <v>1</v>
      </c>
      <c r="E90" s="320"/>
      <c r="F90" s="319" t="str">
        <f>IF(E90="","",PRODUCT(D90,E90))</f>
        <v/>
      </c>
      <c r="G90" s="320"/>
      <c r="H90" s="319" t="str">
        <f>IF(G90="","",PRODUCT(D90,G90))</f>
        <v/>
      </c>
    </row>
    <row r="91" spans="1:8">
      <c r="A91" s="305">
        <f>(SUM(A90,1))</f>
        <v>71</v>
      </c>
      <c r="B91" s="323" t="s">
        <v>3077</v>
      </c>
      <c r="C91" s="322" t="s">
        <v>545</v>
      </c>
      <c r="D91" s="324">
        <v>3</v>
      </c>
      <c r="E91" s="320"/>
      <c r="F91" s="319" t="str">
        <f>IF(E91="","",PRODUCT(D91,E91))</f>
        <v/>
      </c>
      <c r="G91" s="320"/>
      <c r="H91" s="319" t="str">
        <f>IF(G91="","",PRODUCT(D91,G91))</f>
        <v/>
      </c>
    </row>
    <row r="92" spans="1:8">
      <c r="A92" s="305">
        <f>(SUM(A91,1))</f>
        <v>72</v>
      </c>
      <c r="B92" s="323" t="s">
        <v>2965</v>
      </c>
      <c r="C92" s="322" t="s">
        <v>545</v>
      </c>
      <c r="D92" s="324">
        <v>3</v>
      </c>
      <c r="E92" s="320"/>
      <c r="F92" s="319" t="str">
        <f>IF(E92="","",PRODUCT(D92,E92))</f>
        <v/>
      </c>
      <c r="G92" s="320"/>
      <c r="H92" s="319" t="str">
        <f>IF(G92="","",PRODUCT(D92,G92))</f>
        <v/>
      </c>
    </row>
    <row r="93" spans="1:8">
      <c r="A93" s="305">
        <f>(SUM(A92,1))</f>
        <v>73</v>
      </c>
      <c r="B93" s="323" t="s">
        <v>2964</v>
      </c>
      <c r="C93" s="322" t="s">
        <v>545</v>
      </c>
      <c r="D93" s="324">
        <v>1</v>
      </c>
      <c r="E93" s="320"/>
      <c r="F93" s="319" t="str">
        <f>IF(E93="","",PRODUCT(D93,E93))</f>
        <v/>
      </c>
      <c r="G93" s="320"/>
      <c r="H93" s="319" t="str">
        <f>IF(G93="","",PRODUCT(D93,G93))</f>
        <v/>
      </c>
    </row>
    <row r="94" spans="1:8">
      <c r="A94" s="305">
        <f>(SUM(A93,1))</f>
        <v>74</v>
      </c>
      <c r="B94" s="323" t="s">
        <v>3076</v>
      </c>
      <c r="C94" s="322" t="s">
        <v>545</v>
      </c>
      <c r="D94" s="324">
        <v>1</v>
      </c>
      <c r="E94" s="320"/>
      <c r="F94" s="319" t="str">
        <f>IF(E94="","",PRODUCT(D94,E94))</f>
        <v/>
      </c>
      <c r="G94" s="320"/>
      <c r="H94" s="319" t="str">
        <f>IF(G94="","",PRODUCT(D94,G94))</f>
        <v/>
      </c>
    </row>
    <row r="95" spans="1:8">
      <c r="A95" s="305">
        <f>(SUM(A94,1))</f>
        <v>75</v>
      </c>
      <c r="B95" s="323" t="s">
        <v>2963</v>
      </c>
      <c r="C95" s="322" t="s">
        <v>545</v>
      </c>
      <c r="D95" s="324">
        <v>4</v>
      </c>
      <c r="E95" s="320"/>
      <c r="F95" s="319" t="str">
        <f>IF(E95="","",PRODUCT(D95,E95))</f>
        <v/>
      </c>
      <c r="G95" s="320"/>
      <c r="H95" s="319" t="str">
        <f>IF(G95="","",PRODUCT(D95,G95))</f>
        <v/>
      </c>
    </row>
    <row r="96" spans="1:8">
      <c r="A96" s="305">
        <f>(SUM(A95,1))</f>
        <v>76</v>
      </c>
      <c r="B96" s="323" t="s">
        <v>2962</v>
      </c>
      <c r="C96" s="322" t="s">
        <v>545</v>
      </c>
      <c r="D96" s="324">
        <v>15</v>
      </c>
      <c r="E96" s="320"/>
      <c r="F96" s="319" t="str">
        <f>IF(E96="","",PRODUCT(D96,E96))</f>
        <v/>
      </c>
      <c r="G96" s="320"/>
      <c r="H96" s="319" t="str">
        <f>IF(G96="","",PRODUCT(D96,G96))</f>
        <v/>
      </c>
    </row>
    <row r="97" spans="1:8">
      <c r="A97" s="305">
        <f>(SUM(A96,1))</f>
        <v>77</v>
      </c>
      <c r="B97" s="327" t="s">
        <v>2961</v>
      </c>
      <c r="C97" s="322" t="s">
        <v>545</v>
      </c>
      <c r="D97" s="324">
        <v>8</v>
      </c>
      <c r="E97" s="320"/>
      <c r="F97" s="319" t="str">
        <f>IF(E97="","",PRODUCT(D97,E97))</f>
        <v/>
      </c>
      <c r="G97" s="320"/>
      <c r="H97" s="319" t="str">
        <f>IF(G97="","",PRODUCT(D97,G97))</f>
        <v/>
      </c>
    </row>
    <row r="98" spans="1:8">
      <c r="A98" s="299">
        <f>(SUM(A97,1))</f>
        <v>78</v>
      </c>
      <c r="B98" s="296"/>
      <c r="C98" s="298"/>
      <c r="D98" s="298"/>
      <c r="E98" s="298"/>
      <c r="F98" s="297">
        <f>SUM(F80:F97)</f>
        <v>0</v>
      </c>
      <c r="G98" s="296"/>
      <c r="H98" s="297">
        <f>SUM(H80:H97)</f>
        <v>0</v>
      </c>
    </row>
    <row r="99" spans="1:8">
      <c r="A99" s="294">
        <f>(SUM(A98,1))</f>
        <v>79</v>
      </c>
      <c r="B99" s="293" t="s">
        <v>2759</v>
      </c>
      <c r="C99" s="290"/>
      <c r="D99" s="292">
        <v>3</v>
      </c>
      <c r="E99" s="290" t="s">
        <v>633</v>
      </c>
      <c r="F99" s="318">
        <f>ROUND(F98*D99*0.01,1)</f>
        <v>0</v>
      </c>
      <c r="G99" s="290"/>
      <c r="H99" s="289"/>
    </row>
    <row r="100" spans="1:8">
      <c r="A100" s="294">
        <f>(SUM(A99,1))</f>
        <v>80</v>
      </c>
      <c r="B100" s="293" t="s">
        <v>2758</v>
      </c>
      <c r="C100" s="290"/>
      <c r="D100" s="292">
        <v>6</v>
      </c>
      <c r="E100" s="290" t="s">
        <v>633</v>
      </c>
      <c r="F100" s="291"/>
      <c r="G100" s="290"/>
      <c r="H100" s="318">
        <f>ROUND(H98*D100*0.01,1)</f>
        <v>0</v>
      </c>
    </row>
    <row r="101" spans="1:8">
      <c r="A101" s="288">
        <f>(SUM(A100,1))</f>
        <v>81</v>
      </c>
      <c r="B101" s="287" t="s">
        <v>2751</v>
      </c>
      <c r="C101" s="286"/>
      <c r="D101" s="286"/>
      <c r="E101" s="286"/>
      <c r="F101" s="316">
        <f>SUM(F98:F100)</f>
        <v>0</v>
      </c>
      <c r="G101" s="317"/>
      <c r="H101" s="316">
        <f>SUM(H98:H100)</f>
        <v>0</v>
      </c>
    </row>
    <row r="102" spans="1:8">
      <c r="B102" s="331"/>
      <c r="C102" s="290"/>
      <c r="D102" s="290"/>
      <c r="E102" s="290"/>
      <c r="F102" s="330"/>
      <c r="G102" s="290"/>
      <c r="H102" s="330"/>
    </row>
    <row r="103" spans="1:8">
      <c r="B103" s="331"/>
      <c r="C103" s="290"/>
      <c r="D103" s="290"/>
      <c r="E103" s="290"/>
      <c r="F103" s="330"/>
      <c r="G103" s="290"/>
      <c r="H103" s="330"/>
    </row>
    <row r="104" spans="1:8">
      <c r="B104" s="331"/>
      <c r="C104" s="290"/>
      <c r="D104" s="290"/>
      <c r="E104" s="290"/>
      <c r="F104" s="330"/>
      <c r="G104" s="290"/>
      <c r="H104" s="330"/>
    </row>
    <row r="105" spans="1:8">
      <c r="B105" s="329" t="s">
        <v>3075</v>
      </c>
      <c r="C105" s="314"/>
      <c r="D105" s="314"/>
      <c r="E105" s="313" t="s">
        <v>2756</v>
      </c>
      <c r="F105" s="313"/>
      <c r="G105" s="313" t="s">
        <v>2755</v>
      </c>
      <c r="H105" s="313"/>
    </row>
    <row r="106" spans="1:8">
      <c r="A106" s="312" t="s">
        <v>2754</v>
      </c>
      <c r="B106" s="328" t="s">
        <v>2753</v>
      </c>
      <c r="C106" s="307" t="s">
        <v>2768</v>
      </c>
      <c r="D106" s="306" t="s">
        <v>2767</v>
      </c>
      <c r="E106" s="307" t="s">
        <v>2766</v>
      </c>
      <c r="F106" s="306" t="s">
        <v>2752</v>
      </c>
      <c r="G106" s="307" t="s">
        <v>2766</v>
      </c>
      <c r="H106" s="306" t="s">
        <v>2752</v>
      </c>
    </row>
    <row r="107" spans="1:8" ht="16.5">
      <c r="A107" s="305">
        <f>(SUM(A101,1))</f>
        <v>82</v>
      </c>
      <c r="B107" s="327" t="s">
        <v>2959</v>
      </c>
      <c r="C107" s="322" t="s">
        <v>545</v>
      </c>
      <c r="D107" s="321">
        <v>1</v>
      </c>
      <c r="E107" s="320"/>
      <c r="F107" s="319" t="str">
        <f>IF(E107="","",PRODUCT(D107,E107))</f>
        <v/>
      </c>
      <c r="G107" s="320"/>
      <c r="H107" s="319" t="str">
        <f>IF(G107="","",PRODUCT(D107,G107))</f>
        <v/>
      </c>
    </row>
    <row r="108" spans="1:8">
      <c r="A108" s="305">
        <f>(SUM(A107,1))</f>
        <v>83</v>
      </c>
      <c r="B108" s="333" t="s">
        <v>2935</v>
      </c>
      <c r="C108" s="322" t="s">
        <v>545</v>
      </c>
      <c r="D108" s="321">
        <v>1</v>
      </c>
      <c r="E108" s="320"/>
      <c r="F108" s="319" t="str">
        <f>IF(E108="","",PRODUCT(D108,E108))</f>
        <v/>
      </c>
      <c r="G108" s="320"/>
      <c r="H108" s="319" t="str">
        <f>IF(G108="","",PRODUCT(D108,G108))</f>
        <v/>
      </c>
    </row>
    <row r="109" spans="1:8">
      <c r="A109" s="305">
        <f>(SUM(A108,1))</f>
        <v>84</v>
      </c>
      <c r="B109" s="327" t="s">
        <v>2926</v>
      </c>
      <c r="C109" s="322" t="s">
        <v>545</v>
      </c>
      <c r="D109" s="321">
        <v>1</v>
      </c>
      <c r="E109" s="320"/>
      <c r="F109" s="319" t="str">
        <f>IF(E109="","",PRODUCT(D109,E109))</f>
        <v/>
      </c>
      <c r="G109" s="320"/>
      <c r="H109" s="319" t="str">
        <f>IF(G109="","",PRODUCT(D109,G109))</f>
        <v/>
      </c>
    </row>
    <row r="110" spans="1:8">
      <c r="A110" s="305">
        <f>(SUM(A109,1))</f>
        <v>85</v>
      </c>
      <c r="B110" s="327" t="s">
        <v>2958</v>
      </c>
      <c r="C110" s="322" t="s">
        <v>545</v>
      </c>
      <c r="D110" s="321">
        <v>1</v>
      </c>
      <c r="E110" s="320"/>
      <c r="F110" s="319" t="str">
        <f>IF(E110="","",PRODUCT(D110,E110))</f>
        <v/>
      </c>
      <c r="G110" s="320"/>
      <c r="H110" s="319" t="str">
        <f>IF(G110="","",PRODUCT(D110,G110))</f>
        <v/>
      </c>
    </row>
    <row r="111" spans="1:8">
      <c r="A111" s="305">
        <f>(SUM(A110,1))</f>
        <v>86</v>
      </c>
      <c r="B111" s="327" t="s">
        <v>2957</v>
      </c>
      <c r="C111" s="322" t="s">
        <v>545</v>
      </c>
      <c r="D111" s="321">
        <v>2</v>
      </c>
      <c r="E111" s="320"/>
      <c r="F111" s="319" t="str">
        <f>IF(E111="","",PRODUCT(D111,E111))</f>
        <v/>
      </c>
      <c r="G111" s="320"/>
      <c r="H111" s="319" t="str">
        <f>IF(G111="","",PRODUCT(D111,G111))</f>
        <v/>
      </c>
    </row>
    <row r="112" spans="1:8">
      <c r="A112" s="305">
        <f>(SUM(A111,1))</f>
        <v>87</v>
      </c>
      <c r="B112" s="327" t="s">
        <v>2925</v>
      </c>
      <c r="C112" s="322" t="s">
        <v>545</v>
      </c>
      <c r="D112" s="321">
        <v>4</v>
      </c>
      <c r="E112" s="320"/>
      <c r="F112" s="319" t="str">
        <f>IF(E112="","",PRODUCT(D112,E112))</f>
        <v/>
      </c>
      <c r="G112" s="320"/>
      <c r="H112" s="319" t="str">
        <f>IF(G112="","",PRODUCT(D112,G112))</f>
        <v/>
      </c>
    </row>
    <row r="113" spans="1:8">
      <c r="A113" s="305">
        <f>(SUM(A112,1))</f>
        <v>88</v>
      </c>
      <c r="B113" s="327" t="s">
        <v>2956</v>
      </c>
      <c r="C113" s="322" t="s">
        <v>545</v>
      </c>
      <c r="D113" s="321">
        <v>1</v>
      </c>
      <c r="E113" s="320"/>
      <c r="F113" s="319" t="str">
        <f>IF(E113="","",PRODUCT(D113,E113))</f>
        <v/>
      </c>
      <c r="G113" s="320"/>
      <c r="H113" s="319" t="str">
        <f>IF(G113="","",PRODUCT(D113,G113))</f>
        <v/>
      </c>
    </row>
    <row r="114" spans="1:8">
      <c r="A114" s="305">
        <f>(SUM(A113,1))</f>
        <v>89</v>
      </c>
      <c r="B114" s="327" t="s">
        <v>2934</v>
      </c>
      <c r="C114" s="322" t="s">
        <v>545</v>
      </c>
      <c r="D114" s="321">
        <v>5</v>
      </c>
      <c r="E114" s="320"/>
      <c r="F114" s="319" t="str">
        <f>IF(E114="","",PRODUCT(D114,E114))</f>
        <v/>
      </c>
      <c r="G114" s="320"/>
      <c r="H114" s="319" t="str">
        <f>IF(G114="","",PRODUCT(D114,G114))</f>
        <v/>
      </c>
    </row>
    <row r="115" spans="1:8">
      <c r="A115" s="305">
        <f>(SUM(A114,1))</f>
        <v>90</v>
      </c>
      <c r="B115" s="327" t="s">
        <v>2933</v>
      </c>
      <c r="C115" s="322" t="s">
        <v>545</v>
      </c>
      <c r="D115" s="321">
        <v>15</v>
      </c>
      <c r="E115" s="320"/>
      <c r="F115" s="319" t="str">
        <f>IF(E115="","",PRODUCT(D115,E115))</f>
        <v/>
      </c>
      <c r="G115" s="320"/>
      <c r="H115" s="319" t="str">
        <f>IF(G115="","",PRODUCT(D115,G115))</f>
        <v/>
      </c>
    </row>
    <row r="116" spans="1:8">
      <c r="A116" s="305">
        <f>(SUM(A115,1))</f>
        <v>91</v>
      </c>
      <c r="B116" s="327" t="s">
        <v>2922</v>
      </c>
      <c r="C116" s="322" t="s">
        <v>545</v>
      </c>
      <c r="D116" s="321">
        <v>12</v>
      </c>
      <c r="E116" s="320"/>
      <c r="F116" s="319" t="str">
        <f>IF(E116="","",PRODUCT(D116,E116))</f>
        <v/>
      </c>
      <c r="G116" s="320"/>
      <c r="H116" s="319" t="str">
        <f>IF(G116="","",PRODUCT(D116,G116))</f>
        <v/>
      </c>
    </row>
    <row r="117" spans="1:8">
      <c r="A117" s="305">
        <f>(SUM(A116,1))</f>
        <v>92</v>
      </c>
      <c r="B117" s="327" t="s">
        <v>2941</v>
      </c>
      <c r="C117" s="322" t="s">
        <v>545</v>
      </c>
      <c r="D117" s="321">
        <v>4</v>
      </c>
      <c r="E117" s="320"/>
      <c r="F117" s="319" t="str">
        <f>IF(E117="","",PRODUCT(D117,E117))</f>
        <v/>
      </c>
      <c r="G117" s="320"/>
      <c r="H117" s="319" t="str">
        <f>IF(G117="","",PRODUCT(D117,G117))</f>
        <v/>
      </c>
    </row>
    <row r="118" spans="1:8">
      <c r="A118" s="305">
        <f>(SUM(A117,1))</f>
        <v>93</v>
      </c>
      <c r="B118" s="327" t="s">
        <v>2940</v>
      </c>
      <c r="C118" s="322" t="s">
        <v>545</v>
      </c>
      <c r="D118" s="321">
        <v>10</v>
      </c>
      <c r="E118" s="320"/>
      <c r="F118" s="319" t="str">
        <f>IF(E118="","",PRODUCT(D118,E118))</f>
        <v/>
      </c>
      <c r="G118" s="320"/>
      <c r="H118" s="319" t="str">
        <f>IF(G118="","",PRODUCT(D118,G118))</f>
        <v/>
      </c>
    </row>
    <row r="119" spans="1:8">
      <c r="A119" s="305">
        <f>(SUM(A118,1))</f>
        <v>94</v>
      </c>
      <c r="B119" s="327" t="s">
        <v>2939</v>
      </c>
      <c r="C119" s="322" t="s">
        <v>545</v>
      </c>
      <c r="D119" s="321">
        <v>33</v>
      </c>
      <c r="E119" s="320"/>
      <c r="F119" s="319" t="str">
        <f>IF(E119="","",PRODUCT(D119,E119))</f>
        <v/>
      </c>
      <c r="G119" s="320"/>
      <c r="H119" s="319" t="str">
        <f>IF(G119="","",PRODUCT(D119,G119))</f>
        <v/>
      </c>
    </row>
    <row r="120" spans="1:8">
      <c r="A120" s="305">
        <f>(SUM(A119,1))</f>
        <v>95</v>
      </c>
      <c r="B120" s="327" t="s">
        <v>2947</v>
      </c>
      <c r="C120" s="322" t="s">
        <v>545</v>
      </c>
      <c r="D120" s="321">
        <v>1</v>
      </c>
      <c r="E120" s="320"/>
      <c r="F120" s="319" t="str">
        <f>IF(E120="","",PRODUCT(D120,E120))</f>
        <v/>
      </c>
      <c r="G120" s="320"/>
      <c r="H120" s="319" t="str">
        <f>IF(G120="","",PRODUCT(D120,G120))</f>
        <v/>
      </c>
    </row>
    <row r="121" spans="1:8">
      <c r="A121" s="305">
        <f>(SUM(A120,1))</f>
        <v>96</v>
      </c>
      <c r="B121" s="327" t="s">
        <v>2955</v>
      </c>
      <c r="C121" s="322" t="s">
        <v>545</v>
      </c>
      <c r="D121" s="321">
        <v>1</v>
      </c>
      <c r="E121" s="320"/>
      <c r="F121" s="319" t="str">
        <f>IF(E121="","",PRODUCT(D121,E121))</f>
        <v/>
      </c>
      <c r="G121" s="320"/>
      <c r="H121" s="319" t="str">
        <f>IF(G121="","",PRODUCT(D121,G121))</f>
        <v/>
      </c>
    </row>
    <row r="122" spans="1:8">
      <c r="A122" s="305">
        <f>(SUM(A121,1))</f>
        <v>97</v>
      </c>
      <c r="B122" s="327" t="s">
        <v>2954</v>
      </c>
      <c r="C122" s="322" t="s">
        <v>545</v>
      </c>
      <c r="D122" s="321">
        <v>1</v>
      </c>
      <c r="E122" s="320"/>
      <c r="F122" s="319" t="str">
        <f>IF(E122="","",PRODUCT(D122,E122))</f>
        <v/>
      </c>
      <c r="G122" s="320"/>
      <c r="H122" s="319" t="str">
        <f>IF(G122="","",PRODUCT(D122,G122))</f>
        <v/>
      </c>
    </row>
    <row r="123" spans="1:8">
      <c r="A123" s="305">
        <f>(SUM(A122,1))</f>
        <v>98</v>
      </c>
      <c r="B123" s="327" t="s">
        <v>2953</v>
      </c>
      <c r="C123" s="322" t="s">
        <v>545</v>
      </c>
      <c r="D123" s="321">
        <v>1</v>
      </c>
      <c r="E123" s="320"/>
      <c r="F123" s="319" t="str">
        <f>IF(E123="","",PRODUCT(D123,E123))</f>
        <v/>
      </c>
      <c r="G123" s="320"/>
      <c r="H123" s="319" t="str">
        <f>IF(G123="","",PRODUCT(D123,G123))</f>
        <v/>
      </c>
    </row>
    <row r="124" spans="1:8">
      <c r="A124" s="305">
        <f>(SUM(A123,1))</f>
        <v>99</v>
      </c>
      <c r="B124" s="327" t="s">
        <v>2952</v>
      </c>
      <c r="C124" s="322" t="s">
        <v>545</v>
      </c>
      <c r="D124" s="321">
        <v>1</v>
      </c>
      <c r="E124" s="320"/>
      <c r="F124" s="319" t="str">
        <f>IF(E124="","",PRODUCT(D124,E124))</f>
        <v/>
      </c>
      <c r="G124" s="320"/>
      <c r="H124" s="319" t="str">
        <f>IF(G124="","",PRODUCT(D124,G124))</f>
        <v/>
      </c>
    </row>
    <row r="125" spans="1:8">
      <c r="A125" s="305">
        <f>(SUM(A124,1))</f>
        <v>100</v>
      </c>
      <c r="B125" s="327" t="s">
        <v>2951</v>
      </c>
      <c r="C125" s="322" t="s">
        <v>545</v>
      </c>
      <c r="D125" s="321">
        <v>3</v>
      </c>
      <c r="E125" s="320"/>
      <c r="F125" s="319" t="str">
        <f>IF(E125="","",PRODUCT(D125,E125))</f>
        <v/>
      </c>
      <c r="G125" s="320"/>
      <c r="H125" s="319" t="str">
        <f>IF(G125="","",PRODUCT(D125,G125))</f>
        <v/>
      </c>
    </row>
    <row r="126" spans="1:8">
      <c r="A126" s="305">
        <f>(SUM(A125,1))</f>
        <v>101</v>
      </c>
      <c r="B126" s="327" t="s">
        <v>2938</v>
      </c>
      <c r="C126" s="322" t="s">
        <v>545</v>
      </c>
      <c r="D126" s="321">
        <v>1</v>
      </c>
      <c r="E126" s="320"/>
      <c r="F126" s="319" t="str">
        <f>IF(E126="","",PRODUCT(D126,E126))</f>
        <v/>
      </c>
      <c r="G126" s="320"/>
      <c r="H126" s="319" t="str">
        <f>IF(G126="","",PRODUCT(D126,G126))</f>
        <v/>
      </c>
    </row>
    <row r="127" spans="1:8">
      <c r="A127" s="305">
        <f>(SUM(A126,1))</f>
        <v>102</v>
      </c>
      <c r="B127" s="327" t="s">
        <v>3074</v>
      </c>
      <c r="C127" s="322" t="s">
        <v>545</v>
      </c>
      <c r="D127" s="321">
        <v>1</v>
      </c>
      <c r="E127" s="320"/>
      <c r="F127" s="319" t="str">
        <f>IF(E127="","",PRODUCT(D127,E127))</f>
        <v/>
      </c>
      <c r="G127" s="320"/>
      <c r="H127" s="319" t="str">
        <f>IF(G127="","",PRODUCT(D127,G127))</f>
        <v/>
      </c>
    </row>
    <row r="128" spans="1:8">
      <c r="A128" s="305">
        <f>(SUM(A127,1))</f>
        <v>103</v>
      </c>
      <c r="B128" s="327" t="s">
        <v>2950</v>
      </c>
      <c r="C128" s="322" t="s">
        <v>545</v>
      </c>
      <c r="D128" s="321">
        <v>1</v>
      </c>
      <c r="E128" s="320"/>
      <c r="F128" s="319" t="str">
        <f>IF(E128="","",PRODUCT(D128,E128))</f>
        <v/>
      </c>
      <c r="G128" s="320"/>
      <c r="H128" s="319" t="str">
        <f>IF(G128="","",PRODUCT(D128,G128))</f>
        <v/>
      </c>
    </row>
    <row r="129" spans="1:8">
      <c r="A129" s="305">
        <f>(SUM(A128,1))</f>
        <v>104</v>
      </c>
      <c r="B129" s="327" t="s">
        <v>2920</v>
      </c>
      <c r="C129" s="322" t="s">
        <v>545</v>
      </c>
      <c r="D129" s="321">
        <v>3</v>
      </c>
      <c r="E129" s="320"/>
      <c r="F129" s="319" t="str">
        <f>IF(E129="","",PRODUCT(D129,E129))</f>
        <v/>
      </c>
      <c r="G129" s="320"/>
      <c r="H129" s="319" t="str">
        <f>IF(G129="","",PRODUCT(D129,G129))</f>
        <v/>
      </c>
    </row>
    <row r="130" spans="1:8">
      <c r="A130" s="305">
        <f>(SUM(A129,1))</f>
        <v>105</v>
      </c>
      <c r="B130" s="327" t="s">
        <v>2919</v>
      </c>
      <c r="C130" s="322" t="s">
        <v>545</v>
      </c>
      <c r="D130" s="321">
        <v>74</v>
      </c>
      <c r="E130" s="320"/>
      <c r="F130" s="319" t="str">
        <f>IF(E130="","",PRODUCT(D130,E130))</f>
        <v/>
      </c>
      <c r="G130" s="320"/>
      <c r="H130" s="319" t="str">
        <f>IF(G130="","",PRODUCT(D130,G130))</f>
        <v/>
      </c>
    </row>
    <row r="131" spans="1:8">
      <c r="A131" s="305">
        <f>(SUM(A130,1))</f>
        <v>106</v>
      </c>
      <c r="B131" s="327" t="s">
        <v>2918</v>
      </c>
      <c r="C131" s="322" t="s">
        <v>2760</v>
      </c>
      <c r="D131" s="321">
        <v>1</v>
      </c>
      <c r="E131" s="320"/>
      <c r="F131" s="319" t="str">
        <f>IF(E131="","",PRODUCT(D131,E131))</f>
        <v/>
      </c>
      <c r="G131" s="320"/>
      <c r="H131" s="319" t="str">
        <f>IF(G131="","",PRODUCT(D131,G131))</f>
        <v/>
      </c>
    </row>
    <row r="132" spans="1:8">
      <c r="A132" s="299">
        <f>(SUM(A131,1))</f>
        <v>107</v>
      </c>
      <c r="B132" s="296"/>
      <c r="C132" s="298"/>
      <c r="D132" s="298"/>
      <c r="E132" s="298"/>
      <c r="F132" s="297">
        <f>SUM(F107:F131)</f>
        <v>0</v>
      </c>
      <c r="G132" s="296"/>
      <c r="H132" s="297">
        <f>SUM(H107:H131)</f>
        <v>0</v>
      </c>
    </row>
    <row r="133" spans="1:8">
      <c r="A133" s="294">
        <f>(SUM(A132,1))</f>
        <v>108</v>
      </c>
      <c r="B133" s="293" t="s">
        <v>2759</v>
      </c>
      <c r="C133" s="290"/>
      <c r="D133" s="292">
        <v>3</v>
      </c>
      <c r="E133" s="290" t="s">
        <v>633</v>
      </c>
      <c r="F133" s="318">
        <f>ROUND(F132*D133*0.01,1)</f>
        <v>0</v>
      </c>
      <c r="G133" s="290"/>
      <c r="H133" s="289"/>
    </row>
    <row r="134" spans="1:8">
      <c r="A134" s="294">
        <f>(SUM(A133,1))</f>
        <v>109</v>
      </c>
      <c r="B134" s="293" t="s">
        <v>2758</v>
      </c>
      <c r="C134" s="290"/>
      <c r="D134" s="292">
        <v>0</v>
      </c>
      <c r="E134" s="290" t="s">
        <v>633</v>
      </c>
      <c r="F134" s="291"/>
      <c r="G134" s="290"/>
      <c r="H134" s="318">
        <f>ROUND(H132*D134*0.01,1)</f>
        <v>0</v>
      </c>
    </row>
    <row r="135" spans="1:8">
      <c r="A135" s="288">
        <f>(SUM(A134,1))</f>
        <v>110</v>
      </c>
      <c r="B135" s="287" t="s">
        <v>2751</v>
      </c>
      <c r="C135" s="286"/>
      <c r="D135" s="286"/>
      <c r="E135" s="286"/>
      <c r="F135" s="316">
        <f>SUM(F132:F134)</f>
        <v>0</v>
      </c>
      <c r="G135" s="317"/>
      <c r="H135" s="316">
        <f>SUM(H132:H134)</f>
        <v>0</v>
      </c>
    </row>
    <row r="136" spans="1:8">
      <c r="B136" s="331"/>
      <c r="C136" s="290"/>
      <c r="D136" s="290"/>
      <c r="E136" s="290"/>
      <c r="F136" s="330"/>
      <c r="G136" s="290"/>
      <c r="H136" s="330"/>
    </row>
    <row r="137" spans="1:8">
      <c r="B137" s="331"/>
      <c r="C137" s="290"/>
      <c r="D137" s="290"/>
      <c r="E137" s="290"/>
      <c r="F137" s="330"/>
      <c r="G137" s="290"/>
      <c r="H137" s="330"/>
    </row>
    <row r="138" spans="1:8">
      <c r="B138" s="331"/>
      <c r="C138" s="290"/>
      <c r="D138" s="290"/>
      <c r="E138" s="290"/>
      <c r="F138" s="330"/>
      <c r="G138" s="290"/>
      <c r="H138" s="330"/>
    </row>
    <row r="139" spans="1:8">
      <c r="B139" s="329" t="s">
        <v>3073</v>
      </c>
      <c r="C139" s="314"/>
      <c r="D139" s="314"/>
      <c r="E139" s="313" t="s">
        <v>2756</v>
      </c>
      <c r="F139" s="313"/>
      <c r="G139" s="313" t="s">
        <v>2755</v>
      </c>
      <c r="H139" s="313"/>
    </row>
    <row r="140" spans="1:8">
      <c r="A140" s="312" t="s">
        <v>2754</v>
      </c>
      <c r="B140" s="328" t="s">
        <v>2753</v>
      </c>
      <c r="C140" s="307" t="s">
        <v>2768</v>
      </c>
      <c r="D140" s="306" t="s">
        <v>2767</v>
      </c>
      <c r="E140" s="307" t="s">
        <v>2766</v>
      </c>
      <c r="F140" s="306" t="s">
        <v>2752</v>
      </c>
      <c r="G140" s="307" t="s">
        <v>2766</v>
      </c>
      <c r="H140" s="306" t="s">
        <v>2752</v>
      </c>
    </row>
    <row r="141" spans="1:8" ht="16.5">
      <c r="A141" s="305">
        <f>(SUM(A135,1))</f>
        <v>111</v>
      </c>
      <c r="B141" s="327" t="s">
        <v>2948</v>
      </c>
      <c r="C141" s="322" t="s">
        <v>545</v>
      </c>
      <c r="D141" s="321">
        <v>1</v>
      </c>
      <c r="E141" s="320"/>
      <c r="F141" s="319" t="str">
        <f>IF(E141="","",PRODUCT(D141,E141))</f>
        <v/>
      </c>
      <c r="G141" s="320"/>
      <c r="H141" s="319" t="str">
        <f>IF(G141="","",PRODUCT(D141,G141))</f>
        <v/>
      </c>
    </row>
    <row r="142" spans="1:8">
      <c r="A142" s="305">
        <f>(SUM(A141,1))</f>
        <v>112</v>
      </c>
      <c r="B142" s="333" t="s">
        <v>2943</v>
      </c>
      <c r="C142" s="322" t="s">
        <v>545</v>
      </c>
      <c r="D142" s="321">
        <v>1</v>
      </c>
      <c r="E142" s="320"/>
      <c r="F142" s="319" t="str">
        <f>IF(E142="","",PRODUCT(D142,E142))</f>
        <v/>
      </c>
      <c r="G142" s="320"/>
      <c r="H142" s="319" t="str">
        <f>IF(G142="","",PRODUCT(D142,G142))</f>
        <v/>
      </c>
    </row>
    <row r="143" spans="1:8">
      <c r="A143" s="305">
        <f>(SUM(A142,1))</f>
        <v>113</v>
      </c>
      <c r="B143" s="327" t="s">
        <v>2926</v>
      </c>
      <c r="C143" s="322" t="s">
        <v>545</v>
      </c>
      <c r="D143" s="321">
        <v>1</v>
      </c>
      <c r="E143" s="320"/>
      <c r="F143" s="319" t="str">
        <f>IF(E143="","",PRODUCT(D143,E143))</f>
        <v/>
      </c>
      <c r="G143" s="320"/>
      <c r="H143" s="319" t="str">
        <f>IF(G143="","",PRODUCT(D143,G143))</f>
        <v/>
      </c>
    </row>
    <row r="144" spans="1:8">
      <c r="A144" s="305">
        <f>(SUM(A143,1))</f>
        <v>114</v>
      </c>
      <c r="B144" s="327" t="s">
        <v>2923</v>
      </c>
      <c r="C144" s="322" t="s">
        <v>545</v>
      </c>
      <c r="D144" s="321">
        <v>2</v>
      </c>
      <c r="E144" s="320"/>
      <c r="F144" s="319" t="str">
        <f>IF(E144="","",PRODUCT(D144,E144))</f>
        <v/>
      </c>
      <c r="G144" s="320"/>
      <c r="H144" s="319" t="str">
        <f>IF(G144="","",PRODUCT(D144,G144))</f>
        <v/>
      </c>
    </row>
    <row r="145" spans="1:8">
      <c r="A145" s="305">
        <f>(SUM(A144,1))</f>
        <v>115</v>
      </c>
      <c r="B145" s="327" t="s">
        <v>2934</v>
      </c>
      <c r="C145" s="322" t="s">
        <v>545</v>
      </c>
      <c r="D145" s="321">
        <v>5</v>
      </c>
      <c r="E145" s="320"/>
      <c r="F145" s="319" t="str">
        <f>IF(E145="","",PRODUCT(D145,E145))</f>
        <v/>
      </c>
      <c r="G145" s="320"/>
      <c r="H145" s="319" t="str">
        <f>IF(G145="","",PRODUCT(D145,G145))</f>
        <v/>
      </c>
    </row>
    <row r="146" spans="1:8">
      <c r="A146" s="305">
        <f>(SUM(A145,1))</f>
        <v>116</v>
      </c>
      <c r="B146" s="327" t="s">
        <v>2933</v>
      </c>
      <c r="C146" s="322" t="s">
        <v>545</v>
      </c>
      <c r="D146" s="321">
        <v>15</v>
      </c>
      <c r="E146" s="320"/>
      <c r="F146" s="319" t="str">
        <f>IF(E146="","",PRODUCT(D146,E146))</f>
        <v/>
      </c>
      <c r="G146" s="320"/>
      <c r="H146" s="319" t="str">
        <f>IF(G146="","",PRODUCT(D146,G146))</f>
        <v/>
      </c>
    </row>
    <row r="147" spans="1:8">
      <c r="A147" s="305">
        <f>(SUM(A146,1))</f>
        <v>117</v>
      </c>
      <c r="B147" s="327" t="s">
        <v>2922</v>
      </c>
      <c r="C147" s="322" t="s">
        <v>545</v>
      </c>
      <c r="D147" s="321">
        <v>11</v>
      </c>
      <c r="E147" s="320"/>
      <c r="F147" s="319" t="str">
        <f>IF(E147="","",PRODUCT(D147,E147))</f>
        <v/>
      </c>
      <c r="G147" s="320"/>
      <c r="H147" s="319" t="str">
        <f>IF(G147="","",PRODUCT(D147,G147))</f>
        <v/>
      </c>
    </row>
    <row r="148" spans="1:8">
      <c r="A148" s="305">
        <f>(SUM(A147,1))</f>
        <v>118</v>
      </c>
      <c r="B148" s="327" t="s">
        <v>2941</v>
      </c>
      <c r="C148" s="322" t="s">
        <v>545</v>
      </c>
      <c r="D148" s="321">
        <v>5</v>
      </c>
      <c r="E148" s="320"/>
      <c r="F148" s="319" t="str">
        <f>IF(E148="","",PRODUCT(D148,E148))</f>
        <v/>
      </c>
      <c r="G148" s="320"/>
      <c r="H148" s="319" t="str">
        <f>IF(G148="","",PRODUCT(D148,G148))</f>
        <v/>
      </c>
    </row>
    <row r="149" spans="1:8">
      <c r="A149" s="305">
        <f>(SUM(A148,1))</f>
        <v>119</v>
      </c>
      <c r="B149" s="327" t="s">
        <v>2940</v>
      </c>
      <c r="C149" s="322" t="s">
        <v>545</v>
      </c>
      <c r="D149" s="321">
        <v>6</v>
      </c>
      <c r="E149" s="320"/>
      <c r="F149" s="319" t="str">
        <f>IF(E149="","",PRODUCT(D149,E149))</f>
        <v/>
      </c>
      <c r="G149" s="320"/>
      <c r="H149" s="319" t="str">
        <f>IF(G149="","",PRODUCT(D149,G149))</f>
        <v/>
      </c>
    </row>
    <row r="150" spans="1:8">
      <c r="A150" s="305">
        <f>(SUM(A149,1))</f>
        <v>120</v>
      </c>
      <c r="B150" s="327" t="s">
        <v>2939</v>
      </c>
      <c r="C150" s="322" t="s">
        <v>545</v>
      </c>
      <c r="D150" s="321">
        <v>28</v>
      </c>
      <c r="E150" s="320"/>
      <c r="F150" s="319" t="str">
        <f>IF(E150="","",PRODUCT(D150,E150))</f>
        <v/>
      </c>
      <c r="G150" s="320"/>
      <c r="H150" s="319" t="str">
        <f>IF(G150="","",PRODUCT(D150,G150))</f>
        <v/>
      </c>
    </row>
    <row r="151" spans="1:8">
      <c r="A151" s="305">
        <f>(SUM(A150,1))</f>
        <v>121</v>
      </c>
      <c r="B151" s="327" t="s">
        <v>2938</v>
      </c>
      <c r="C151" s="322" t="s">
        <v>545</v>
      </c>
      <c r="D151" s="321">
        <v>1</v>
      </c>
      <c r="E151" s="320"/>
      <c r="F151" s="319" t="str">
        <f>IF(E151="","",PRODUCT(D151,E151))</f>
        <v/>
      </c>
      <c r="G151" s="320"/>
      <c r="H151" s="319" t="str">
        <f>IF(G151="","",PRODUCT(D151,G151))</f>
        <v/>
      </c>
    </row>
    <row r="152" spans="1:8">
      <c r="A152" s="305">
        <f>(SUM(A151,1))</f>
        <v>122</v>
      </c>
      <c r="B152" s="327" t="s">
        <v>2919</v>
      </c>
      <c r="C152" s="322" t="s">
        <v>545</v>
      </c>
      <c r="D152" s="321">
        <v>53</v>
      </c>
      <c r="E152" s="320"/>
      <c r="F152" s="319" t="str">
        <f>IF(E152="","",PRODUCT(D152,E152))</f>
        <v/>
      </c>
      <c r="G152" s="320"/>
      <c r="H152" s="319" t="str">
        <f>IF(G152="","",PRODUCT(D152,G152))</f>
        <v/>
      </c>
    </row>
    <row r="153" spans="1:8">
      <c r="A153" s="305">
        <f>(SUM(A152,1))</f>
        <v>123</v>
      </c>
      <c r="B153" s="327" t="s">
        <v>2918</v>
      </c>
      <c r="C153" s="322" t="s">
        <v>2760</v>
      </c>
      <c r="D153" s="321">
        <v>1</v>
      </c>
      <c r="E153" s="320"/>
      <c r="F153" s="319" t="str">
        <f>IF(E153="","",PRODUCT(D153,E153))</f>
        <v/>
      </c>
      <c r="G153" s="320"/>
      <c r="H153" s="319" t="str">
        <f>IF(G153="","",PRODUCT(D153,G153))</f>
        <v/>
      </c>
    </row>
    <row r="154" spans="1:8">
      <c r="A154" s="299">
        <f>(SUM(A153,1))</f>
        <v>124</v>
      </c>
      <c r="B154" s="296"/>
      <c r="C154" s="298"/>
      <c r="D154" s="298"/>
      <c r="E154" s="298"/>
      <c r="F154" s="297">
        <f>SUM(F141:F153)</f>
        <v>0</v>
      </c>
      <c r="G154" s="296"/>
      <c r="H154" s="297">
        <f>SUM(H141:H153)</f>
        <v>0</v>
      </c>
    </row>
    <row r="155" spans="1:8">
      <c r="A155" s="294">
        <f>(SUM(A154,1))</f>
        <v>125</v>
      </c>
      <c r="B155" s="293" t="s">
        <v>2759</v>
      </c>
      <c r="C155" s="290"/>
      <c r="D155" s="292">
        <v>3</v>
      </c>
      <c r="E155" s="290" t="s">
        <v>633</v>
      </c>
      <c r="F155" s="318">
        <f>ROUND(F154*D155*0.01,1)</f>
        <v>0</v>
      </c>
      <c r="G155" s="290"/>
      <c r="H155" s="289"/>
    </row>
    <row r="156" spans="1:8">
      <c r="A156" s="294">
        <f>(SUM(A155,1))</f>
        <v>126</v>
      </c>
      <c r="B156" s="293" t="s">
        <v>2758</v>
      </c>
      <c r="C156" s="290"/>
      <c r="D156" s="292">
        <v>0</v>
      </c>
      <c r="E156" s="290" t="s">
        <v>633</v>
      </c>
      <c r="F156" s="291"/>
      <c r="G156" s="290"/>
      <c r="H156" s="318">
        <f>ROUND(H154*D156*0.01,1)</f>
        <v>0</v>
      </c>
    </row>
    <row r="157" spans="1:8">
      <c r="A157" s="288">
        <f>(SUM(A156,1))</f>
        <v>127</v>
      </c>
      <c r="B157" s="287" t="s">
        <v>2751</v>
      </c>
      <c r="C157" s="286"/>
      <c r="D157" s="286"/>
      <c r="E157" s="286"/>
      <c r="F157" s="316">
        <f>SUM(F154:F156)</f>
        <v>0</v>
      </c>
      <c r="G157" s="317"/>
      <c r="H157" s="316">
        <f>SUM(H154:H156)</f>
        <v>0</v>
      </c>
    </row>
    <row r="158" spans="1:8">
      <c r="B158" s="331"/>
      <c r="C158" s="290"/>
      <c r="D158" s="290"/>
      <c r="E158" s="290"/>
      <c r="F158" s="330"/>
      <c r="G158" s="290"/>
      <c r="H158" s="330"/>
    </row>
    <row r="159" spans="1:8">
      <c r="B159" s="331"/>
      <c r="C159" s="290"/>
      <c r="D159" s="290"/>
      <c r="E159" s="290"/>
      <c r="F159" s="330"/>
      <c r="G159" s="290"/>
      <c r="H159" s="330"/>
    </row>
    <row r="160" spans="1:8">
      <c r="B160" s="331"/>
      <c r="C160" s="290"/>
      <c r="D160" s="290"/>
      <c r="E160" s="290"/>
      <c r="F160" s="330"/>
      <c r="G160" s="290"/>
      <c r="H160" s="330"/>
    </row>
    <row r="161" spans="1:8">
      <c r="B161" s="329" t="s">
        <v>3072</v>
      </c>
      <c r="C161" s="314"/>
      <c r="D161" s="314"/>
      <c r="E161" s="313" t="s">
        <v>2756</v>
      </c>
      <c r="F161" s="313"/>
      <c r="G161" s="313" t="s">
        <v>2755</v>
      </c>
      <c r="H161" s="313"/>
    </row>
    <row r="162" spans="1:8">
      <c r="A162" s="312" t="s">
        <v>2754</v>
      </c>
      <c r="B162" s="328" t="s">
        <v>2753</v>
      </c>
      <c r="C162" s="307" t="s">
        <v>2768</v>
      </c>
      <c r="D162" s="306" t="s">
        <v>2767</v>
      </c>
      <c r="E162" s="307" t="s">
        <v>2766</v>
      </c>
      <c r="F162" s="306" t="s">
        <v>2752</v>
      </c>
      <c r="G162" s="307" t="s">
        <v>2766</v>
      </c>
      <c r="H162" s="306" t="s">
        <v>2752</v>
      </c>
    </row>
    <row r="163" spans="1:8" ht="16.5">
      <c r="A163" s="305">
        <f>(SUM(A157,1))</f>
        <v>128</v>
      </c>
      <c r="B163" s="327" t="s">
        <v>2944</v>
      </c>
      <c r="C163" s="322" t="s">
        <v>545</v>
      </c>
      <c r="D163" s="321">
        <v>1</v>
      </c>
      <c r="E163" s="320"/>
      <c r="F163" s="319" t="str">
        <f>IF(E163="","",PRODUCT(D163,E163))</f>
        <v/>
      </c>
      <c r="G163" s="320"/>
      <c r="H163" s="319" t="str">
        <f>IF(G163="","",PRODUCT(D163,G163))</f>
        <v/>
      </c>
    </row>
    <row r="164" spans="1:8">
      <c r="A164" s="305">
        <f>(SUM(A163,1))</f>
        <v>129</v>
      </c>
      <c r="B164" s="333" t="s">
        <v>2943</v>
      </c>
      <c r="C164" s="322" t="s">
        <v>545</v>
      </c>
      <c r="D164" s="321">
        <v>1</v>
      </c>
      <c r="E164" s="320"/>
      <c r="F164" s="319" t="str">
        <f>IF(E164="","",PRODUCT(D164,E164))</f>
        <v/>
      </c>
      <c r="G164" s="320"/>
      <c r="H164" s="319" t="str">
        <f>IF(G164="","",PRODUCT(D164,G164))</f>
        <v/>
      </c>
    </row>
    <row r="165" spans="1:8">
      <c r="A165" s="305">
        <f>(SUM(A164,1))</f>
        <v>130</v>
      </c>
      <c r="B165" s="327" t="s">
        <v>2926</v>
      </c>
      <c r="C165" s="322" t="s">
        <v>545</v>
      </c>
      <c r="D165" s="321">
        <v>1</v>
      </c>
      <c r="E165" s="320"/>
      <c r="F165" s="319" t="str">
        <f>IF(E165="","",PRODUCT(D165,E165))</f>
        <v/>
      </c>
      <c r="G165" s="320"/>
      <c r="H165" s="319" t="str">
        <f>IF(G165="","",PRODUCT(D165,G165))</f>
        <v/>
      </c>
    </row>
    <row r="166" spans="1:8">
      <c r="A166" s="305">
        <f>(SUM(A165,1))</f>
        <v>131</v>
      </c>
      <c r="B166" s="327" t="s">
        <v>2934</v>
      </c>
      <c r="C166" s="322" t="s">
        <v>545</v>
      </c>
      <c r="D166" s="321">
        <v>3</v>
      </c>
      <c r="E166" s="320"/>
      <c r="F166" s="319" t="str">
        <f>IF(E166="","",PRODUCT(D166,E166))</f>
        <v/>
      </c>
      <c r="G166" s="320"/>
      <c r="H166" s="319" t="str">
        <f>IF(G166="","",PRODUCT(D166,G166))</f>
        <v/>
      </c>
    </row>
    <row r="167" spans="1:8">
      <c r="A167" s="305">
        <f>(SUM(A166,1))</f>
        <v>132</v>
      </c>
      <c r="B167" s="327" t="s">
        <v>2933</v>
      </c>
      <c r="C167" s="322" t="s">
        <v>545</v>
      </c>
      <c r="D167" s="321">
        <v>7</v>
      </c>
      <c r="E167" s="320"/>
      <c r="F167" s="319" t="str">
        <f>IF(E167="","",PRODUCT(D167,E167))</f>
        <v/>
      </c>
      <c r="G167" s="320"/>
      <c r="H167" s="319" t="str">
        <f>IF(G167="","",PRODUCT(D167,G167))</f>
        <v/>
      </c>
    </row>
    <row r="168" spans="1:8">
      <c r="A168" s="305">
        <f>(SUM(A167,1))</f>
        <v>133</v>
      </c>
      <c r="B168" s="327" t="s">
        <v>2922</v>
      </c>
      <c r="C168" s="322" t="s">
        <v>545</v>
      </c>
      <c r="D168" s="321">
        <v>3</v>
      </c>
      <c r="E168" s="320"/>
      <c r="F168" s="319" t="str">
        <f>IF(E168="","",PRODUCT(D168,E168))</f>
        <v/>
      </c>
      <c r="G168" s="320"/>
      <c r="H168" s="319" t="str">
        <f>IF(G168="","",PRODUCT(D168,G168))</f>
        <v/>
      </c>
    </row>
    <row r="169" spans="1:8">
      <c r="A169" s="305">
        <f>(SUM(A168,1))</f>
        <v>134</v>
      </c>
      <c r="B169" s="327" t="s">
        <v>2941</v>
      </c>
      <c r="C169" s="322" t="s">
        <v>545</v>
      </c>
      <c r="D169" s="321">
        <v>1</v>
      </c>
      <c r="E169" s="320"/>
      <c r="F169" s="319" t="str">
        <f>IF(E169="","",PRODUCT(D169,E169))</f>
        <v/>
      </c>
      <c r="G169" s="320"/>
      <c r="H169" s="319" t="str">
        <f>IF(G169="","",PRODUCT(D169,G169))</f>
        <v/>
      </c>
    </row>
    <row r="170" spans="1:8">
      <c r="A170" s="305">
        <f>(SUM(A169,1))</f>
        <v>135</v>
      </c>
      <c r="B170" s="327" t="s">
        <v>2940</v>
      </c>
      <c r="C170" s="322" t="s">
        <v>545</v>
      </c>
      <c r="D170" s="321">
        <v>7</v>
      </c>
      <c r="E170" s="320"/>
      <c r="F170" s="319" t="str">
        <f>IF(E170="","",PRODUCT(D170,E170))</f>
        <v/>
      </c>
      <c r="G170" s="320"/>
      <c r="H170" s="319" t="str">
        <f>IF(G170="","",PRODUCT(D170,G170))</f>
        <v/>
      </c>
    </row>
    <row r="171" spans="1:8">
      <c r="A171" s="305">
        <f>(SUM(A170,1))</f>
        <v>136</v>
      </c>
      <c r="B171" s="327" t="s">
        <v>2939</v>
      </c>
      <c r="C171" s="322" t="s">
        <v>545</v>
      </c>
      <c r="D171" s="321">
        <v>15</v>
      </c>
      <c r="E171" s="320"/>
      <c r="F171" s="319" t="str">
        <f>IF(E171="","",PRODUCT(D171,E171))</f>
        <v/>
      </c>
      <c r="G171" s="320"/>
      <c r="H171" s="319" t="str">
        <f>IF(G171="","",PRODUCT(D171,G171))</f>
        <v/>
      </c>
    </row>
    <row r="172" spans="1:8">
      <c r="A172" s="305">
        <f>(SUM(A171,1))</f>
        <v>137</v>
      </c>
      <c r="B172" s="327" t="s">
        <v>2938</v>
      </c>
      <c r="C172" s="322" t="s">
        <v>545</v>
      </c>
      <c r="D172" s="321">
        <v>1</v>
      </c>
      <c r="E172" s="320"/>
      <c r="F172" s="319" t="str">
        <f>IF(E172="","",PRODUCT(D172,E172))</f>
        <v/>
      </c>
      <c r="G172" s="320"/>
      <c r="H172" s="319" t="str">
        <f>IF(G172="","",PRODUCT(D172,G172))</f>
        <v/>
      </c>
    </row>
    <row r="173" spans="1:8">
      <c r="A173" s="305">
        <f>(SUM(A172,1))</f>
        <v>138</v>
      </c>
      <c r="B173" s="327" t="s">
        <v>2919</v>
      </c>
      <c r="C173" s="322" t="s">
        <v>545</v>
      </c>
      <c r="D173" s="321">
        <v>25</v>
      </c>
      <c r="E173" s="320"/>
      <c r="F173" s="319" t="str">
        <f>IF(E173="","",PRODUCT(D173,E173))</f>
        <v/>
      </c>
      <c r="G173" s="320"/>
      <c r="H173" s="319" t="str">
        <f>IF(G173="","",PRODUCT(D173,G173))</f>
        <v/>
      </c>
    </row>
    <row r="174" spans="1:8">
      <c r="A174" s="305">
        <f>(SUM(A173,1))</f>
        <v>139</v>
      </c>
      <c r="B174" s="327" t="s">
        <v>2918</v>
      </c>
      <c r="C174" s="322" t="s">
        <v>2760</v>
      </c>
      <c r="D174" s="321">
        <v>1</v>
      </c>
      <c r="E174" s="320"/>
      <c r="F174" s="319" t="str">
        <f>IF(E174="","",PRODUCT(D174,E174))</f>
        <v/>
      </c>
      <c r="G174" s="320"/>
      <c r="H174" s="319" t="str">
        <f>IF(G174="","",PRODUCT(D174,G174))</f>
        <v/>
      </c>
    </row>
    <row r="175" spans="1:8">
      <c r="A175" s="299">
        <f>(SUM(A174,1))</f>
        <v>140</v>
      </c>
      <c r="B175" s="296"/>
      <c r="C175" s="298"/>
      <c r="D175" s="298"/>
      <c r="E175" s="298"/>
      <c r="F175" s="297">
        <f>SUM(F163:F174)</f>
        <v>0</v>
      </c>
      <c r="G175" s="296"/>
      <c r="H175" s="297">
        <f>SUM(H163:H174)</f>
        <v>0</v>
      </c>
    </row>
    <row r="176" spans="1:8">
      <c r="A176" s="294">
        <f>(SUM(A175,1))</f>
        <v>141</v>
      </c>
      <c r="B176" s="293" t="s">
        <v>2759</v>
      </c>
      <c r="C176" s="290"/>
      <c r="D176" s="292">
        <v>3</v>
      </c>
      <c r="E176" s="290" t="s">
        <v>633</v>
      </c>
      <c r="F176" s="318">
        <f>ROUND(F175*D176*0.01,1)</f>
        <v>0</v>
      </c>
      <c r="G176" s="290"/>
      <c r="H176" s="289"/>
    </row>
    <row r="177" spans="1:8">
      <c r="A177" s="294">
        <f>(SUM(A176,1))</f>
        <v>142</v>
      </c>
      <c r="B177" s="293" t="s">
        <v>2758</v>
      </c>
      <c r="C177" s="290"/>
      <c r="D177" s="292">
        <v>0</v>
      </c>
      <c r="E177" s="290" t="s">
        <v>633</v>
      </c>
      <c r="F177" s="291"/>
      <c r="G177" s="290"/>
      <c r="H177" s="318">
        <f>ROUND(H175*D177*0.01,1)</f>
        <v>0</v>
      </c>
    </row>
    <row r="178" spans="1:8">
      <c r="A178" s="288">
        <f>(SUM(A177,1))</f>
        <v>143</v>
      </c>
      <c r="B178" s="287" t="s">
        <v>2751</v>
      </c>
      <c r="C178" s="286"/>
      <c r="D178" s="286"/>
      <c r="E178" s="286"/>
      <c r="F178" s="316">
        <f>SUM(F175:F177)</f>
        <v>0</v>
      </c>
      <c r="G178" s="317"/>
      <c r="H178" s="316">
        <f>SUM(H175:H177)</f>
        <v>0</v>
      </c>
    </row>
    <row r="179" spans="1:8">
      <c r="B179" s="331"/>
      <c r="C179" s="290"/>
      <c r="D179" s="290"/>
      <c r="E179" s="290"/>
      <c r="F179" s="330"/>
      <c r="G179" s="290"/>
      <c r="H179" s="330"/>
    </row>
    <row r="180" spans="1:8">
      <c r="B180" s="331"/>
      <c r="C180" s="290"/>
      <c r="D180" s="290"/>
      <c r="E180" s="290"/>
      <c r="F180" s="330"/>
      <c r="G180" s="290"/>
      <c r="H180" s="330"/>
    </row>
    <row r="181" spans="1:8">
      <c r="B181" s="331"/>
      <c r="C181" s="290"/>
      <c r="D181" s="290"/>
      <c r="E181" s="290"/>
      <c r="F181" s="330"/>
      <c r="G181" s="290"/>
      <c r="H181" s="330"/>
    </row>
    <row r="182" spans="1:8">
      <c r="B182" s="329" t="s">
        <v>3071</v>
      </c>
      <c r="C182" s="314"/>
      <c r="D182" s="314"/>
      <c r="E182" s="313" t="s">
        <v>2756</v>
      </c>
      <c r="F182" s="313"/>
      <c r="G182" s="313" t="s">
        <v>2755</v>
      </c>
      <c r="H182" s="313"/>
    </row>
    <row r="183" spans="1:8">
      <c r="A183" s="312" t="s">
        <v>2754</v>
      </c>
      <c r="B183" s="328" t="s">
        <v>2753</v>
      </c>
      <c r="C183" s="307" t="s">
        <v>2768</v>
      </c>
      <c r="D183" s="306" t="s">
        <v>2767</v>
      </c>
      <c r="E183" s="307" t="s">
        <v>2766</v>
      </c>
      <c r="F183" s="306" t="s">
        <v>2752</v>
      </c>
      <c r="G183" s="307" t="s">
        <v>2766</v>
      </c>
      <c r="H183" s="306" t="s">
        <v>2752</v>
      </c>
    </row>
    <row r="184" spans="1:8" ht="16.5">
      <c r="A184" s="305">
        <f>(SUM(A178,1))</f>
        <v>144</v>
      </c>
      <c r="B184" s="327" t="s">
        <v>2944</v>
      </c>
      <c r="C184" s="322" t="s">
        <v>545</v>
      </c>
      <c r="D184" s="321">
        <v>1</v>
      </c>
      <c r="E184" s="320"/>
      <c r="F184" s="319" t="str">
        <f>IF(E184="","",PRODUCT(D184,E184))</f>
        <v/>
      </c>
      <c r="G184" s="320"/>
      <c r="H184" s="319" t="str">
        <f>IF(G184="","",PRODUCT(D184,G184))</f>
        <v/>
      </c>
    </row>
    <row r="185" spans="1:8">
      <c r="A185" s="305">
        <f>(SUM(A184,1))</f>
        <v>145</v>
      </c>
      <c r="B185" s="333" t="s">
        <v>2943</v>
      </c>
      <c r="C185" s="322" t="s">
        <v>545</v>
      </c>
      <c r="D185" s="321">
        <v>1</v>
      </c>
      <c r="E185" s="320"/>
      <c r="F185" s="319" t="str">
        <f>IF(E185="","",PRODUCT(D185,E185))</f>
        <v/>
      </c>
      <c r="G185" s="320"/>
      <c r="H185" s="319" t="str">
        <f>IF(G185="","",PRODUCT(D185,G185))</f>
        <v/>
      </c>
    </row>
    <row r="186" spans="1:8">
      <c r="A186" s="305">
        <f>(SUM(A185,1))</f>
        <v>146</v>
      </c>
      <c r="B186" s="327" t="s">
        <v>2926</v>
      </c>
      <c r="C186" s="322" t="s">
        <v>545</v>
      </c>
      <c r="D186" s="321">
        <v>1</v>
      </c>
      <c r="E186" s="320"/>
      <c r="F186" s="319" t="str">
        <f>IF(E186="","",PRODUCT(D186,E186))</f>
        <v/>
      </c>
      <c r="G186" s="320"/>
      <c r="H186" s="319" t="str">
        <f>IF(G186="","",PRODUCT(D186,G186))</f>
        <v/>
      </c>
    </row>
    <row r="187" spans="1:8">
      <c r="A187" s="305">
        <f>(SUM(A186,1))</f>
        <v>147</v>
      </c>
      <c r="B187" s="327" t="s">
        <v>2934</v>
      </c>
      <c r="C187" s="322" t="s">
        <v>545</v>
      </c>
      <c r="D187" s="321">
        <v>3</v>
      </c>
      <c r="E187" s="320"/>
      <c r="F187" s="319" t="str">
        <f>IF(E187="","",PRODUCT(D187,E187))</f>
        <v/>
      </c>
      <c r="G187" s="320"/>
      <c r="H187" s="319" t="str">
        <f>IF(G187="","",PRODUCT(D187,G187))</f>
        <v/>
      </c>
    </row>
    <row r="188" spans="1:8">
      <c r="A188" s="305">
        <f>(SUM(A187,1))</f>
        <v>148</v>
      </c>
      <c r="B188" s="327" t="s">
        <v>2942</v>
      </c>
      <c r="C188" s="322" t="s">
        <v>545</v>
      </c>
      <c r="D188" s="321">
        <v>2</v>
      </c>
      <c r="E188" s="320"/>
      <c r="F188" s="319" t="str">
        <f>IF(E188="","",PRODUCT(D188,E188))</f>
        <v/>
      </c>
      <c r="G188" s="320"/>
      <c r="H188" s="319" t="str">
        <f>IF(G188="","",PRODUCT(D188,G188))</f>
        <v/>
      </c>
    </row>
    <row r="189" spans="1:8">
      <c r="A189" s="305">
        <f>(SUM(A188,1))</f>
        <v>149</v>
      </c>
      <c r="B189" s="327" t="s">
        <v>2933</v>
      </c>
      <c r="C189" s="322" t="s">
        <v>545</v>
      </c>
      <c r="D189" s="321">
        <v>8</v>
      </c>
      <c r="E189" s="320"/>
      <c r="F189" s="319" t="str">
        <f>IF(E189="","",PRODUCT(D189,E189))</f>
        <v/>
      </c>
      <c r="G189" s="320"/>
      <c r="H189" s="319" t="str">
        <f>IF(G189="","",PRODUCT(D189,G189))</f>
        <v/>
      </c>
    </row>
    <row r="190" spans="1:8">
      <c r="A190" s="305">
        <f>(SUM(A189,1))</f>
        <v>150</v>
      </c>
      <c r="B190" s="327" t="s">
        <v>2922</v>
      </c>
      <c r="C190" s="322" t="s">
        <v>545</v>
      </c>
      <c r="D190" s="321">
        <v>4</v>
      </c>
      <c r="E190" s="320"/>
      <c r="F190" s="319" t="str">
        <f>IF(E190="","",PRODUCT(D190,E190))</f>
        <v/>
      </c>
      <c r="G190" s="320"/>
      <c r="H190" s="319" t="str">
        <f>IF(G190="","",PRODUCT(D190,G190))</f>
        <v/>
      </c>
    </row>
    <row r="191" spans="1:8">
      <c r="A191" s="305">
        <f>(SUM(A190,1))</f>
        <v>151</v>
      </c>
      <c r="B191" s="327" t="s">
        <v>2941</v>
      </c>
      <c r="C191" s="322" t="s">
        <v>545</v>
      </c>
      <c r="D191" s="321">
        <v>1</v>
      </c>
      <c r="E191" s="320"/>
      <c r="F191" s="319" t="str">
        <f>IF(E191="","",PRODUCT(D191,E191))</f>
        <v/>
      </c>
      <c r="G191" s="320"/>
      <c r="H191" s="319" t="str">
        <f>IF(G191="","",PRODUCT(D191,G191))</f>
        <v/>
      </c>
    </row>
    <row r="192" spans="1:8">
      <c r="A192" s="305">
        <f>(SUM(A191,1))</f>
        <v>152</v>
      </c>
      <c r="B192" s="327" t="s">
        <v>2940</v>
      </c>
      <c r="C192" s="322" t="s">
        <v>545</v>
      </c>
      <c r="D192" s="321">
        <v>7</v>
      </c>
      <c r="E192" s="320"/>
      <c r="F192" s="319" t="str">
        <f>IF(E192="","",PRODUCT(D192,E192))</f>
        <v/>
      </c>
      <c r="G192" s="320"/>
      <c r="H192" s="319" t="str">
        <f>IF(G192="","",PRODUCT(D192,G192))</f>
        <v/>
      </c>
    </row>
    <row r="193" spans="1:8">
      <c r="A193" s="305">
        <f>(SUM(A192,1))</f>
        <v>153</v>
      </c>
      <c r="B193" s="327" t="s">
        <v>2939</v>
      </c>
      <c r="C193" s="322" t="s">
        <v>545</v>
      </c>
      <c r="D193" s="321">
        <v>18</v>
      </c>
      <c r="E193" s="320"/>
      <c r="F193" s="319" t="str">
        <f>IF(E193="","",PRODUCT(D193,E193))</f>
        <v/>
      </c>
      <c r="G193" s="320"/>
      <c r="H193" s="319" t="str">
        <f>IF(G193="","",PRODUCT(D193,G193))</f>
        <v/>
      </c>
    </row>
    <row r="194" spans="1:8">
      <c r="A194" s="305">
        <f>(SUM(A193,1))</f>
        <v>154</v>
      </c>
      <c r="B194" s="327" t="s">
        <v>2938</v>
      </c>
      <c r="C194" s="322" t="s">
        <v>545</v>
      </c>
      <c r="D194" s="321">
        <v>1</v>
      </c>
      <c r="E194" s="320"/>
      <c r="F194" s="319" t="str">
        <f>IF(E194="","",PRODUCT(D194,E194))</f>
        <v/>
      </c>
      <c r="G194" s="320"/>
      <c r="H194" s="319" t="str">
        <f>IF(G194="","",PRODUCT(D194,G194))</f>
        <v/>
      </c>
    </row>
    <row r="195" spans="1:8">
      <c r="A195" s="305">
        <f>(SUM(A194,1))</f>
        <v>155</v>
      </c>
      <c r="B195" s="327" t="s">
        <v>2919</v>
      </c>
      <c r="C195" s="322" t="s">
        <v>545</v>
      </c>
      <c r="D195" s="321">
        <v>32</v>
      </c>
      <c r="E195" s="320"/>
      <c r="F195" s="319" t="str">
        <f>IF(E195="","",PRODUCT(D195,E195))</f>
        <v/>
      </c>
      <c r="G195" s="320"/>
      <c r="H195" s="319" t="str">
        <f>IF(G195="","",PRODUCT(D195,G195))</f>
        <v/>
      </c>
    </row>
    <row r="196" spans="1:8">
      <c r="A196" s="305">
        <f>(SUM(A195,1))</f>
        <v>156</v>
      </c>
      <c r="B196" s="327" t="s">
        <v>2918</v>
      </c>
      <c r="C196" s="322" t="s">
        <v>2760</v>
      </c>
      <c r="D196" s="321">
        <v>1</v>
      </c>
      <c r="E196" s="320"/>
      <c r="F196" s="319" t="str">
        <f>IF(E196="","",PRODUCT(D196,E196))</f>
        <v/>
      </c>
      <c r="G196" s="320"/>
      <c r="H196" s="319" t="str">
        <f>IF(G196="","",PRODUCT(D196,G196))</f>
        <v/>
      </c>
    </row>
    <row r="197" spans="1:8">
      <c r="A197" s="299">
        <f>(SUM(A196,1))</f>
        <v>157</v>
      </c>
      <c r="B197" s="296"/>
      <c r="C197" s="298"/>
      <c r="D197" s="298"/>
      <c r="E197" s="298"/>
      <c r="F197" s="297">
        <f>SUM(F184:F196)</f>
        <v>0</v>
      </c>
      <c r="G197" s="296"/>
      <c r="H197" s="297">
        <f>SUM(H184:H196)</f>
        <v>0</v>
      </c>
    </row>
    <row r="198" spans="1:8">
      <c r="A198" s="294">
        <f>(SUM(A197,1))</f>
        <v>158</v>
      </c>
      <c r="B198" s="293" t="s">
        <v>2759</v>
      </c>
      <c r="C198" s="290"/>
      <c r="D198" s="292">
        <v>3</v>
      </c>
      <c r="E198" s="290" t="s">
        <v>633</v>
      </c>
      <c r="F198" s="318">
        <f>ROUND(F197*D198*0.01,1)</f>
        <v>0</v>
      </c>
      <c r="G198" s="290"/>
      <c r="H198" s="289"/>
    </row>
    <row r="199" spans="1:8">
      <c r="A199" s="294">
        <f>(SUM(A198,1))</f>
        <v>159</v>
      </c>
      <c r="B199" s="293" t="s">
        <v>2758</v>
      </c>
      <c r="C199" s="290"/>
      <c r="D199" s="292">
        <v>0</v>
      </c>
      <c r="E199" s="290" t="s">
        <v>633</v>
      </c>
      <c r="F199" s="291"/>
      <c r="G199" s="290"/>
      <c r="H199" s="318">
        <f>ROUND(H197*D199*0.01,1)</f>
        <v>0</v>
      </c>
    </row>
    <row r="200" spans="1:8">
      <c r="A200" s="288">
        <f>(SUM(A199,1))</f>
        <v>160</v>
      </c>
      <c r="B200" s="287" t="s">
        <v>2751</v>
      </c>
      <c r="C200" s="286"/>
      <c r="D200" s="286"/>
      <c r="E200" s="286"/>
      <c r="F200" s="316">
        <f>SUM(F197:F199)</f>
        <v>0</v>
      </c>
      <c r="G200" s="317"/>
      <c r="H200" s="316">
        <f>SUM(H197:H199)</f>
        <v>0</v>
      </c>
    </row>
    <row r="201" spans="1:8">
      <c r="B201" s="331"/>
      <c r="C201" s="290"/>
      <c r="D201" s="290"/>
      <c r="E201" s="290"/>
      <c r="F201" s="330"/>
      <c r="G201" s="290"/>
      <c r="H201" s="330"/>
    </row>
    <row r="202" spans="1:8">
      <c r="B202" s="331"/>
      <c r="C202" s="290"/>
      <c r="D202" s="290"/>
      <c r="E202" s="290"/>
      <c r="F202" s="330"/>
      <c r="G202" s="290"/>
      <c r="H202" s="330"/>
    </row>
    <row r="203" spans="1:8">
      <c r="B203" s="331"/>
      <c r="C203" s="290"/>
      <c r="D203" s="290"/>
      <c r="E203" s="290"/>
      <c r="F203" s="330"/>
      <c r="G203" s="290"/>
      <c r="H203" s="330"/>
    </row>
    <row r="204" spans="1:8">
      <c r="B204" s="329" t="s">
        <v>2937</v>
      </c>
      <c r="C204" s="314"/>
      <c r="D204" s="314"/>
      <c r="E204" s="313" t="s">
        <v>2756</v>
      </c>
      <c r="F204" s="313"/>
      <c r="G204" s="313" t="s">
        <v>2755</v>
      </c>
      <c r="H204" s="313"/>
    </row>
    <row r="205" spans="1:8">
      <c r="A205" s="312" t="s">
        <v>2754</v>
      </c>
      <c r="B205" s="328" t="s">
        <v>2753</v>
      </c>
      <c r="C205" s="307" t="s">
        <v>2768</v>
      </c>
      <c r="D205" s="306" t="s">
        <v>2767</v>
      </c>
      <c r="E205" s="307" t="s">
        <v>2766</v>
      </c>
      <c r="F205" s="306" t="s">
        <v>2752</v>
      </c>
      <c r="G205" s="307" t="s">
        <v>2766</v>
      </c>
      <c r="H205" s="306" t="s">
        <v>2752</v>
      </c>
    </row>
    <row r="206" spans="1:8">
      <c r="A206" s="305">
        <f>(SUM(A200,1))</f>
        <v>161</v>
      </c>
      <c r="B206" s="327" t="s">
        <v>2936</v>
      </c>
      <c r="C206" s="322" t="s">
        <v>545</v>
      </c>
      <c r="D206" s="321">
        <v>1</v>
      </c>
      <c r="E206" s="320"/>
      <c r="F206" s="319" t="str">
        <f>IF(E206="","",PRODUCT(D206,E206))</f>
        <v/>
      </c>
      <c r="G206" s="320"/>
      <c r="H206" s="319" t="str">
        <f>IF(G206="","",PRODUCT(D206,G206))</f>
        <v/>
      </c>
    </row>
    <row r="207" spans="1:8">
      <c r="A207" s="305">
        <f>(SUM(A206,1))</f>
        <v>162</v>
      </c>
      <c r="B207" s="333" t="s">
        <v>2935</v>
      </c>
      <c r="C207" s="322" t="s">
        <v>545</v>
      </c>
      <c r="D207" s="321">
        <v>1</v>
      </c>
      <c r="E207" s="320"/>
      <c r="F207" s="319" t="str">
        <f>IF(E207="","",PRODUCT(D207,E207))</f>
        <v/>
      </c>
      <c r="G207" s="320"/>
      <c r="H207" s="319" t="str">
        <f>IF(G207="","",PRODUCT(D207,G207))</f>
        <v/>
      </c>
    </row>
    <row r="208" spans="1:8">
      <c r="A208" s="305">
        <f>(SUM(A207,1))</f>
        <v>163</v>
      </c>
      <c r="B208" s="327" t="s">
        <v>2926</v>
      </c>
      <c r="C208" s="322" t="s">
        <v>545</v>
      </c>
      <c r="D208" s="321">
        <v>1</v>
      </c>
      <c r="E208" s="320"/>
      <c r="F208" s="319" t="str">
        <f>IF(E208="","",PRODUCT(D208,E208))</f>
        <v/>
      </c>
      <c r="G208" s="320"/>
      <c r="H208" s="319" t="str">
        <f>IF(G208="","",PRODUCT(D208,G208))</f>
        <v/>
      </c>
    </row>
    <row r="209" spans="1:8">
      <c r="A209" s="305">
        <f>(SUM(A208,1))</f>
        <v>164</v>
      </c>
      <c r="B209" s="327" t="s">
        <v>2925</v>
      </c>
      <c r="C209" s="322" t="s">
        <v>545</v>
      </c>
      <c r="D209" s="321">
        <v>1</v>
      </c>
      <c r="E209" s="320"/>
      <c r="F209" s="319" t="str">
        <f>IF(E209="","",PRODUCT(D209,E209))</f>
        <v/>
      </c>
      <c r="G209" s="320"/>
      <c r="H209" s="319" t="str">
        <f>IF(G209="","",PRODUCT(D209,G209))</f>
        <v/>
      </c>
    </row>
    <row r="210" spans="1:8">
      <c r="A210" s="305">
        <f>(SUM(A209,1))</f>
        <v>165</v>
      </c>
      <c r="B210" s="327" t="s">
        <v>2934</v>
      </c>
      <c r="C210" s="322" t="s">
        <v>545</v>
      </c>
      <c r="D210" s="321">
        <v>3</v>
      </c>
      <c r="E210" s="320"/>
      <c r="F210" s="319" t="str">
        <f>IF(E210="","",PRODUCT(D210,E210))</f>
        <v/>
      </c>
      <c r="G210" s="320"/>
      <c r="H210" s="319" t="str">
        <f>IF(G210="","",PRODUCT(D210,G210))</f>
        <v/>
      </c>
    </row>
    <row r="211" spans="1:8">
      <c r="A211" s="305">
        <f>(SUM(A210,1))</f>
        <v>166</v>
      </c>
      <c r="B211" s="327" t="s">
        <v>2933</v>
      </c>
      <c r="C211" s="322" t="s">
        <v>545</v>
      </c>
      <c r="D211" s="321">
        <v>1</v>
      </c>
      <c r="E211" s="320"/>
      <c r="F211" s="319" t="str">
        <f>IF(E211="","",PRODUCT(D211,E211))</f>
        <v/>
      </c>
      <c r="G211" s="320"/>
      <c r="H211" s="319" t="str">
        <f>IF(G211="","",PRODUCT(D211,G211))</f>
        <v/>
      </c>
    </row>
    <row r="212" spans="1:8">
      <c r="A212" s="305">
        <f>(SUM(A211,1))</f>
        <v>167</v>
      </c>
      <c r="B212" s="327" t="s">
        <v>2922</v>
      </c>
      <c r="C212" s="322" t="s">
        <v>545</v>
      </c>
      <c r="D212" s="321">
        <v>1</v>
      </c>
      <c r="E212" s="320"/>
      <c r="F212" s="319" t="str">
        <f>IF(E212="","",PRODUCT(D212,E212))</f>
        <v/>
      </c>
      <c r="G212" s="320"/>
      <c r="H212" s="319" t="str">
        <f>IF(G212="","",PRODUCT(D212,G212))</f>
        <v/>
      </c>
    </row>
    <row r="213" spans="1:8">
      <c r="A213" s="305">
        <f>(SUM(A212,1))</f>
        <v>168</v>
      </c>
      <c r="B213" s="327" t="s">
        <v>2932</v>
      </c>
      <c r="C213" s="322" t="s">
        <v>545</v>
      </c>
      <c r="D213" s="321">
        <v>1</v>
      </c>
      <c r="E213" s="320"/>
      <c r="F213" s="319" t="str">
        <f>IF(E213="","",PRODUCT(D213,E213))</f>
        <v/>
      </c>
      <c r="G213" s="320"/>
      <c r="H213" s="319" t="str">
        <f>IF(G213="","",PRODUCT(D213,G213))</f>
        <v/>
      </c>
    </row>
    <row r="214" spans="1:8">
      <c r="A214" s="305">
        <f>(SUM(A213,1))</f>
        <v>169</v>
      </c>
      <c r="B214" s="327" t="s">
        <v>2931</v>
      </c>
      <c r="C214" s="322" t="s">
        <v>545</v>
      </c>
      <c r="D214" s="321">
        <v>3</v>
      </c>
      <c r="E214" s="320"/>
      <c r="F214" s="319" t="str">
        <f>IF(E214="","",PRODUCT(D214,E214))</f>
        <v/>
      </c>
      <c r="G214" s="320"/>
      <c r="H214" s="319" t="str">
        <f>IF(G214="","",PRODUCT(D214,G214))</f>
        <v/>
      </c>
    </row>
    <row r="215" spans="1:8">
      <c r="A215" s="305">
        <f>(SUM(A214,1))</f>
        <v>170</v>
      </c>
      <c r="B215" s="327" t="s">
        <v>2930</v>
      </c>
      <c r="C215" s="322" t="s">
        <v>545</v>
      </c>
      <c r="D215" s="321">
        <v>1</v>
      </c>
      <c r="E215" s="320"/>
      <c r="F215" s="319" t="str">
        <f>IF(E215="","",PRODUCT(D215,E215))</f>
        <v/>
      </c>
      <c r="G215" s="320"/>
      <c r="H215" s="319" t="str">
        <f>IF(G215="","",PRODUCT(D215,G215))</f>
        <v/>
      </c>
    </row>
    <row r="216" spans="1:8">
      <c r="A216" s="305">
        <f>(SUM(A215,1))</f>
        <v>171</v>
      </c>
      <c r="B216" s="327" t="s">
        <v>2920</v>
      </c>
      <c r="C216" s="322" t="s">
        <v>545</v>
      </c>
      <c r="D216" s="321">
        <v>1</v>
      </c>
      <c r="E216" s="320"/>
      <c r="F216" s="319" t="str">
        <f>IF(E216="","",PRODUCT(D216,E216))</f>
        <v/>
      </c>
      <c r="G216" s="320"/>
      <c r="H216" s="319" t="str">
        <f>IF(G216="","",PRODUCT(D216,G216))</f>
        <v/>
      </c>
    </row>
    <row r="217" spans="1:8">
      <c r="A217" s="305">
        <f>(SUM(A216,1))</f>
        <v>172</v>
      </c>
      <c r="B217" s="327" t="s">
        <v>2919</v>
      </c>
      <c r="C217" s="322" t="s">
        <v>545</v>
      </c>
      <c r="D217" s="321">
        <v>6</v>
      </c>
      <c r="E217" s="320"/>
      <c r="F217" s="319" t="str">
        <f>IF(E217="","",PRODUCT(D217,E217))</f>
        <v/>
      </c>
      <c r="G217" s="320"/>
      <c r="H217" s="319" t="str">
        <f>IF(G217="","",PRODUCT(D217,G217))</f>
        <v/>
      </c>
    </row>
    <row r="218" spans="1:8">
      <c r="A218" s="305">
        <f>(SUM(A217,1))</f>
        <v>173</v>
      </c>
      <c r="B218" s="327" t="s">
        <v>2918</v>
      </c>
      <c r="C218" s="322" t="s">
        <v>2760</v>
      </c>
      <c r="D218" s="321">
        <v>1</v>
      </c>
      <c r="E218" s="320"/>
      <c r="F218" s="319" t="str">
        <f>IF(E218="","",PRODUCT(D218,E218))</f>
        <v/>
      </c>
      <c r="G218" s="320"/>
      <c r="H218" s="319" t="str">
        <f>IF(G218="","",PRODUCT(D218,G218))</f>
        <v/>
      </c>
    </row>
    <row r="219" spans="1:8">
      <c r="A219" s="299">
        <f>(SUM(A218,1))</f>
        <v>174</v>
      </c>
      <c r="B219" s="296"/>
      <c r="C219" s="298"/>
      <c r="D219" s="298"/>
      <c r="E219" s="298"/>
      <c r="F219" s="297">
        <f>SUM(F206:F218)</f>
        <v>0</v>
      </c>
      <c r="G219" s="296"/>
      <c r="H219" s="297">
        <f>SUM(H206:H218)</f>
        <v>0</v>
      </c>
    </row>
    <row r="220" spans="1:8">
      <c r="A220" s="294">
        <f>(SUM(A219,1))</f>
        <v>175</v>
      </c>
      <c r="B220" s="293" t="s">
        <v>2759</v>
      </c>
      <c r="C220" s="290"/>
      <c r="D220" s="292">
        <v>3</v>
      </c>
      <c r="E220" s="290" t="s">
        <v>633</v>
      </c>
      <c r="F220" s="318">
        <f>ROUND(F219*D220*0.01,1)</f>
        <v>0</v>
      </c>
      <c r="G220" s="290"/>
      <c r="H220" s="289"/>
    </row>
    <row r="221" spans="1:8">
      <c r="A221" s="294">
        <f>(SUM(A220,1))</f>
        <v>176</v>
      </c>
      <c r="B221" s="293" t="s">
        <v>2758</v>
      </c>
      <c r="C221" s="290"/>
      <c r="D221" s="292">
        <v>0</v>
      </c>
      <c r="E221" s="290" t="s">
        <v>633</v>
      </c>
      <c r="F221" s="291"/>
      <c r="G221" s="290"/>
      <c r="H221" s="318">
        <f>ROUND(H219*D221*0.01,1)</f>
        <v>0</v>
      </c>
    </row>
    <row r="222" spans="1:8">
      <c r="A222" s="288">
        <f>(SUM(A221,1))</f>
        <v>177</v>
      </c>
      <c r="B222" s="287" t="s">
        <v>2751</v>
      </c>
      <c r="C222" s="286"/>
      <c r="D222" s="286"/>
      <c r="E222" s="286"/>
      <c r="F222" s="316">
        <f>SUM(F219:F221)</f>
        <v>0</v>
      </c>
      <c r="G222" s="317"/>
      <c r="H222" s="316">
        <f>SUM(H219:H221)</f>
        <v>0</v>
      </c>
    </row>
    <row r="223" spans="1:8">
      <c r="B223" s="331"/>
      <c r="C223" s="290"/>
      <c r="D223" s="290"/>
      <c r="E223" s="290"/>
      <c r="F223" s="330"/>
      <c r="G223" s="290"/>
      <c r="H223" s="330"/>
    </row>
    <row r="224" spans="1:8">
      <c r="B224" s="331"/>
      <c r="C224" s="290"/>
      <c r="D224" s="290"/>
      <c r="E224" s="290"/>
      <c r="F224" s="330"/>
      <c r="G224" s="290"/>
      <c r="H224" s="330"/>
    </row>
    <row r="225" spans="1:8">
      <c r="B225" s="331"/>
      <c r="C225" s="290"/>
      <c r="D225" s="290"/>
      <c r="E225" s="290"/>
      <c r="F225" s="330"/>
      <c r="G225" s="290"/>
      <c r="H225" s="330"/>
    </row>
    <row r="226" spans="1:8">
      <c r="B226" s="329" t="s">
        <v>3070</v>
      </c>
      <c r="C226" s="314"/>
      <c r="D226" s="314"/>
      <c r="E226" s="313" t="s">
        <v>2756</v>
      </c>
      <c r="F226" s="313"/>
      <c r="G226" s="313" t="s">
        <v>2755</v>
      </c>
      <c r="H226" s="313"/>
    </row>
    <row r="227" spans="1:8">
      <c r="A227" s="312" t="s">
        <v>2754</v>
      </c>
      <c r="B227" s="328" t="s">
        <v>2753</v>
      </c>
      <c r="C227" s="307" t="s">
        <v>2768</v>
      </c>
      <c r="D227" s="306" t="s">
        <v>2767</v>
      </c>
      <c r="E227" s="307" t="s">
        <v>2766</v>
      </c>
      <c r="F227" s="306" t="s">
        <v>2752</v>
      </c>
      <c r="G227" s="307" t="s">
        <v>2766</v>
      </c>
      <c r="H227" s="306" t="s">
        <v>2752</v>
      </c>
    </row>
    <row r="228" spans="1:8">
      <c r="A228" s="305">
        <f>(SUM(A222,1))</f>
        <v>178</v>
      </c>
      <c r="B228" s="327" t="s">
        <v>2928</v>
      </c>
      <c r="C228" s="322" t="s">
        <v>545</v>
      </c>
      <c r="D228" s="321">
        <v>1</v>
      </c>
      <c r="E228" s="320"/>
      <c r="F228" s="319" t="str">
        <f>IF(E228="","",PRODUCT(D228,E228))</f>
        <v/>
      </c>
      <c r="G228" s="320"/>
      <c r="H228" s="319" t="str">
        <f>IF(G228="","",PRODUCT(D228,G228))</f>
        <v/>
      </c>
    </row>
    <row r="229" spans="1:8">
      <c r="A229" s="305">
        <f>(SUM(A228,1))</f>
        <v>179</v>
      </c>
      <c r="B229" s="333" t="s">
        <v>2927</v>
      </c>
      <c r="C229" s="322" t="s">
        <v>545</v>
      </c>
      <c r="D229" s="321">
        <v>1</v>
      </c>
      <c r="E229" s="320"/>
      <c r="F229" s="319" t="str">
        <f>IF(E229="","",PRODUCT(D229,E229))</f>
        <v/>
      </c>
      <c r="G229" s="320"/>
      <c r="H229" s="319" t="str">
        <f>IF(G229="","",PRODUCT(D229,G229))</f>
        <v/>
      </c>
    </row>
    <row r="230" spans="1:8">
      <c r="A230" s="305">
        <f>(SUM(A229,1))</f>
        <v>180</v>
      </c>
      <c r="B230" s="327" t="s">
        <v>2926</v>
      </c>
      <c r="C230" s="322" t="s">
        <v>545</v>
      </c>
      <c r="D230" s="321">
        <v>1</v>
      </c>
      <c r="E230" s="320"/>
      <c r="F230" s="319" t="str">
        <f>IF(E230="","",PRODUCT(D230,E230))</f>
        <v/>
      </c>
      <c r="G230" s="320"/>
      <c r="H230" s="319" t="str">
        <f>IF(G230="","",PRODUCT(D230,G230))</f>
        <v/>
      </c>
    </row>
    <row r="231" spans="1:8">
      <c r="A231" s="305">
        <f>(SUM(A230,1))</f>
        <v>181</v>
      </c>
      <c r="B231" s="327" t="s">
        <v>2925</v>
      </c>
      <c r="C231" s="322" t="s">
        <v>545</v>
      </c>
      <c r="D231" s="321">
        <v>1</v>
      </c>
      <c r="E231" s="320"/>
      <c r="F231" s="319" t="str">
        <f>IF(E231="","",PRODUCT(D231,E231))</f>
        <v/>
      </c>
      <c r="G231" s="320"/>
      <c r="H231" s="319" t="str">
        <f>IF(G231="","",PRODUCT(D231,G231))</f>
        <v/>
      </c>
    </row>
    <row r="232" spans="1:8">
      <c r="A232" s="305">
        <f>(SUM(A231,1))</f>
        <v>182</v>
      </c>
      <c r="B232" s="327" t="s">
        <v>2924</v>
      </c>
      <c r="C232" s="322" t="s">
        <v>545</v>
      </c>
      <c r="D232" s="347">
        <v>2</v>
      </c>
      <c r="E232" s="320"/>
      <c r="F232" s="319" t="str">
        <f>IF(E232="","",PRODUCT(D232,E232))</f>
        <v/>
      </c>
      <c r="G232" s="320"/>
      <c r="H232" s="319" t="str">
        <f>IF(G232="","",PRODUCT(D232,G232))</f>
        <v/>
      </c>
    </row>
    <row r="233" spans="1:8">
      <c r="A233" s="305">
        <f>(SUM(A232,1))</f>
        <v>183</v>
      </c>
      <c r="B233" s="354" t="s">
        <v>2923</v>
      </c>
      <c r="C233" s="353" t="s">
        <v>545</v>
      </c>
      <c r="D233" s="347">
        <v>1</v>
      </c>
      <c r="E233" s="320"/>
      <c r="F233" s="319" t="str">
        <f>IF(E233="","",PRODUCT(D233,E233))</f>
        <v/>
      </c>
      <c r="G233" s="320"/>
      <c r="H233" s="319" t="str">
        <f>IF(G233="","",PRODUCT(D233,G233))</f>
        <v/>
      </c>
    </row>
    <row r="234" spans="1:8">
      <c r="A234" s="305">
        <f>(SUM(A233,1))</f>
        <v>184</v>
      </c>
      <c r="B234" s="327" t="s">
        <v>2922</v>
      </c>
      <c r="C234" s="322" t="s">
        <v>545</v>
      </c>
      <c r="D234" s="321">
        <v>2</v>
      </c>
      <c r="E234" s="320"/>
      <c r="F234" s="319" t="str">
        <f>IF(E234="","",PRODUCT(D234,E234))</f>
        <v/>
      </c>
      <c r="G234" s="320"/>
      <c r="H234" s="319" t="str">
        <f>IF(G234="","",PRODUCT(D234,G234))</f>
        <v/>
      </c>
    </row>
    <row r="235" spans="1:8">
      <c r="A235" s="305">
        <f>(SUM(A234,1))</f>
        <v>185</v>
      </c>
      <c r="B235" s="327" t="s">
        <v>2921</v>
      </c>
      <c r="C235" s="322" t="s">
        <v>545</v>
      </c>
      <c r="D235" s="321">
        <v>1</v>
      </c>
      <c r="E235" s="320"/>
      <c r="F235" s="319" t="str">
        <f>IF(E235="","",PRODUCT(D235,E235))</f>
        <v/>
      </c>
      <c r="G235" s="320"/>
      <c r="H235" s="319" t="str">
        <f>IF(G235="","",PRODUCT(D235,G235))</f>
        <v/>
      </c>
    </row>
    <row r="236" spans="1:8">
      <c r="A236" s="305">
        <f>(SUM(A235,1))</f>
        <v>186</v>
      </c>
      <c r="B236" s="327" t="s">
        <v>2920</v>
      </c>
      <c r="C236" s="322" t="s">
        <v>545</v>
      </c>
      <c r="D236" s="321">
        <v>1</v>
      </c>
      <c r="E236" s="320"/>
      <c r="F236" s="319" t="str">
        <f>IF(E236="","",PRODUCT(D236,E236))</f>
        <v/>
      </c>
      <c r="G236" s="320"/>
      <c r="H236" s="319" t="str">
        <f>IF(G236="","",PRODUCT(D236,G236))</f>
        <v/>
      </c>
    </row>
    <row r="237" spans="1:8">
      <c r="A237" s="305">
        <f>(SUM(A236,1))</f>
        <v>187</v>
      </c>
      <c r="B237" s="327" t="s">
        <v>2919</v>
      </c>
      <c r="C237" s="322" t="s">
        <v>545</v>
      </c>
      <c r="D237" s="321">
        <v>7</v>
      </c>
      <c r="E237" s="320"/>
      <c r="F237" s="319" t="str">
        <f>IF(E237="","",PRODUCT(D237,E237))</f>
        <v/>
      </c>
      <c r="G237" s="320"/>
      <c r="H237" s="319" t="str">
        <f>IF(G237="","",PRODUCT(D237,G237))</f>
        <v/>
      </c>
    </row>
    <row r="238" spans="1:8">
      <c r="A238" s="305">
        <f>(SUM(A237,1))</f>
        <v>188</v>
      </c>
      <c r="B238" s="327" t="s">
        <v>2918</v>
      </c>
      <c r="C238" s="322" t="s">
        <v>2760</v>
      </c>
      <c r="D238" s="321">
        <v>1</v>
      </c>
      <c r="E238" s="320"/>
      <c r="F238" s="319" t="str">
        <f>IF(E238="","",PRODUCT(D238,E238))</f>
        <v/>
      </c>
      <c r="G238" s="320"/>
      <c r="H238" s="319" t="str">
        <f>IF(G238="","",PRODUCT(D238,G238))</f>
        <v/>
      </c>
    </row>
    <row r="239" spans="1:8">
      <c r="A239" s="299">
        <f>(SUM(A238,1))</f>
        <v>189</v>
      </c>
      <c r="B239" s="296"/>
      <c r="C239" s="298"/>
      <c r="D239" s="298"/>
      <c r="E239" s="298"/>
      <c r="F239" s="297">
        <f>SUM(F228:F238)</f>
        <v>0</v>
      </c>
      <c r="G239" s="296"/>
      <c r="H239" s="297">
        <f>SUM(H228:H238)</f>
        <v>0</v>
      </c>
    </row>
    <row r="240" spans="1:8">
      <c r="A240" s="294">
        <f>(SUM(A239,1))</f>
        <v>190</v>
      </c>
      <c r="B240" s="293" t="s">
        <v>2759</v>
      </c>
      <c r="C240" s="290"/>
      <c r="D240" s="292">
        <v>3</v>
      </c>
      <c r="E240" s="290" t="s">
        <v>633</v>
      </c>
      <c r="F240" s="318">
        <f>ROUND(F239*D240*0.01,1)</f>
        <v>0</v>
      </c>
      <c r="G240" s="290"/>
      <c r="H240" s="289"/>
    </row>
    <row r="241" spans="1:8">
      <c r="A241" s="294">
        <f>(SUM(A240,1))</f>
        <v>191</v>
      </c>
      <c r="B241" s="293" t="s">
        <v>2758</v>
      </c>
      <c r="C241" s="290"/>
      <c r="D241" s="292">
        <v>0</v>
      </c>
      <c r="E241" s="290" t="s">
        <v>633</v>
      </c>
      <c r="F241" s="291"/>
      <c r="G241" s="290"/>
      <c r="H241" s="318">
        <f>ROUND(H239*D241*0.01,1)</f>
        <v>0</v>
      </c>
    </row>
    <row r="242" spans="1:8">
      <c r="A242" s="288">
        <f>(SUM(A241,1))</f>
        <v>192</v>
      </c>
      <c r="B242" s="287" t="s">
        <v>2751</v>
      </c>
      <c r="C242" s="286"/>
      <c r="D242" s="286"/>
      <c r="E242" s="286"/>
      <c r="F242" s="316">
        <f>SUM(F239:F241)</f>
        <v>0</v>
      </c>
      <c r="G242" s="317"/>
      <c r="H242" s="316">
        <f>SUM(H239:H241)</f>
        <v>0</v>
      </c>
    </row>
    <row r="243" spans="1:8">
      <c r="B243" s="331"/>
      <c r="C243" s="290"/>
      <c r="D243" s="290"/>
      <c r="E243" s="290"/>
      <c r="F243" s="330"/>
      <c r="G243" s="290"/>
      <c r="H243" s="330"/>
    </row>
    <row r="244" spans="1:8">
      <c r="B244" s="331"/>
      <c r="C244" s="290"/>
      <c r="D244" s="290"/>
      <c r="E244" s="290"/>
      <c r="F244" s="330"/>
      <c r="G244" s="290"/>
      <c r="H244" s="330"/>
    </row>
    <row r="246" spans="1:8">
      <c r="B246" s="329" t="s">
        <v>2917</v>
      </c>
      <c r="C246" s="314"/>
      <c r="D246" s="314"/>
      <c r="E246" s="313" t="s">
        <v>2756</v>
      </c>
      <c r="F246" s="313"/>
      <c r="G246" s="313" t="s">
        <v>2755</v>
      </c>
      <c r="H246" s="313"/>
    </row>
    <row r="247" spans="1:8">
      <c r="A247" s="312" t="s">
        <v>2754</v>
      </c>
      <c r="B247" s="328" t="s">
        <v>2753</v>
      </c>
      <c r="C247" s="307" t="s">
        <v>2768</v>
      </c>
      <c r="D247" s="306" t="s">
        <v>2767</v>
      </c>
      <c r="E247" s="307" t="s">
        <v>2766</v>
      </c>
      <c r="F247" s="306" t="s">
        <v>2752</v>
      </c>
      <c r="G247" s="307" t="s">
        <v>2766</v>
      </c>
      <c r="H247" s="306" t="s">
        <v>2752</v>
      </c>
    </row>
    <row r="248" spans="1:8" ht="16.5">
      <c r="A248" s="305">
        <f>(SUM(A200,1))</f>
        <v>161</v>
      </c>
      <c r="B248" s="345" t="s">
        <v>2916</v>
      </c>
      <c r="C248" s="325" t="s">
        <v>545</v>
      </c>
      <c r="D248" s="324">
        <v>20</v>
      </c>
      <c r="E248" s="320"/>
      <c r="F248" s="319" t="str">
        <f>IF(E248="","",PRODUCT(D248,E248))</f>
        <v/>
      </c>
      <c r="G248" s="320"/>
      <c r="H248" s="319" t="str">
        <f>IF(G248="","",PRODUCT(D248,G248))</f>
        <v/>
      </c>
    </row>
    <row r="249" spans="1:8" ht="16.5">
      <c r="A249" s="305">
        <f>(SUM(A248,1))</f>
        <v>162</v>
      </c>
      <c r="B249" s="345" t="s">
        <v>2915</v>
      </c>
      <c r="C249" s="325" t="s">
        <v>545</v>
      </c>
      <c r="D249" s="324">
        <v>2</v>
      </c>
      <c r="E249" s="320"/>
      <c r="F249" s="319" t="str">
        <f>IF(E249="","",PRODUCT(D249,E249))</f>
        <v/>
      </c>
      <c r="G249" s="320"/>
      <c r="H249" s="319" t="str">
        <f>IF(G249="","",PRODUCT(D249,G249))</f>
        <v/>
      </c>
    </row>
    <row r="250" spans="1:8" ht="16.5">
      <c r="A250" s="305">
        <f>(SUM(A249,1))</f>
        <v>163</v>
      </c>
      <c r="B250" s="345" t="s">
        <v>2912</v>
      </c>
      <c r="C250" s="325" t="s">
        <v>545</v>
      </c>
      <c r="D250" s="324">
        <v>54</v>
      </c>
      <c r="E250" s="320"/>
      <c r="F250" s="319" t="str">
        <f>IF(E250="","",PRODUCT(D250,E250))</f>
        <v/>
      </c>
      <c r="G250" s="320"/>
      <c r="H250" s="319" t="str">
        <f>IF(G250="","",PRODUCT(D250,G250))</f>
        <v/>
      </c>
    </row>
    <row r="251" spans="1:8" ht="16.5">
      <c r="A251" s="305">
        <f>(SUM(A250,1))</f>
        <v>164</v>
      </c>
      <c r="B251" s="345" t="s">
        <v>2911</v>
      </c>
      <c r="C251" s="325" t="s">
        <v>545</v>
      </c>
      <c r="D251" s="324">
        <v>8</v>
      </c>
      <c r="E251" s="320"/>
      <c r="F251" s="319" t="str">
        <f>IF(E251="","",PRODUCT(D251,E251))</f>
        <v/>
      </c>
      <c r="G251" s="320"/>
      <c r="H251" s="319" t="str">
        <f>IF(G251="","",PRODUCT(D251,G251))</f>
        <v/>
      </c>
    </row>
    <row r="252" spans="1:8" ht="16.5">
      <c r="A252" s="305">
        <f>(SUM(A251,1))</f>
        <v>165</v>
      </c>
      <c r="B252" s="345" t="s">
        <v>2910</v>
      </c>
      <c r="C252" s="325" t="s">
        <v>545</v>
      </c>
      <c r="D252" s="324">
        <v>2</v>
      </c>
      <c r="E252" s="320"/>
      <c r="F252" s="319" t="str">
        <f>IF(E252="","",PRODUCT(D252,E252))</f>
        <v/>
      </c>
      <c r="G252" s="320"/>
      <c r="H252" s="319" t="str">
        <f>IF(G252="","",PRODUCT(D252,G252))</f>
        <v/>
      </c>
    </row>
    <row r="253" spans="1:8" ht="16.5">
      <c r="A253" s="305">
        <f>(SUM(A252,1))</f>
        <v>166</v>
      </c>
      <c r="B253" s="345" t="s">
        <v>2908</v>
      </c>
      <c r="C253" s="325" t="s">
        <v>545</v>
      </c>
      <c r="D253" s="324">
        <v>5</v>
      </c>
      <c r="E253" s="320"/>
      <c r="F253" s="319" t="str">
        <f>IF(E253="","",PRODUCT(D253,E253))</f>
        <v/>
      </c>
      <c r="G253" s="320"/>
      <c r="H253" s="319" t="str">
        <f>IF(G253="","",PRODUCT(D253,G253))</f>
        <v/>
      </c>
    </row>
    <row r="254" spans="1:8" ht="16.5">
      <c r="A254" s="305">
        <f>(SUM(A253,1))</f>
        <v>167</v>
      </c>
      <c r="B254" s="344" t="s">
        <v>2907</v>
      </c>
      <c r="C254" s="322" t="s">
        <v>545</v>
      </c>
      <c r="D254" s="324">
        <v>11</v>
      </c>
      <c r="E254" s="320"/>
      <c r="F254" s="319" t="str">
        <f>IF(E254="","",PRODUCT(D254,E254))</f>
        <v/>
      </c>
      <c r="G254" s="320"/>
      <c r="H254" s="319" t="str">
        <f>IF(G254="","",PRODUCT(D254,G254))</f>
        <v/>
      </c>
    </row>
    <row r="255" spans="1:8">
      <c r="A255" s="305">
        <f>(SUM(A254,1))</f>
        <v>168</v>
      </c>
      <c r="B255" s="344" t="s">
        <v>2906</v>
      </c>
      <c r="C255" s="322" t="s">
        <v>545</v>
      </c>
      <c r="D255" s="324">
        <v>12</v>
      </c>
      <c r="E255" s="320"/>
      <c r="F255" s="319" t="str">
        <f>IF(E255="","",PRODUCT(D255,E255))</f>
        <v/>
      </c>
      <c r="G255" s="320"/>
      <c r="H255" s="319" t="str">
        <f>IF(G255="","",PRODUCT(D255,G255))</f>
        <v/>
      </c>
    </row>
    <row r="256" spans="1:8" ht="16.5">
      <c r="A256" s="305">
        <f>(SUM(A255,1))</f>
        <v>169</v>
      </c>
      <c r="B256" s="344" t="s">
        <v>2905</v>
      </c>
      <c r="C256" s="322" t="s">
        <v>545</v>
      </c>
      <c r="D256" s="324">
        <v>22</v>
      </c>
      <c r="E256" s="320"/>
      <c r="F256" s="319" t="str">
        <f>IF(E256="","",PRODUCT(D256,E256))</f>
        <v/>
      </c>
      <c r="G256" s="320"/>
      <c r="H256" s="319" t="str">
        <f>IF(G256="","",PRODUCT(D256,G256))</f>
        <v/>
      </c>
    </row>
    <row r="257" spans="1:8" ht="16.5">
      <c r="A257" s="305">
        <f>(SUM(A256,1))</f>
        <v>170</v>
      </c>
      <c r="B257" s="344" t="s">
        <v>2904</v>
      </c>
      <c r="C257" s="322" t="s">
        <v>545</v>
      </c>
      <c r="D257" s="324">
        <v>41</v>
      </c>
      <c r="E257" s="320"/>
      <c r="F257" s="319" t="str">
        <f>IF(E257="","",PRODUCT(D257,E257))</f>
        <v/>
      </c>
      <c r="G257" s="320"/>
      <c r="H257" s="319" t="str">
        <f>IF(G257="","",PRODUCT(D257,G257))</f>
        <v/>
      </c>
    </row>
    <row r="258" spans="1:8" ht="16.5">
      <c r="A258" s="305">
        <f>(SUM(A257,1))</f>
        <v>171</v>
      </c>
      <c r="B258" s="346" t="s">
        <v>2903</v>
      </c>
      <c r="C258" s="322" t="s">
        <v>545</v>
      </c>
      <c r="D258" s="324">
        <v>4</v>
      </c>
      <c r="E258" s="320"/>
      <c r="F258" s="319" t="str">
        <f>IF(E258="","",PRODUCT(D258,E258))</f>
        <v/>
      </c>
      <c r="G258" s="320"/>
      <c r="H258" s="319" t="str">
        <f>IF(G258="","",PRODUCT(D258,G258))</f>
        <v/>
      </c>
    </row>
    <row r="259" spans="1:8" ht="16.5">
      <c r="A259" s="305">
        <f>(SUM(A258,1))</f>
        <v>172</v>
      </c>
      <c r="B259" s="346" t="s">
        <v>2902</v>
      </c>
      <c r="C259" s="322" t="s">
        <v>545</v>
      </c>
      <c r="D259" s="324">
        <v>16</v>
      </c>
      <c r="E259" s="320"/>
      <c r="F259" s="319" t="str">
        <f>IF(E259="","",PRODUCT(D259,E259))</f>
        <v/>
      </c>
      <c r="G259" s="320"/>
      <c r="H259" s="319" t="str">
        <f>IF(G259="","",PRODUCT(D259,G259))</f>
        <v/>
      </c>
    </row>
    <row r="260" spans="1:8" ht="16.5">
      <c r="A260" s="305">
        <f>(SUM(A259,1))</f>
        <v>173</v>
      </c>
      <c r="B260" s="346" t="s">
        <v>2901</v>
      </c>
      <c r="C260" s="322" t="s">
        <v>545</v>
      </c>
      <c r="D260" s="324">
        <v>3</v>
      </c>
      <c r="E260" s="320"/>
      <c r="F260" s="319" t="str">
        <f>IF(E260="","",PRODUCT(D260,E260))</f>
        <v/>
      </c>
      <c r="G260" s="320"/>
      <c r="H260" s="319" t="str">
        <f>IF(G260="","",PRODUCT(D260,G260))</f>
        <v/>
      </c>
    </row>
    <row r="261" spans="1:8" ht="16.5">
      <c r="A261" s="305">
        <f>(SUM(A260,1))</f>
        <v>174</v>
      </c>
      <c r="B261" s="345" t="s">
        <v>2900</v>
      </c>
      <c r="C261" s="325" t="s">
        <v>545</v>
      </c>
      <c r="D261" s="324">
        <v>12</v>
      </c>
      <c r="E261" s="320"/>
      <c r="F261" s="319" t="str">
        <f>IF(E261="","",PRODUCT(D261,E261))</f>
        <v/>
      </c>
      <c r="G261" s="320"/>
      <c r="H261" s="319" t="str">
        <f>IF(G261="","",PRODUCT(D261,G261))</f>
        <v/>
      </c>
    </row>
    <row r="262" spans="1:8" ht="16.5">
      <c r="A262" s="305">
        <f>(SUM(A261,1))</f>
        <v>175</v>
      </c>
      <c r="B262" s="344" t="s">
        <v>2899</v>
      </c>
      <c r="C262" s="322" t="s">
        <v>791</v>
      </c>
      <c r="D262" s="324">
        <v>10</v>
      </c>
      <c r="E262" s="320"/>
      <c r="F262" s="319" t="str">
        <f>IF(E262="","",PRODUCT(D262,E262))</f>
        <v/>
      </c>
      <c r="G262" s="320"/>
      <c r="H262" s="319" t="str">
        <f>IF(G262="","",PRODUCT(D262,G262))</f>
        <v/>
      </c>
    </row>
    <row r="263" spans="1:8">
      <c r="A263" s="305">
        <f>(SUM(A262,1))</f>
        <v>176</v>
      </c>
      <c r="B263" s="344" t="s">
        <v>2898</v>
      </c>
      <c r="C263" s="322" t="s">
        <v>545</v>
      </c>
      <c r="D263" s="321">
        <v>36</v>
      </c>
      <c r="E263" s="320"/>
      <c r="F263" s="319" t="str">
        <f>IF(E263="","",PRODUCT(D263,E263))</f>
        <v/>
      </c>
      <c r="G263" s="320"/>
      <c r="H263" s="319" t="str">
        <f>IF(G263="","",PRODUCT(D263,G263))</f>
        <v/>
      </c>
    </row>
    <row r="264" spans="1:8">
      <c r="A264" s="305">
        <f>(SUM(A263,1))</f>
        <v>177</v>
      </c>
      <c r="B264" s="344" t="s">
        <v>2897</v>
      </c>
      <c r="C264" s="322" t="s">
        <v>545</v>
      </c>
      <c r="D264" s="324">
        <v>32</v>
      </c>
      <c r="E264" s="320"/>
      <c r="F264" s="319" t="str">
        <f>IF(E264="","",PRODUCT(D264,E264))</f>
        <v/>
      </c>
      <c r="G264" s="320"/>
      <c r="H264" s="319" t="str">
        <f>IF(G264="","",PRODUCT(D264,G264))</f>
        <v/>
      </c>
    </row>
    <row r="265" spans="1:8">
      <c r="A265" s="299">
        <f>(SUM(A264,1))</f>
        <v>178</v>
      </c>
      <c r="B265" s="296"/>
      <c r="C265" s="298"/>
      <c r="D265" s="298"/>
      <c r="E265" s="298"/>
      <c r="F265" s="297">
        <f>SUM(F248:F264)</f>
        <v>0</v>
      </c>
      <c r="G265" s="296"/>
      <c r="H265" s="297">
        <f>SUM(H248:H264)</f>
        <v>0</v>
      </c>
    </row>
    <row r="266" spans="1:8">
      <c r="A266" s="294">
        <f>(SUM(A265,1))</f>
        <v>179</v>
      </c>
      <c r="B266" s="293" t="s">
        <v>2759</v>
      </c>
      <c r="C266" s="290"/>
      <c r="D266" s="292">
        <v>3</v>
      </c>
      <c r="E266" s="290" t="s">
        <v>633</v>
      </c>
      <c r="F266" s="318">
        <f>ROUND(F265*D266*0.01,1)</f>
        <v>0</v>
      </c>
      <c r="G266" s="290"/>
      <c r="H266" s="289"/>
    </row>
    <row r="267" spans="1:8">
      <c r="A267" s="294">
        <f>(SUM(A266,1))</f>
        <v>180</v>
      </c>
      <c r="B267" s="293" t="s">
        <v>2896</v>
      </c>
      <c r="C267" s="290"/>
      <c r="D267" s="292">
        <v>6</v>
      </c>
      <c r="E267" s="290" t="s">
        <v>633</v>
      </c>
      <c r="F267" s="291"/>
      <c r="G267" s="290"/>
      <c r="H267" s="318">
        <f>ROUND(H265*D267*0.01,1)</f>
        <v>0</v>
      </c>
    </row>
    <row r="268" spans="1:8">
      <c r="A268" s="288">
        <f>(SUM(A267,1))</f>
        <v>181</v>
      </c>
      <c r="B268" s="287" t="s">
        <v>2751</v>
      </c>
      <c r="C268" s="286"/>
      <c r="D268" s="286"/>
      <c r="E268" s="286"/>
      <c r="F268" s="316">
        <f>SUM(F265:F267)</f>
        <v>0</v>
      </c>
      <c r="G268" s="317"/>
      <c r="H268" s="316">
        <f>SUM(H265:H267)</f>
        <v>0</v>
      </c>
    </row>
    <row r="271" spans="1:8">
      <c r="B271" s="331"/>
      <c r="C271" s="290"/>
      <c r="D271" s="290"/>
      <c r="E271" s="290"/>
      <c r="F271" s="330"/>
      <c r="G271" s="290"/>
      <c r="H271" s="330"/>
    </row>
    <row r="272" spans="1:8">
      <c r="A272" s="315"/>
      <c r="B272" s="329" t="s">
        <v>2895</v>
      </c>
      <c r="C272" s="314"/>
      <c r="D272" s="314"/>
      <c r="E272" s="313" t="s">
        <v>2756</v>
      </c>
      <c r="F272" s="313"/>
      <c r="G272" s="313" t="s">
        <v>2755</v>
      </c>
      <c r="H272" s="313"/>
    </row>
    <row r="273" spans="1:8">
      <c r="A273" s="312" t="s">
        <v>2754</v>
      </c>
      <c r="B273" s="328" t="s">
        <v>2753</v>
      </c>
      <c r="C273" s="307" t="s">
        <v>2768</v>
      </c>
      <c r="D273" s="306" t="s">
        <v>2767</v>
      </c>
      <c r="E273" s="307" t="s">
        <v>2766</v>
      </c>
      <c r="F273" s="306" t="s">
        <v>2752</v>
      </c>
      <c r="G273" s="307" t="s">
        <v>2766</v>
      </c>
      <c r="H273" s="306" t="s">
        <v>2752</v>
      </c>
    </row>
    <row r="274" spans="1:8">
      <c r="A274" s="305">
        <f>(SUM(A268,1))</f>
        <v>182</v>
      </c>
      <c r="B274" s="327" t="s">
        <v>2894</v>
      </c>
      <c r="C274" s="322" t="s">
        <v>217</v>
      </c>
      <c r="D274" s="324">
        <v>270</v>
      </c>
      <c r="E274" s="320"/>
      <c r="F274" s="319" t="str">
        <f>IF(E274="","",PRODUCT(D274,E274))</f>
        <v/>
      </c>
      <c r="G274" s="320"/>
      <c r="H274" s="319" t="str">
        <f>IF(G274="","",PRODUCT(D274,G274))</f>
        <v/>
      </c>
    </row>
    <row r="275" spans="1:8">
      <c r="A275" s="305">
        <f>(SUM(A274,1))</f>
        <v>183</v>
      </c>
      <c r="B275" s="333" t="s">
        <v>2893</v>
      </c>
      <c r="C275" s="322" t="s">
        <v>217</v>
      </c>
      <c r="D275" s="324">
        <v>100</v>
      </c>
      <c r="E275" s="320"/>
      <c r="F275" s="319" t="str">
        <f>IF(E275="","",PRODUCT(D275,E275))</f>
        <v/>
      </c>
      <c r="G275" s="320"/>
      <c r="H275" s="319" t="str">
        <f>IF(G275="","",PRODUCT(D275,G275))</f>
        <v/>
      </c>
    </row>
    <row r="276" spans="1:8">
      <c r="A276" s="305">
        <f>(SUM(A275,1))</f>
        <v>184</v>
      </c>
      <c r="B276" s="333" t="s">
        <v>2892</v>
      </c>
      <c r="C276" s="322" t="s">
        <v>217</v>
      </c>
      <c r="D276" s="324">
        <v>200</v>
      </c>
      <c r="E276" s="320"/>
      <c r="F276" s="319" t="str">
        <f>IF(E276="","",PRODUCT(D276,E276))</f>
        <v/>
      </c>
      <c r="G276" s="320"/>
      <c r="H276" s="319" t="str">
        <f>IF(G276="","",PRODUCT(D276,G276))</f>
        <v/>
      </c>
    </row>
    <row r="277" spans="1:8">
      <c r="A277" s="305">
        <f>(SUM(A276,1))</f>
        <v>185</v>
      </c>
      <c r="B277" s="326" t="s">
        <v>2891</v>
      </c>
      <c r="C277" s="325" t="s">
        <v>217</v>
      </c>
      <c r="D277" s="324">
        <v>50</v>
      </c>
      <c r="E277" s="320"/>
      <c r="F277" s="319" t="str">
        <f>IF(E277="","",PRODUCT(D277,E277))</f>
        <v/>
      </c>
      <c r="G277" s="320"/>
      <c r="H277" s="319" t="str">
        <f>IF(G277="","",PRODUCT(D277,G277))</f>
        <v/>
      </c>
    </row>
    <row r="278" spans="1:8">
      <c r="A278" s="305">
        <f>(SUM(A277,1))</f>
        <v>186</v>
      </c>
      <c r="B278" s="327" t="s">
        <v>2890</v>
      </c>
      <c r="C278" s="322" t="s">
        <v>545</v>
      </c>
      <c r="D278" s="324">
        <v>160</v>
      </c>
      <c r="E278" s="320"/>
      <c r="F278" s="319" t="str">
        <f>IF(E278="","",PRODUCT(D278,E278))</f>
        <v/>
      </c>
      <c r="G278" s="320"/>
      <c r="H278" s="319" t="str">
        <f>IF(G278="","",PRODUCT(D278,G278))</f>
        <v/>
      </c>
    </row>
    <row r="279" spans="1:8">
      <c r="A279" s="305">
        <f>(SUM(A278,1))</f>
        <v>187</v>
      </c>
      <c r="B279" s="327" t="s">
        <v>2889</v>
      </c>
      <c r="C279" s="322" t="s">
        <v>545</v>
      </c>
      <c r="D279" s="324">
        <v>12</v>
      </c>
      <c r="E279" s="320"/>
      <c r="F279" s="319" t="str">
        <f>IF(E279="","",PRODUCT(D279,E279))</f>
        <v/>
      </c>
      <c r="G279" s="320"/>
      <c r="H279" s="319" t="str">
        <f>IF(G279="","",PRODUCT(D279,G279))</f>
        <v/>
      </c>
    </row>
    <row r="280" spans="1:8">
      <c r="A280" s="305">
        <f>(SUM(A279,1))</f>
        <v>188</v>
      </c>
      <c r="B280" s="327" t="s">
        <v>2888</v>
      </c>
      <c r="C280" s="322" t="s">
        <v>545</v>
      </c>
      <c r="D280" s="324">
        <v>25</v>
      </c>
      <c r="E280" s="320"/>
      <c r="F280" s="319" t="str">
        <f>IF(E280="","",PRODUCT(D280,E280))</f>
        <v/>
      </c>
      <c r="G280" s="320"/>
      <c r="H280" s="319" t="str">
        <f>IF(G280="","",PRODUCT(D280,G280))</f>
        <v/>
      </c>
    </row>
    <row r="281" spans="1:8">
      <c r="A281" s="305">
        <f>(SUM(A280,1))</f>
        <v>189</v>
      </c>
      <c r="B281" s="327" t="s">
        <v>2887</v>
      </c>
      <c r="C281" s="322" t="s">
        <v>545</v>
      </c>
      <c r="D281" s="324">
        <v>22</v>
      </c>
      <c r="E281" s="320"/>
      <c r="F281" s="319" t="str">
        <f>IF(E281="","",PRODUCT(D281,E281))</f>
        <v/>
      </c>
      <c r="G281" s="320"/>
      <c r="H281" s="319" t="str">
        <f>IF(G281="","",PRODUCT(D281,G281))</f>
        <v/>
      </c>
    </row>
    <row r="282" spans="1:8">
      <c r="A282" s="305">
        <f>(SUM(A281,1))</f>
        <v>190</v>
      </c>
      <c r="B282" s="327" t="s">
        <v>2886</v>
      </c>
      <c r="C282" s="322" t="s">
        <v>545</v>
      </c>
      <c r="D282" s="324">
        <v>9</v>
      </c>
      <c r="E282" s="320"/>
      <c r="F282" s="319" t="str">
        <f>IF(E282="","",PRODUCT(D282,E282))</f>
        <v/>
      </c>
      <c r="G282" s="320"/>
      <c r="H282" s="319" t="str">
        <f>IF(G282="","",PRODUCT(D282,G282))</f>
        <v/>
      </c>
    </row>
    <row r="283" spans="1:8">
      <c r="A283" s="305">
        <f>(SUM(A282,1))</f>
        <v>191</v>
      </c>
      <c r="B283" s="327" t="s">
        <v>2885</v>
      </c>
      <c r="C283" s="322" t="s">
        <v>545</v>
      </c>
      <c r="D283" s="324">
        <v>36</v>
      </c>
      <c r="E283" s="320"/>
      <c r="F283" s="319" t="str">
        <f>IF(E283="","",PRODUCT(D283,E283))</f>
        <v/>
      </c>
      <c r="G283" s="320"/>
      <c r="H283" s="319" t="str">
        <f>IF(G283="","",PRODUCT(D283,G283))</f>
        <v/>
      </c>
    </row>
    <row r="284" spans="1:8">
      <c r="A284" s="305">
        <f>(SUM(A283,1))</f>
        <v>192</v>
      </c>
      <c r="B284" s="327" t="s">
        <v>2884</v>
      </c>
      <c r="C284" s="322" t="s">
        <v>545</v>
      </c>
      <c r="D284" s="324">
        <v>120</v>
      </c>
      <c r="E284" s="320"/>
      <c r="F284" s="319" t="str">
        <f>IF(E284="","",PRODUCT(D284,E284))</f>
        <v/>
      </c>
      <c r="G284" s="320"/>
      <c r="H284" s="319" t="str">
        <f>IF(G284="","",PRODUCT(D284,G284))</f>
        <v/>
      </c>
    </row>
    <row r="285" spans="1:8">
      <c r="A285" s="305">
        <f>(SUM(A284,1))</f>
        <v>193</v>
      </c>
      <c r="B285" s="327" t="s">
        <v>2883</v>
      </c>
      <c r="C285" s="322" t="s">
        <v>545</v>
      </c>
      <c r="D285" s="324">
        <v>30</v>
      </c>
      <c r="E285" s="320"/>
      <c r="F285" s="319" t="str">
        <f>IF(E285="","",PRODUCT(D285,E285))</f>
        <v/>
      </c>
      <c r="G285" s="320"/>
      <c r="H285" s="319" t="str">
        <f>IF(G285="","",PRODUCT(D285,G285))</f>
        <v/>
      </c>
    </row>
    <row r="286" spans="1:8">
      <c r="A286" s="305">
        <f>(SUM(A285,1))</f>
        <v>194</v>
      </c>
      <c r="B286" s="327" t="s">
        <v>2882</v>
      </c>
      <c r="C286" s="322" t="s">
        <v>545</v>
      </c>
      <c r="D286" s="324">
        <v>70</v>
      </c>
      <c r="E286" s="320"/>
      <c r="F286" s="319" t="str">
        <f>IF(E286="","",PRODUCT(D286,E286))</f>
        <v/>
      </c>
      <c r="G286" s="320"/>
      <c r="H286" s="319" t="str">
        <f>IF(G286="","",PRODUCT(D286,G286))</f>
        <v/>
      </c>
    </row>
    <row r="287" spans="1:8">
      <c r="A287" s="305">
        <f>(SUM(A286,1))</f>
        <v>195</v>
      </c>
      <c r="B287" s="327" t="s">
        <v>2881</v>
      </c>
      <c r="C287" s="322" t="s">
        <v>545</v>
      </c>
      <c r="D287" s="324">
        <v>6</v>
      </c>
      <c r="E287" s="320"/>
      <c r="F287" s="319" t="str">
        <f>IF(E287="","",PRODUCT(D287,E287))</f>
        <v/>
      </c>
      <c r="G287" s="320"/>
      <c r="H287" s="319" t="str">
        <f>IF(G287="","",PRODUCT(D287,G287))</f>
        <v/>
      </c>
    </row>
    <row r="288" spans="1:8">
      <c r="A288" s="305">
        <f>(SUM(A287,1))</f>
        <v>196</v>
      </c>
      <c r="B288" s="327" t="s">
        <v>2880</v>
      </c>
      <c r="C288" s="322" t="s">
        <v>545</v>
      </c>
      <c r="D288" s="324">
        <v>2</v>
      </c>
      <c r="E288" s="320"/>
      <c r="F288" s="319" t="str">
        <f>IF(E288="","",PRODUCT(D288,E288))</f>
        <v/>
      </c>
      <c r="G288" s="320"/>
      <c r="H288" s="319" t="str">
        <f>IF(G288="","",PRODUCT(D288,G288))</f>
        <v/>
      </c>
    </row>
    <row r="289" spans="1:8">
      <c r="A289" s="305">
        <f>(SUM(A288,1))</f>
        <v>197</v>
      </c>
      <c r="B289" s="327" t="s">
        <v>2879</v>
      </c>
      <c r="C289" s="322" t="s">
        <v>545</v>
      </c>
      <c r="D289" s="324">
        <v>4</v>
      </c>
      <c r="E289" s="320"/>
      <c r="F289" s="319" t="str">
        <f>IF(E289="","",PRODUCT(D289,E289))</f>
        <v/>
      </c>
      <c r="G289" s="320"/>
      <c r="H289" s="319" t="str">
        <f>IF(G289="","",PRODUCT(D289,G289))</f>
        <v/>
      </c>
    </row>
    <row r="290" spans="1:8">
      <c r="A290" s="305">
        <f>(SUM(A289,1))</f>
        <v>198</v>
      </c>
      <c r="B290" s="323" t="s">
        <v>2878</v>
      </c>
      <c r="C290" s="322" t="s">
        <v>545</v>
      </c>
      <c r="D290" s="324">
        <v>5</v>
      </c>
      <c r="E290" s="320"/>
      <c r="F290" s="319" t="str">
        <f>IF(E290="","",PRODUCT(D290,E290))</f>
        <v/>
      </c>
      <c r="G290" s="320"/>
      <c r="H290" s="319" t="str">
        <f>IF(G290="","",PRODUCT(D290,G290))</f>
        <v/>
      </c>
    </row>
    <row r="291" spans="1:8">
      <c r="A291" s="305">
        <f>(SUM(A290,1))</f>
        <v>199</v>
      </c>
      <c r="B291" s="327" t="s">
        <v>2877</v>
      </c>
      <c r="C291" s="322" t="s">
        <v>545</v>
      </c>
      <c r="D291" s="324">
        <v>12</v>
      </c>
      <c r="E291" s="320"/>
      <c r="F291" s="319" t="str">
        <f>IF(E291="","",PRODUCT(D291,E291))</f>
        <v/>
      </c>
      <c r="G291" s="320"/>
      <c r="H291" s="319" t="str">
        <f>IF(G291="","",PRODUCT(D291,G291))</f>
        <v/>
      </c>
    </row>
    <row r="292" spans="1:8">
      <c r="A292" s="305">
        <f>(SUM(A291,1))</f>
        <v>200</v>
      </c>
      <c r="B292" s="327" t="s">
        <v>2876</v>
      </c>
      <c r="C292" s="322" t="s">
        <v>545</v>
      </c>
      <c r="D292" s="324">
        <v>24</v>
      </c>
      <c r="E292" s="320"/>
      <c r="F292" s="319" t="str">
        <f>IF(E292="","",PRODUCT(D292,E292))</f>
        <v/>
      </c>
      <c r="G292" s="320"/>
      <c r="H292" s="319" t="str">
        <f>IF(G292="","",PRODUCT(D292,G292))</f>
        <v/>
      </c>
    </row>
    <row r="293" spans="1:8">
      <c r="A293" s="305">
        <f>(SUM(A292,1))</f>
        <v>201</v>
      </c>
      <c r="B293" s="327" t="s">
        <v>2875</v>
      </c>
      <c r="C293" s="322" t="s">
        <v>545</v>
      </c>
      <c r="D293" s="324">
        <v>36</v>
      </c>
      <c r="E293" s="320"/>
      <c r="F293" s="319" t="str">
        <f>IF(E293="","",PRODUCT(D293,E293))</f>
        <v/>
      </c>
      <c r="G293" s="320"/>
      <c r="H293" s="319" t="str">
        <f>IF(G293="","",PRODUCT(D293,G293))</f>
        <v/>
      </c>
    </row>
    <row r="294" spans="1:8">
      <c r="A294" s="305">
        <f>(SUM(A293,1))</f>
        <v>202</v>
      </c>
      <c r="B294" s="327" t="s">
        <v>2874</v>
      </c>
      <c r="C294" s="322" t="s">
        <v>545</v>
      </c>
      <c r="D294" s="324">
        <v>20</v>
      </c>
      <c r="E294" s="320"/>
      <c r="F294" s="319" t="str">
        <f>IF(E294="","",PRODUCT(D294,E294))</f>
        <v/>
      </c>
      <c r="G294" s="320"/>
      <c r="H294" s="319" t="str">
        <f>IF(G294="","",PRODUCT(D294,G294))</f>
        <v/>
      </c>
    </row>
    <row r="295" spans="1:8">
      <c r="A295" s="299">
        <f>(SUM(A294,1))</f>
        <v>203</v>
      </c>
      <c r="B295" s="296"/>
      <c r="C295" s="298"/>
      <c r="D295" s="298"/>
      <c r="E295" s="298"/>
      <c r="F295" s="297">
        <f>SUM(F274:F294)</f>
        <v>0</v>
      </c>
      <c r="G295" s="296"/>
      <c r="H295" s="297">
        <f>SUM(H274:H294)</f>
        <v>0</v>
      </c>
    </row>
    <row r="296" spans="1:8">
      <c r="A296" s="294">
        <f>(SUM(A295,1))</f>
        <v>204</v>
      </c>
      <c r="B296" s="293" t="s">
        <v>2759</v>
      </c>
      <c r="C296" s="290"/>
      <c r="D296" s="292">
        <v>3</v>
      </c>
      <c r="E296" s="290" t="s">
        <v>633</v>
      </c>
      <c r="F296" s="318">
        <f>ROUND(F295*D296*0.01,1)</f>
        <v>0</v>
      </c>
      <c r="G296" s="290"/>
      <c r="H296" s="289"/>
    </row>
    <row r="297" spans="1:8">
      <c r="A297" s="294">
        <f>(SUM(A296,1))</f>
        <v>205</v>
      </c>
      <c r="B297" s="293" t="s">
        <v>2758</v>
      </c>
      <c r="C297" s="290"/>
      <c r="D297" s="292">
        <v>6</v>
      </c>
      <c r="E297" s="290" t="s">
        <v>633</v>
      </c>
      <c r="F297" s="291"/>
      <c r="G297" s="290"/>
      <c r="H297" s="318">
        <f>ROUND(H295*D297*0.01,1)</f>
        <v>0</v>
      </c>
    </row>
    <row r="298" spans="1:8">
      <c r="A298" s="288">
        <f>(SUM(A297,1))</f>
        <v>206</v>
      </c>
      <c r="B298" s="287" t="s">
        <v>2751</v>
      </c>
      <c r="C298" s="286"/>
      <c r="D298" s="286"/>
      <c r="E298" s="286"/>
      <c r="F298" s="316">
        <f>SUM(F295:F297)</f>
        <v>0</v>
      </c>
      <c r="G298" s="317"/>
      <c r="H298" s="316">
        <f>SUM(H295:H297)</f>
        <v>0</v>
      </c>
    </row>
    <row r="299" spans="1:8">
      <c r="B299" s="331"/>
      <c r="C299" s="290"/>
      <c r="D299" s="290"/>
      <c r="E299" s="290"/>
      <c r="F299" s="330"/>
      <c r="G299" s="290"/>
      <c r="H299" s="330"/>
    </row>
    <row r="300" spans="1:8">
      <c r="B300" s="331"/>
      <c r="C300" s="290"/>
      <c r="D300" s="290"/>
      <c r="E300" s="290"/>
      <c r="F300" s="330"/>
      <c r="G300" s="290"/>
      <c r="H300" s="330"/>
    </row>
    <row r="301" spans="1:8">
      <c r="B301" s="331"/>
      <c r="C301" s="290"/>
      <c r="D301" s="290"/>
      <c r="E301" s="290"/>
      <c r="F301" s="330"/>
      <c r="G301" s="290"/>
      <c r="H301" s="330"/>
    </row>
    <row r="302" spans="1:8">
      <c r="A302" s="315"/>
      <c r="B302" s="329" t="s">
        <v>2873</v>
      </c>
      <c r="C302" s="314"/>
      <c r="D302" s="314"/>
      <c r="E302" s="313" t="s">
        <v>2756</v>
      </c>
      <c r="F302" s="313"/>
      <c r="G302" s="313" t="s">
        <v>2755</v>
      </c>
      <c r="H302" s="313"/>
    </row>
    <row r="303" spans="1:8">
      <c r="A303" s="312" t="s">
        <v>2754</v>
      </c>
      <c r="B303" s="328" t="s">
        <v>2753</v>
      </c>
      <c r="C303" s="307" t="s">
        <v>2768</v>
      </c>
      <c r="D303" s="306" t="s">
        <v>2767</v>
      </c>
      <c r="E303" s="307" t="s">
        <v>2766</v>
      </c>
      <c r="F303" s="306" t="s">
        <v>2752</v>
      </c>
      <c r="G303" s="307" t="s">
        <v>2766</v>
      </c>
      <c r="H303" s="306" t="s">
        <v>2752</v>
      </c>
    </row>
    <row r="304" spans="1:8">
      <c r="A304" s="305">
        <f>(SUM(A298,1))</f>
        <v>207</v>
      </c>
      <c r="B304" s="333" t="s">
        <v>2872</v>
      </c>
      <c r="C304" s="322" t="s">
        <v>545</v>
      </c>
      <c r="D304" s="324">
        <v>1</v>
      </c>
      <c r="E304" s="320"/>
      <c r="F304" s="319" t="str">
        <f>IF(E304="","",PRODUCT(D304,E304))</f>
        <v/>
      </c>
      <c r="G304" s="320"/>
      <c r="H304" s="319" t="str">
        <f>IF(G304="","",PRODUCT(D304,G304))</f>
        <v/>
      </c>
    </row>
    <row r="305" spans="1:8">
      <c r="A305" s="305">
        <f>(SUM(A304,1))</f>
        <v>208</v>
      </c>
      <c r="B305" s="333" t="s">
        <v>2871</v>
      </c>
      <c r="C305" s="325" t="s">
        <v>545</v>
      </c>
      <c r="D305" s="324">
        <v>1</v>
      </c>
      <c r="E305" s="320"/>
      <c r="F305" s="319" t="str">
        <f>IF(E305="","",PRODUCT(D305,E305))</f>
        <v/>
      </c>
      <c r="G305" s="320"/>
      <c r="H305" s="319" t="str">
        <f>IF(G305="","",PRODUCT(D305,G305))</f>
        <v/>
      </c>
    </row>
    <row r="306" spans="1:8">
      <c r="A306" s="305">
        <f>(SUM(A305,1))</f>
        <v>209</v>
      </c>
      <c r="B306" s="326" t="s">
        <v>2870</v>
      </c>
      <c r="C306" s="325" t="s">
        <v>545</v>
      </c>
      <c r="D306" s="324">
        <v>1</v>
      </c>
      <c r="E306" s="320"/>
      <c r="F306" s="319" t="str">
        <f>IF(E306="","",PRODUCT(D306,E306))</f>
        <v/>
      </c>
      <c r="G306" s="320"/>
      <c r="H306" s="319" t="str">
        <f>IF(G306="","",PRODUCT(D306,G306))</f>
        <v/>
      </c>
    </row>
    <row r="307" spans="1:8" ht="16.5">
      <c r="A307" s="305">
        <f>(SUM(A306,1))</f>
        <v>210</v>
      </c>
      <c r="B307" s="334" t="s">
        <v>2869</v>
      </c>
      <c r="C307" s="325" t="s">
        <v>545</v>
      </c>
      <c r="D307" s="324">
        <v>8</v>
      </c>
      <c r="E307" s="320"/>
      <c r="F307" s="319" t="str">
        <f>IF(E307="","",PRODUCT(D307,E307))</f>
        <v/>
      </c>
      <c r="G307" s="320"/>
      <c r="H307" s="319" t="str">
        <f>IF(G307="","",PRODUCT(D307,G307))</f>
        <v/>
      </c>
    </row>
    <row r="308" spans="1:8">
      <c r="A308" s="305">
        <f>(SUM(A307,1))</f>
        <v>211</v>
      </c>
      <c r="B308" s="333" t="s">
        <v>2868</v>
      </c>
      <c r="C308" s="325" t="s">
        <v>545</v>
      </c>
      <c r="D308" s="324">
        <v>1</v>
      </c>
      <c r="E308" s="320"/>
      <c r="F308" s="319" t="str">
        <f>IF(E308="","",PRODUCT(D308,E308))</f>
        <v/>
      </c>
      <c r="G308" s="320"/>
      <c r="H308" s="319" t="str">
        <f>IF(G308="","",PRODUCT(D308,G308))</f>
        <v/>
      </c>
    </row>
    <row r="309" spans="1:8">
      <c r="A309" s="305">
        <f>(SUM(A308,1))</f>
        <v>212</v>
      </c>
      <c r="B309" s="333" t="s">
        <v>2867</v>
      </c>
      <c r="C309" s="325" t="s">
        <v>545</v>
      </c>
      <c r="D309" s="324">
        <v>6</v>
      </c>
      <c r="E309" s="320"/>
      <c r="F309" s="319" t="str">
        <f>IF(E309="","",PRODUCT(D309,E309))</f>
        <v/>
      </c>
      <c r="G309" s="320"/>
      <c r="H309" s="319" t="str">
        <f>IF(G309="","",PRODUCT(D309,G309))</f>
        <v/>
      </c>
    </row>
    <row r="310" spans="1:8">
      <c r="A310" s="305">
        <f>(SUM(A309,1))</f>
        <v>213</v>
      </c>
      <c r="B310" s="333" t="s">
        <v>2866</v>
      </c>
      <c r="C310" s="325" t="s">
        <v>545</v>
      </c>
      <c r="D310" s="324">
        <v>6</v>
      </c>
      <c r="E310" s="320"/>
      <c r="F310" s="319" t="str">
        <f>IF(E310="","",PRODUCT(D310,E310))</f>
        <v/>
      </c>
      <c r="G310" s="320"/>
      <c r="H310" s="319" t="str">
        <f>IF(G310="","",PRODUCT(D310,G310))</f>
        <v/>
      </c>
    </row>
    <row r="311" spans="1:8">
      <c r="A311" s="305">
        <f>(SUM(A310,1))</f>
        <v>214</v>
      </c>
      <c r="B311" s="333" t="s">
        <v>2865</v>
      </c>
      <c r="C311" s="325" t="s">
        <v>545</v>
      </c>
      <c r="D311" s="324">
        <v>1</v>
      </c>
      <c r="E311" s="320"/>
      <c r="F311" s="319" t="str">
        <f>IF(E311="","",PRODUCT(D311,E311))</f>
        <v/>
      </c>
      <c r="G311" s="320"/>
      <c r="H311" s="319" t="str">
        <f>IF(G311="","",PRODUCT(D311,G311))</f>
        <v/>
      </c>
    </row>
    <row r="312" spans="1:8">
      <c r="A312" s="305">
        <f>(SUM(A311,1))</f>
        <v>215</v>
      </c>
      <c r="B312" s="333" t="s">
        <v>2864</v>
      </c>
      <c r="C312" s="325" t="s">
        <v>545</v>
      </c>
      <c r="D312" s="324">
        <v>3</v>
      </c>
      <c r="E312" s="320"/>
      <c r="F312" s="319" t="str">
        <f>IF(E312="","",PRODUCT(D312,E312))</f>
        <v/>
      </c>
      <c r="G312" s="320"/>
      <c r="H312" s="319" t="str">
        <f>IF(G312="","",PRODUCT(D312,G312))</f>
        <v/>
      </c>
    </row>
    <row r="313" spans="1:8">
      <c r="A313" s="305">
        <f>(SUM(A312,1))</f>
        <v>216</v>
      </c>
      <c r="B313" s="333" t="s">
        <v>2863</v>
      </c>
      <c r="C313" s="325" t="s">
        <v>545</v>
      </c>
      <c r="D313" s="324">
        <v>100</v>
      </c>
      <c r="E313" s="320"/>
      <c r="F313" s="319" t="str">
        <f>IF(E313="","",PRODUCT(D313,E313))</f>
        <v/>
      </c>
      <c r="G313" s="320"/>
      <c r="H313" s="319" t="str">
        <f>IF(G313="","",PRODUCT(D313,G313))</f>
        <v/>
      </c>
    </row>
    <row r="314" spans="1:8">
      <c r="A314" s="305">
        <f>(SUM(A313,1))</f>
        <v>217</v>
      </c>
      <c r="B314" s="333" t="s">
        <v>2862</v>
      </c>
      <c r="C314" s="325" t="s">
        <v>545</v>
      </c>
      <c r="D314" s="324">
        <v>50</v>
      </c>
      <c r="E314" s="320"/>
      <c r="F314" s="319" t="str">
        <f>IF(E314="","",PRODUCT(D314,E314))</f>
        <v/>
      </c>
      <c r="G314" s="320"/>
      <c r="H314" s="319" t="str">
        <f>IF(G314="","",PRODUCT(D314,G314))</f>
        <v/>
      </c>
    </row>
    <row r="315" spans="1:8">
      <c r="A315" s="305">
        <f>(SUM(A314,1))</f>
        <v>218</v>
      </c>
      <c r="B315" s="333" t="s">
        <v>2861</v>
      </c>
      <c r="C315" s="325" t="s">
        <v>545</v>
      </c>
      <c r="D315" s="324">
        <v>1</v>
      </c>
      <c r="E315" s="320"/>
      <c r="F315" s="319" t="str">
        <f>IF(E315="","",PRODUCT(D315,E315))</f>
        <v/>
      </c>
      <c r="G315" s="320"/>
      <c r="H315" s="319" t="str">
        <f>IF(G315="","",PRODUCT(D315,G315))</f>
        <v/>
      </c>
    </row>
    <row r="316" spans="1:8">
      <c r="A316" s="305">
        <f>(SUM(A315,1))</f>
        <v>219</v>
      </c>
      <c r="B316" s="333" t="s">
        <v>2860</v>
      </c>
      <c r="C316" s="325" t="s">
        <v>545</v>
      </c>
      <c r="D316" s="324">
        <v>6</v>
      </c>
      <c r="E316" s="320"/>
      <c r="F316" s="319" t="str">
        <f>IF(E316="","",PRODUCT(D316,E316))</f>
        <v/>
      </c>
      <c r="G316" s="320"/>
      <c r="H316" s="319" t="str">
        <f>IF(G316="","",PRODUCT(D316,G316))</f>
        <v/>
      </c>
    </row>
    <row r="317" spans="1:8">
      <c r="A317" s="305">
        <f>(SUM(A316,1))</f>
        <v>220</v>
      </c>
      <c r="B317" s="333" t="s">
        <v>2859</v>
      </c>
      <c r="C317" s="325" t="s">
        <v>545</v>
      </c>
      <c r="D317" s="324">
        <v>3</v>
      </c>
      <c r="E317" s="320"/>
      <c r="F317" s="319" t="str">
        <f>IF(E317="","",PRODUCT(D317,E317))</f>
        <v/>
      </c>
      <c r="G317" s="320"/>
      <c r="H317" s="319" t="str">
        <f>IF(G317="","",PRODUCT(D317,G317))</f>
        <v/>
      </c>
    </row>
    <row r="318" spans="1:8">
      <c r="A318" s="305">
        <f>(SUM(A317,1))</f>
        <v>221</v>
      </c>
      <c r="B318" s="333" t="s">
        <v>2858</v>
      </c>
      <c r="C318" s="325" t="s">
        <v>545</v>
      </c>
      <c r="D318" s="324">
        <v>1</v>
      </c>
      <c r="E318" s="320"/>
      <c r="F318" s="319" t="str">
        <f>IF(E318="","",PRODUCT(D318,E318))</f>
        <v/>
      </c>
      <c r="G318" s="320"/>
      <c r="H318" s="319" t="str">
        <f>IF(G318="","",PRODUCT(D318,G318))</f>
        <v/>
      </c>
    </row>
    <row r="319" spans="1:8">
      <c r="A319" s="305">
        <f>(SUM(A318,1))</f>
        <v>222</v>
      </c>
      <c r="B319" s="333" t="s">
        <v>2857</v>
      </c>
      <c r="C319" s="325" t="s">
        <v>545</v>
      </c>
      <c r="D319" s="324">
        <v>2</v>
      </c>
      <c r="E319" s="320"/>
      <c r="F319" s="319" t="str">
        <f>IF(E319="","",PRODUCT(D319,E319))</f>
        <v/>
      </c>
      <c r="G319" s="320"/>
      <c r="H319" s="319" t="str">
        <f>IF(G319="","",PRODUCT(D319,G319))</f>
        <v/>
      </c>
    </row>
    <row r="320" spans="1:8" ht="16.5">
      <c r="A320" s="305">
        <f>(SUM(A319,1))</f>
        <v>223</v>
      </c>
      <c r="B320" s="333" t="s">
        <v>2856</v>
      </c>
      <c r="C320" s="325" t="s">
        <v>545</v>
      </c>
      <c r="D320" s="324">
        <v>130</v>
      </c>
      <c r="E320" s="320"/>
      <c r="F320" s="319" t="str">
        <f>IF(E320="","",PRODUCT(D320,E320))</f>
        <v/>
      </c>
      <c r="G320" s="320"/>
      <c r="H320" s="319" t="str">
        <f>IF(G320="","",PRODUCT(D320,G320))</f>
        <v/>
      </c>
    </row>
    <row r="321" spans="1:8">
      <c r="A321" s="305">
        <f>(SUM(A320,1))</f>
        <v>224</v>
      </c>
      <c r="B321" s="323" t="s">
        <v>3069</v>
      </c>
      <c r="C321" s="322" t="s">
        <v>217</v>
      </c>
      <c r="D321" s="324">
        <v>140</v>
      </c>
      <c r="E321" s="320"/>
      <c r="F321" s="319" t="str">
        <f>IF(E321="","",PRODUCT(D321,E321))</f>
        <v/>
      </c>
      <c r="G321" s="320"/>
      <c r="H321" s="319" t="str">
        <f>IF(G321="","",PRODUCT(D321,G321))</f>
        <v/>
      </c>
    </row>
    <row r="322" spans="1:8">
      <c r="A322" s="305">
        <f>(SUM(A321,1))</f>
        <v>225</v>
      </c>
      <c r="B322" s="333" t="s">
        <v>2809</v>
      </c>
      <c r="C322" s="325" t="s">
        <v>217</v>
      </c>
      <c r="D322" s="324">
        <v>6100</v>
      </c>
      <c r="E322" s="320"/>
      <c r="F322" s="319" t="str">
        <f>IF(E322="","",PRODUCT(D322,E322))</f>
        <v/>
      </c>
      <c r="G322" s="320"/>
      <c r="H322" s="319" t="str">
        <f>IF(G322="","",PRODUCT(D322,G322))</f>
        <v/>
      </c>
    </row>
    <row r="323" spans="1:8">
      <c r="A323" s="305">
        <f>(SUM(A322,1))</f>
        <v>226</v>
      </c>
      <c r="B323" s="326" t="s">
        <v>2855</v>
      </c>
      <c r="C323" s="325" t="s">
        <v>217</v>
      </c>
      <c r="D323" s="324">
        <v>25</v>
      </c>
      <c r="E323" s="320"/>
      <c r="F323" s="319" t="str">
        <f>IF(E323="","",PRODUCT(D323,E323))</f>
        <v/>
      </c>
      <c r="G323" s="320"/>
      <c r="H323" s="319" t="str">
        <f>IF(G323="","",PRODUCT(D323,G323))</f>
        <v/>
      </c>
    </row>
    <row r="324" spans="1:8">
      <c r="A324" s="305">
        <f>(SUM(A323,1))</f>
        <v>227</v>
      </c>
      <c r="B324" s="326" t="s">
        <v>2854</v>
      </c>
      <c r="C324" s="325" t="s">
        <v>217</v>
      </c>
      <c r="D324" s="324">
        <v>200</v>
      </c>
      <c r="E324" s="320"/>
      <c r="F324" s="319" t="str">
        <f>IF(E324="","",PRODUCT(D324,E324))</f>
        <v/>
      </c>
      <c r="G324" s="320"/>
      <c r="H324" s="319" t="str">
        <f>IF(G324="","",PRODUCT(D324,G324))</f>
        <v/>
      </c>
    </row>
    <row r="325" spans="1:8">
      <c r="A325" s="305">
        <f>(SUM(A324,1))</f>
        <v>228</v>
      </c>
      <c r="B325" s="326" t="s">
        <v>2853</v>
      </c>
      <c r="C325" s="325" t="s">
        <v>217</v>
      </c>
      <c r="D325" s="324">
        <v>25</v>
      </c>
      <c r="E325" s="320"/>
      <c r="F325" s="319" t="str">
        <f>IF(E325="","",PRODUCT(D325,E325))</f>
        <v/>
      </c>
      <c r="G325" s="320"/>
      <c r="H325" s="319" t="str">
        <f>IF(G325="","",PRODUCT(D325,G325))</f>
        <v/>
      </c>
    </row>
    <row r="326" spans="1:8">
      <c r="A326" s="305">
        <f>(SUM(A325,1))</f>
        <v>229</v>
      </c>
      <c r="B326" s="326" t="s">
        <v>2852</v>
      </c>
      <c r="C326" s="325" t="s">
        <v>217</v>
      </c>
      <c r="D326" s="324">
        <v>100</v>
      </c>
      <c r="E326" s="320"/>
      <c r="F326" s="319" t="str">
        <f>IF(E326="","",PRODUCT(D326,E326))</f>
        <v/>
      </c>
      <c r="G326" s="320"/>
      <c r="H326" s="319" t="str">
        <f>IF(G326="","",PRODUCT(D326,G326))</f>
        <v/>
      </c>
    </row>
    <row r="327" spans="1:8">
      <c r="A327" s="305">
        <f>(SUM(A326,1))</f>
        <v>230</v>
      </c>
      <c r="B327" s="326" t="s">
        <v>2851</v>
      </c>
      <c r="C327" s="325" t="s">
        <v>217</v>
      </c>
      <c r="D327" s="324">
        <v>60</v>
      </c>
      <c r="E327" s="320"/>
      <c r="F327" s="319" t="str">
        <f>IF(E327="","",PRODUCT(D327,E327))</f>
        <v/>
      </c>
      <c r="G327" s="320"/>
      <c r="H327" s="319" t="str">
        <f>IF(G327="","",PRODUCT(D327,G327))</f>
        <v/>
      </c>
    </row>
    <row r="328" spans="1:8">
      <c r="A328" s="305">
        <f>(SUM(A327,1))</f>
        <v>231</v>
      </c>
      <c r="B328" s="333" t="s">
        <v>2850</v>
      </c>
      <c r="C328" s="325" t="s">
        <v>545</v>
      </c>
      <c r="D328" s="324">
        <v>2</v>
      </c>
      <c r="E328" s="320"/>
      <c r="F328" s="319" t="str">
        <f>IF(E328="","",PRODUCT(D328,E328))</f>
        <v/>
      </c>
      <c r="G328" s="320"/>
      <c r="H328" s="319" t="str">
        <f>IF(G328="","",PRODUCT(D328,G328))</f>
        <v/>
      </c>
    </row>
    <row r="329" spans="1:8">
      <c r="A329" s="305">
        <f>(SUM(A328,1))</f>
        <v>232</v>
      </c>
      <c r="B329" s="333" t="s">
        <v>2849</v>
      </c>
      <c r="C329" s="325" t="s">
        <v>545</v>
      </c>
      <c r="D329" s="324">
        <v>2</v>
      </c>
      <c r="E329" s="320"/>
      <c r="F329" s="319" t="str">
        <f>IF(E329="","",PRODUCT(D329,E329))</f>
        <v/>
      </c>
      <c r="G329" s="320"/>
      <c r="H329" s="319" t="str">
        <f>IF(G329="","",PRODUCT(D329,G329))</f>
        <v/>
      </c>
    </row>
    <row r="330" spans="1:8">
      <c r="A330" s="305">
        <f>(SUM(A329,1))</f>
        <v>233</v>
      </c>
      <c r="B330" s="333" t="s">
        <v>2848</v>
      </c>
      <c r="C330" s="325" t="s">
        <v>545</v>
      </c>
      <c r="D330" s="324">
        <v>30</v>
      </c>
      <c r="E330" s="320"/>
      <c r="F330" s="319" t="str">
        <f>IF(E330="","",PRODUCT(D330,E330))</f>
        <v/>
      </c>
      <c r="G330" s="320"/>
      <c r="H330" s="319" t="str">
        <f>IF(G330="","",PRODUCT(D330,G330))</f>
        <v/>
      </c>
    </row>
    <row r="331" spans="1:8" ht="24.75">
      <c r="A331" s="305">
        <f>(SUM(A330,1))</f>
        <v>234</v>
      </c>
      <c r="B331" s="343" t="s">
        <v>2847</v>
      </c>
      <c r="C331" s="325" t="s">
        <v>545</v>
      </c>
      <c r="D331" s="324">
        <v>9</v>
      </c>
      <c r="E331" s="320"/>
      <c r="F331" s="319" t="str">
        <f>IF(E331="","",PRODUCT(D331,E331))</f>
        <v/>
      </c>
      <c r="G331" s="320"/>
      <c r="H331" s="319" t="str">
        <f>IF(G331="","",PRODUCT(D331,G331))</f>
        <v/>
      </c>
    </row>
    <row r="332" spans="1:8" ht="16.5">
      <c r="A332" s="305">
        <f>(SUM(A331,1))</f>
        <v>235</v>
      </c>
      <c r="B332" s="343" t="s">
        <v>2846</v>
      </c>
      <c r="C332" s="325" t="s">
        <v>545</v>
      </c>
      <c r="D332" s="324">
        <v>1</v>
      </c>
      <c r="E332" s="320"/>
      <c r="F332" s="319" t="str">
        <f>IF(E332="","",PRODUCT(D332,E332))</f>
        <v/>
      </c>
      <c r="G332" s="320"/>
      <c r="H332" s="319" t="str">
        <f>IF(G332="","",PRODUCT(D332,G332))</f>
        <v/>
      </c>
    </row>
    <row r="333" spans="1:8" ht="16.5">
      <c r="A333" s="305">
        <f>(SUM(A332,1))</f>
        <v>236</v>
      </c>
      <c r="B333" s="334" t="s">
        <v>2845</v>
      </c>
      <c r="C333" s="325" t="s">
        <v>545</v>
      </c>
      <c r="D333" s="324">
        <v>2</v>
      </c>
      <c r="E333" s="320"/>
      <c r="F333" s="319" t="str">
        <f>IF(E333="","",PRODUCT(D333,E333))</f>
        <v/>
      </c>
      <c r="G333" s="320"/>
      <c r="H333" s="319" t="str">
        <f>IF(G333="","",PRODUCT(D333,G333))</f>
        <v/>
      </c>
    </row>
    <row r="334" spans="1:8">
      <c r="A334" s="305">
        <f>(SUM(A333,1))</f>
        <v>237</v>
      </c>
      <c r="B334" s="333" t="s">
        <v>2844</v>
      </c>
      <c r="C334" s="322" t="s">
        <v>545</v>
      </c>
      <c r="D334" s="324">
        <v>1</v>
      </c>
      <c r="E334" s="320"/>
      <c r="F334" s="319" t="str">
        <f>IF(E334="","",PRODUCT(D334,E334))</f>
        <v/>
      </c>
      <c r="G334" s="320"/>
      <c r="H334" s="319" t="str">
        <f>IF(G334="","",PRODUCT(D334,G334))</f>
        <v/>
      </c>
    </row>
    <row r="335" spans="1:8" ht="41.25">
      <c r="A335" s="305">
        <f>(SUM(A334,1))</f>
        <v>238</v>
      </c>
      <c r="B335" s="343" t="s">
        <v>2843</v>
      </c>
      <c r="C335" s="325" t="s">
        <v>545</v>
      </c>
      <c r="D335" s="324">
        <v>2</v>
      </c>
      <c r="E335" s="320"/>
      <c r="F335" s="319" t="str">
        <f>IF(E335="","",PRODUCT(D335,E335))</f>
        <v/>
      </c>
      <c r="G335" s="320"/>
      <c r="H335" s="319" t="str">
        <f>IF(G335="","",PRODUCT(D335,G335))</f>
        <v/>
      </c>
    </row>
    <row r="336" spans="1:8" ht="33">
      <c r="A336" s="305">
        <f>(SUM(A335,1))</f>
        <v>239</v>
      </c>
      <c r="B336" s="343" t="s">
        <v>2842</v>
      </c>
      <c r="C336" s="325" t="s">
        <v>545</v>
      </c>
      <c r="D336" s="324">
        <v>6</v>
      </c>
      <c r="E336" s="320"/>
      <c r="F336" s="319" t="str">
        <f>IF(E336="","",PRODUCT(D336,E336))</f>
        <v/>
      </c>
      <c r="G336" s="320"/>
      <c r="H336" s="319" t="str">
        <f>IF(G336="","",PRODUCT(D336,G336))</f>
        <v/>
      </c>
    </row>
    <row r="337" spans="1:8" ht="33">
      <c r="A337" s="305">
        <f>(SUM(A336,1))</f>
        <v>240</v>
      </c>
      <c r="B337" s="343" t="s">
        <v>2841</v>
      </c>
      <c r="C337" s="325" t="s">
        <v>545</v>
      </c>
      <c r="D337" s="324">
        <v>1</v>
      </c>
      <c r="E337" s="320"/>
      <c r="F337" s="319" t="str">
        <f>IF(E337="","",PRODUCT(D337,E337))</f>
        <v/>
      </c>
      <c r="G337" s="320"/>
      <c r="H337" s="319" t="str">
        <f>IF(G337="","",PRODUCT(D337,G337))</f>
        <v/>
      </c>
    </row>
    <row r="338" spans="1:8">
      <c r="A338" s="305">
        <f>(SUM(A337,1))</f>
        <v>241</v>
      </c>
      <c r="B338" s="323" t="s">
        <v>2840</v>
      </c>
      <c r="C338" s="322" t="s">
        <v>545</v>
      </c>
      <c r="D338" s="324">
        <v>4</v>
      </c>
      <c r="E338" s="320"/>
      <c r="F338" s="319" t="str">
        <f>IF(E338="","",PRODUCT(D338,E338))</f>
        <v/>
      </c>
      <c r="G338" s="320"/>
      <c r="H338" s="319" t="str">
        <f>IF(G338="","",PRODUCT(D338,G338))</f>
        <v/>
      </c>
    </row>
    <row r="339" spans="1:8">
      <c r="A339" s="305">
        <f>(SUM(A338,1))</f>
        <v>242</v>
      </c>
      <c r="B339" s="323" t="s">
        <v>2839</v>
      </c>
      <c r="C339" s="322" t="s">
        <v>545</v>
      </c>
      <c r="D339" s="324">
        <v>6</v>
      </c>
      <c r="E339" s="320"/>
      <c r="F339" s="319" t="str">
        <f>IF(E339="","",PRODUCT(D339,E339))</f>
        <v/>
      </c>
      <c r="G339" s="320"/>
      <c r="H339" s="319" t="str">
        <f>IF(G339="","",PRODUCT(D339,G339))</f>
        <v/>
      </c>
    </row>
    <row r="340" spans="1:8" ht="16.5">
      <c r="A340" s="305">
        <f>(SUM(A339,1))</f>
        <v>243</v>
      </c>
      <c r="B340" s="333" t="s">
        <v>2838</v>
      </c>
      <c r="C340" s="322" t="s">
        <v>545</v>
      </c>
      <c r="D340" s="324">
        <v>1</v>
      </c>
      <c r="E340" s="320"/>
      <c r="F340" s="319" t="str">
        <f>IF(E340="","",PRODUCT(D340,E340))</f>
        <v/>
      </c>
      <c r="G340" s="320"/>
      <c r="H340" s="319" t="str">
        <f>IF(G340="","",PRODUCT(D340,G340))</f>
        <v/>
      </c>
    </row>
    <row r="341" spans="1:8" ht="49.5">
      <c r="A341" s="305">
        <f>(SUM(A340,1))</f>
        <v>244</v>
      </c>
      <c r="B341" s="343" t="s">
        <v>2837</v>
      </c>
      <c r="C341" s="325" t="s">
        <v>545</v>
      </c>
      <c r="D341" s="324">
        <v>2</v>
      </c>
      <c r="E341" s="320"/>
      <c r="F341" s="319" t="str">
        <f>IF(E341="","",PRODUCT(D341,E341))</f>
        <v/>
      </c>
      <c r="G341" s="320"/>
      <c r="H341" s="319" t="str">
        <f>IF(G341="","",PRODUCT(D341,G341))</f>
        <v/>
      </c>
    </row>
    <row r="342" spans="1:8" ht="16.5">
      <c r="A342" s="305">
        <f>(SUM(A341,1))</f>
        <v>245</v>
      </c>
      <c r="B342" s="343" t="s">
        <v>2836</v>
      </c>
      <c r="C342" s="325" t="s">
        <v>545</v>
      </c>
      <c r="D342" s="324">
        <v>9</v>
      </c>
      <c r="E342" s="320"/>
      <c r="F342" s="319" t="str">
        <f>IF(E342="","",PRODUCT(D342,E342))</f>
        <v/>
      </c>
      <c r="G342" s="320"/>
      <c r="H342" s="319" t="str">
        <f>IF(G342="","",PRODUCT(D342,G342))</f>
        <v/>
      </c>
    </row>
    <row r="343" spans="1:8">
      <c r="A343" s="305">
        <f>(SUM(A342,1))</f>
        <v>246</v>
      </c>
      <c r="B343" s="333" t="s">
        <v>2835</v>
      </c>
      <c r="C343" s="325" t="s">
        <v>545</v>
      </c>
      <c r="D343" s="324">
        <v>67</v>
      </c>
      <c r="E343" s="320"/>
      <c r="F343" s="319" t="str">
        <f>IF(E343="","",PRODUCT(D343,E343))</f>
        <v/>
      </c>
      <c r="G343" s="320"/>
      <c r="H343" s="319" t="str">
        <f>IF(G343="","",PRODUCT(D343,G343))</f>
        <v/>
      </c>
    </row>
    <row r="344" spans="1:8">
      <c r="A344" s="305">
        <f>(SUM(A343,1))</f>
        <v>247</v>
      </c>
      <c r="B344" s="326" t="s">
        <v>2834</v>
      </c>
      <c r="C344" s="325" t="s">
        <v>545</v>
      </c>
      <c r="D344" s="324">
        <v>1</v>
      </c>
      <c r="E344" s="320"/>
      <c r="F344" s="319" t="str">
        <f>IF(E344="","",PRODUCT(D344,E344))</f>
        <v/>
      </c>
      <c r="G344" s="320"/>
      <c r="H344" s="319" t="str">
        <f>IF(G344="","",PRODUCT(D344,G344))</f>
        <v/>
      </c>
    </row>
    <row r="345" spans="1:8">
      <c r="A345" s="305">
        <f>(SUM(A344,1))</f>
        <v>248</v>
      </c>
      <c r="B345" s="326" t="s">
        <v>2807</v>
      </c>
      <c r="C345" s="325" t="s">
        <v>217</v>
      </c>
      <c r="D345" s="324">
        <v>70</v>
      </c>
      <c r="E345" s="320"/>
      <c r="F345" s="319" t="str">
        <f>IF(E345="","",PRODUCT(D345,E345))</f>
        <v/>
      </c>
      <c r="G345" s="320"/>
      <c r="H345" s="319" t="str">
        <f>IF(G345="","",PRODUCT(D345,G345))</f>
        <v/>
      </c>
    </row>
    <row r="346" spans="1:8">
      <c r="A346" s="305">
        <f>(SUM(A345,1))</f>
        <v>249</v>
      </c>
      <c r="B346" s="326" t="s">
        <v>2799</v>
      </c>
      <c r="C346" s="325" t="s">
        <v>217</v>
      </c>
      <c r="D346" s="324">
        <v>50</v>
      </c>
      <c r="E346" s="320"/>
      <c r="F346" s="319" t="str">
        <f>IF(E346="","",PRODUCT(D346,E346))</f>
        <v/>
      </c>
      <c r="G346" s="320"/>
      <c r="H346" s="319" t="str">
        <f>IF(G346="","",PRODUCT(D346,G346))</f>
        <v/>
      </c>
    </row>
    <row r="347" spans="1:8">
      <c r="A347" s="305">
        <f>(SUM(A346,1))</f>
        <v>250</v>
      </c>
      <c r="B347" s="333" t="s">
        <v>2833</v>
      </c>
      <c r="C347" s="325" t="s">
        <v>545</v>
      </c>
      <c r="D347" s="324">
        <v>67</v>
      </c>
      <c r="E347" s="320"/>
      <c r="F347" s="319" t="str">
        <f>IF(E347="","",PRODUCT(D347,E347))</f>
        <v/>
      </c>
      <c r="G347" s="320"/>
      <c r="H347" s="319" t="str">
        <f>IF(G347="","",PRODUCT(D347,G347))</f>
        <v/>
      </c>
    </row>
    <row r="348" spans="1:8">
      <c r="A348" s="305">
        <f>(SUM(A347,1))</f>
        <v>251</v>
      </c>
      <c r="B348" s="333" t="s">
        <v>2797</v>
      </c>
      <c r="C348" s="325" t="s">
        <v>545</v>
      </c>
      <c r="D348" s="324">
        <v>90</v>
      </c>
      <c r="E348" s="320"/>
      <c r="F348" s="319" t="str">
        <f>IF(E348="","",PRODUCT(D348,E348))</f>
        <v/>
      </c>
      <c r="G348" s="320"/>
      <c r="H348" s="319" t="str">
        <f>IF(G348="","",PRODUCT(D348,G348))</f>
        <v/>
      </c>
    </row>
    <row r="349" spans="1:8">
      <c r="A349" s="305">
        <f>(SUM(A348,1))</f>
        <v>252</v>
      </c>
      <c r="B349" s="333" t="s">
        <v>2796</v>
      </c>
      <c r="C349" s="325" t="s">
        <v>545</v>
      </c>
      <c r="D349" s="324">
        <v>60</v>
      </c>
      <c r="E349" s="320"/>
      <c r="F349" s="319" t="str">
        <f>IF(E349="","",PRODUCT(D349,E349))</f>
        <v/>
      </c>
      <c r="G349" s="320"/>
      <c r="H349" s="319" t="str">
        <f>IF(G349="","",PRODUCT(D349,G349))</f>
        <v/>
      </c>
    </row>
    <row r="350" spans="1:8">
      <c r="A350" s="305">
        <f>(SUM(A349,1))</f>
        <v>253</v>
      </c>
      <c r="B350" s="333" t="s">
        <v>2832</v>
      </c>
      <c r="C350" s="325" t="s">
        <v>545</v>
      </c>
      <c r="D350" s="324">
        <v>2</v>
      </c>
      <c r="E350" s="320"/>
      <c r="F350" s="319" t="str">
        <f>IF(E350="","",PRODUCT(D350,E350))</f>
        <v/>
      </c>
      <c r="G350" s="320"/>
      <c r="H350" s="319" t="str">
        <f>IF(G350="","",PRODUCT(D350,G350))</f>
        <v/>
      </c>
    </row>
    <row r="351" spans="1:8">
      <c r="A351" s="305">
        <f>(SUM(A350,1))</f>
        <v>254</v>
      </c>
      <c r="B351" s="326" t="s">
        <v>2801</v>
      </c>
      <c r="C351" s="325" t="s">
        <v>217</v>
      </c>
      <c r="D351" s="324">
        <v>350</v>
      </c>
      <c r="E351" s="320"/>
      <c r="F351" s="319" t="str">
        <f>IF(E351="","",PRODUCT(D351,E351))</f>
        <v/>
      </c>
      <c r="G351" s="320"/>
      <c r="H351" s="319" t="str">
        <f>IF(G351="","",PRODUCT(D351,G351))</f>
        <v/>
      </c>
    </row>
    <row r="352" spans="1:8">
      <c r="A352" s="305">
        <f>(SUM(A351,1))</f>
        <v>255</v>
      </c>
      <c r="B352" s="326" t="s">
        <v>2800</v>
      </c>
      <c r="C352" s="325" t="s">
        <v>217</v>
      </c>
      <c r="D352" s="324">
        <v>350</v>
      </c>
      <c r="E352" s="320"/>
      <c r="F352" s="319" t="str">
        <f>IF(E352="","",PRODUCT(D352,E352))</f>
        <v/>
      </c>
      <c r="G352" s="320"/>
      <c r="H352" s="319" t="str">
        <f>IF(G352="","",PRODUCT(D352,G352))</f>
        <v/>
      </c>
    </row>
    <row r="353" spans="1:8">
      <c r="A353" s="305">
        <f>(SUM(A352,1))</f>
        <v>256</v>
      </c>
      <c r="B353" s="326" t="s">
        <v>2808</v>
      </c>
      <c r="C353" s="325" t="s">
        <v>217</v>
      </c>
      <c r="D353" s="324">
        <v>230</v>
      </c>
      <c r="E353" s="320"/>
      <c r="F353" s="319" t="str">
        <f>IF(E353="","",PRODUCT(D353,E353))</f>
        <v/>
      </c>
      <c r="G353" s="320"/>
      <c r="H353" s="319" t="str">
        <f>IF(G353="","",PRODUCT(D353,G353))</f>
        <v/>
      </c>
    </row>
    <row r="354" spans="1:8">
      <c r="A354" s="305">
        <f>(SUM(A353,1))</f>
        <v>257</v>
      </c>
      <c r="B354" s="326" t="s">
        <v>2831</v>
      </c>
      <c r="C354" s="325" t="s">
        <v>217</v>
      </c>
      <c r="D354" s="324">
        <v>180</v>
      </c>
      <c r="E354" s="320"/>
      <c r="F354" s="319" t="str">
        <f>IF(E354="","",PRODUCT(D354,E354))</f>
        <v/>
      </c>
      <c r="G354" s="320"/>
      <c r="H354" s="319" t="str">
        <f>IF(G354="","",PRODUCT(D354,G354))</f>
        <v/>
      </c>
    </row>
    <row r="355" spans="1:8">
      <c r="A355" s="305">
        <f>(SUM(A354,1))</f>
        <v>258</v>
      </c>
      <c r="B355" s="326" t="s">
        <v>3068</v>
      </c>
      <c r="C355" s="325" t="s">
        <v>217</v>
      </c>
      <c r="D355" s="324">
        <v>50</v>
      </c>
      <c r="E355" s="320"/>
      <c r="F355" s="319" t="str">
        <f>IF(E355="","",PRODUCT(D355,E355))</f>
        <v/>
      </c>
      <c r="G355" s="320"/>
      <c r="H355" s="319" t="str">
        <f>IF(G355="","",PRODUCT(D355,G355))</f>
        <v/>
      </c>
    </row>
    <row r="356" spans="1:8">
      <c r="A356" s="305">
        <f>(SUM(A355,1))</f>
        <v>259</v>
      </c>
      <c r="B356" s="326" t="s">
        <v>2830</v>
      </c>
      <c r="C356" s="325" t="s">
        <v>217</v>
      </c>
      <c r="D356" s="324">
        <v>55</v>
      </c>
      <c r="E356" s="320"/>
      <c r="F356" s="319" t="str">
        <f>IF(E356="","",PRODUCT(D356,E356))</f>
        <v/>
      </c>
      <c r="G356" s="320"/>
      <c r="H356" s="319" t="str">
        <f>IF(G356="","",PRODUCT(D356,G356))</f>
        <v/>
      </c>
    </row>
    <row r="357" spans="1:8">
      <c r="A357" s="305">
        <f>(SUM(A356,1))</f>
        <v>260</v>
      </c>
      <c r="B357" s="326" t="s">
        <v>2829</v>
      </c>
      <c r="C357" s="325" t="s">
        <v>545</v>
      </c>
      <c r="D357" s="324">
        <v>1</v>
      </c>
      <c r="E357" s="320"/>
      <c r="F357" s="319" t="str">
        <f>IF(E357="","",PRODUCT(D357,E357))</f>
        <v/>
      </c>
      <c r="G357" s="320"/>
      <c r="H357" s="319" t="str">
        <f>IF(G357="","",PRODUCT(D357,G357))</f>
        <v/>
      </c>
    </row>
    <row r="358" spans="1:8">
      <c r="A358" s="305">
        <f>(SUM(A357,1))</f>
        <v>261</v>
      </c>
      <c r="B358" s="327" t="s">
        <v>2828</v>
      </c>
      <c r="C358" s="322" t="s">
        <v>1992</v>
      </c>
      <c r="D358" s="324">
        <v>40</v>
      </c>
      <c r="E358" s="320"/>
      <c r="F358" s="319" t="str">
        <f>IF(E358="","",PRODUCT(D358,E358))</f>
        <v/>
      </c>
      <c r="G358" s="320"/>
      <c r="H358" s="319" t="str">
        <f>IF(G358="","",PRODUCT(D358,G358))</f>
        <v/>
      </c>
    </row>
    <row r="359" spans="1:8">
      <c r="A359" s="305">
        <f>(SUM(A358,1))</f>
        <v>262</v>
      </c>
      <c r="B359" s="326" t="s">
        <v>2827</v>
      </c>
      <c r="C359" s="325" t="s">
        <v>1174</v>
      </c>
      <c r="D359" s="324">
        <v>140</v>
      </c>
      <c r="E359" s="320"/>
      <c r="F359" s="319" t="str">
        <f>IF(E359="","",PRODUCT(D359,E359))</f>
        <v/>
      </c>
      <c r="G359" s="320"/>
      <c r="H359" s="319" t="str">
        <f>IF(G359="","",PRODUCT(D359,G359))</f>
        <v/>
      </c>
    </row>
    <row r="360" spans="1:8">
      <c r="A360" s="299">
        <f>(SUM(A359,1))</f>
        <v>263</v>
      </c>
      <c r="B360" s="296"/>
      <c r="C360" s="298"/>
      <c r="D360" s="298"/>
      <c r="E360" s="298"/>
      <c r="F360" s="297">
        <f>SUM(F304:F359)</f>
        <v>0</v>
      </c>
      <c r="G360" s="296"/>
      <c r="H360" s="297">
        <f>SUM(H304:H359)</f>
        <v>0</v>
      </c>
    </row>
    <row r="361" spans="1:8">
      <c r="A361" s="294">
        <f>(SUM(A360,1))</f>
        <v>264</v>
      </c>
      <c r="B361" s="293" t="s">
        <v>2759</v>
      </c>
      <c r="C361" s="290"/>
      <c r="D361" s="292">
        <v>3</v>
      </c>
      <c r="E361" s="290" t="s">
        <v>633</v>
      </c>
      <c r="F361" s="318">
        <f>ROUND(F360*D361*0.01,1)</f>
        <v>0</v>
      </c>
      <c r="G361" s="290"/>
      <c r="H361" s="289"/>
    </row>
    <row r="362" spans="1:8">
      <c r="A362" s="294">
        <f>(SUM(A361,1))</f>
        <v>265</v>
      </c>
      <c r="B362" s="293" t="s">
        <v>2826</v>
      </c>
      <c r="C362" s="290"/>
      <c r="D362" s="292">
        <v>6</v>
      </c>
      <c r="E362" s="290" t="s">
        <v>633</v>
      </c>
      <c r="F362" s="291"/>
      <c r="G362" s="290"/>
      <c r="H362" s="318">
        <f>ROUND(H360*D362*0.01,1)</f>
        <v>0</v>
      </c>
    </row>
    <row r="363" spans="1:8">
      <c r="A363" s="288">
        <f>(SUM(A362,1))</f>
        <v>266</v>
      </c>
      <c r="B363" s="287" t="s">
        <v>2751</v>
      </c>
      <c r="C363" s="286"/>
      <c r="D363" s="286"/>
      <c r="E363" s="286"/>
      <c r="F363" s="316">
        <f>SUM(F360:F362)</f>
        <v>0</v>
      </c>
      <c r="G363" s="317"/>
      <c r="H363" s="316">
        <f>SUM(H360:H362)</f>
        <v>0</v>
      </c>
    </row>
    <row r="364" spans="1:8">
      <c r="A364" s="271"/>
      <c r="B364" s="331"/>
      <c r="C364" s="290"/>
      <c r="D364" s="290"/>
      <c r="E364" s="290"/>
      <c r="F364" s="330"/>
      <c r="G364" s="290"/>
      <c r="H364" s="330"/>
    </row>
    <row r="365" spans="1:8">
      <c r="A365" s="271"/>
      <c r="B365" s="331"/>
      <c r="C365" s="290"/>
      <c r="D365" s="290"/>
      <c r="E365" s="290"/>
      <c r="F365" s="330"/>
      <c r="G365" s="290"/>
      <c r="H365" s="330"/>
    </row>
    <row r="366" spans="1:8">
      <c r="B366" s="331"/>
      <c r="C366" s="290"/>
      <c r="D366" s="290"/>
      <c r="E366" s="290"/>
      <c r="F366" s="330"/>
      <c r="G366" s="290"/>
      <c r="H366" s="330"/>
    </row>
    <row r="367" spans="1:8">
      <c r="B367" s="336" t="s">
        <v>2825</v>
      </c>
      <c r="C367" s="314"/>
      <c r="D367" s="314"/>
      <c r="E367" s="313" t="s">
        <v>2756</v>
      </c>
      <c r="F367" s="313"/>
      <c r="G367" s="313" t="s">
        <v>2755</v>
      </c>
      <c r="H367" s="313"/>
    </row>
    <row r="368" spans="1:8">
      <c r="A368" s="312" t="s">
        <v>2754</v>
      </c>
      <c r="B368" s="328" t="s">
        <v>2753</v>
      </c>
      <c r="C368" s="307" t="s">
        <v>2768</v>
      </c>
      <c r="D368" s="306" t="s">
        <v>2767</v>
      </c>
      <c r="E368" s="307" t="s">
        <v>2766</v>
      </c>
      <c r="F368" s="306" t="s">
        <v>2752</v>
      </c>
      <c r="G368" s="307" t="s">
        <v>2766</v>
      </c>
      <c r="H368" s="306" t="s">
        <v>2752</v>
      </c>
    </row>
    <row r="369" spans="1:8" ht="41.25">
      <c r="A369" s="305">
        <f>(SUM(A363,1))</f>
        <v>267</v>
      </c>
      <c r="B369" s="342" t="s">
        <v>2824</v>
      </c>
      <c r="C369" s="341" t="s">
        <v>545</v>
      </c>
      <c r="D369" s="324">
        <v>22</v>
      </c>
      <c r="E369" s="320"/>
      <c r="F369" s="319" t="str">
        <f>IF(E369="","",PRODUCT(D369,E369))</f>
        <v/>
      </c>
      <c r="G369" s="320"/>
      <c r="H369" s="319" t="str">
        <f>IF(G369="","",PRODUCT(D369,G369))</f>
        <v/>
      </c>
    </row>
    <row r="370" spans="1:8" ht="66">
      <c r="A370" s="305">
        <f>(SUM(A369,1))</f>
        <v>268</v>
      </c>
      <c r="B370" s="342" t="s">
        <v>2823</v>
      </c>
      <c r="C370" s="322" t="s">
        <v>545</v>
      </c>
      <c r="D370" s="324">
        <v>1</v>
      </c>
      <c r="E370" s="320"/>
      <c r="F370" s="319" t="str">
        <f>IF(E370="","",PRODUCT(D370,E370))</f>
        <v/>
      </c>
      <c r="G370" s="320"/>
      <c r="H370" s="319" t="str">
        <f>IF(G370="","",PRODUCT(D370,G370))</f>
        <v/>
      </c>
    </row>
    <row r="371" spans="1:8" ht="33">
      <c r="A371" s="305">
        <f>(SUM(A370,1))</f>
        <v>269</v>
      </c>
      <c r="B371" s="342" t="s">
        <v>2822</v>
      </c>
      <c r="C371" s="325" t="s">
        <v>545</v>
      </c>
      <c r="D371" s="324">
        <v>12</v>
      </c>
      <c r="E371" s="320"/>
      <c r="F371" s="319" t="str">
        <f>IF(E371="","",PRODUCT(D371,E371))</f>
        <v/>
      </c>
      <c r="G371" s="320"/>
      <c r="H371" s="319" t="str">
        <f>IF(G371="","",PRODUCT(D371,G371))</f>
        <v/>
      </c>
    </row>
    <row r="372" spans="1:8">
      <c r="A372" s="305">
        <f>(SUM(A371,1))</f>
        <v>270</v>
      </c>
      <c r="B372" s="333" t="s">
        <v>2821</v>
      </c>
      <c r="C372" s="325" t="s">
        <v>545</v>
      </c>
      <c r="D372" s="324">
        <v>12</v>
      </c>
      <c r="E372" s="320"/>
      <c r="F372" s="319" t="str">
        <f>IF(E372="","",PRODUCT(D372,E372))</f>
        <v/>
      </c>
      <c r="G372" s="320"/>
      <c r="H372" s="319" t="str">
        <f>IF(G372="","",PRODUCT(D372,G372))</f>
        <v/>
      </c>
    </row>
    <row r="373" spans="1:8">
      <c r="A373" s="305">
        <f>(SUM(A372,1))</f>
        <v>271</v>
      </c>
      <c r="B373" s="326" t="s">
        <v>2820</v>
      </c>
      <c r="C373" s="325" t="s">
        <v>545</v>
      </c>
      <c r="D373" s="324">
        <v>10</v>
      </c>
      <c r="E373" s="320"/>
      <c r="F373" s="319" t="str">
        <f>IF(E373="","",PRODUCT(D373,E373))</f>
        <v/>
      </c>
      <c r="G373" s="320"/>
      <c r="H373" s="319" t="str">
        <f>IF(G373="","",PRODUCT(D373,G373))</f>
        <v/>
      </c>
    </row>
    <row r="374" spans="1:8">
      <c r="A374" s="305">
        <f>(SUM(A373,1))</f>
        <v>272</v>
      </c>
      <c r="B374" s="326" t="s">
        <v>2819</v>
      </c>
      <c r="C374" s="325" t="s">
        <v>545</v>
      </c>
      <c r="D374" s="324">
        <v>4</v>
      </c>
      <c r="E374" s="320"/>
      <c r="F374" s="319" t="str">
        <f>IF(E374="","",PRODUCT(D374,E374))</f>
        <v/>
      </c>
      <c r="G374" s="320"/>
      <c r="H374" s="319" t="str">
        <f>IF(G374="","",PRODUCT(D374,G374))</f>
        <v/>
      </c>
    </row>
    <row r="375" spans="1:8">
      <c r="A375" s="305">
        <f>(SUM(A374,1))</f>
        <v>273</v>
      </c>
      <c r="B375" s="326" t="s">
        <v>2818</v>
      </c>
      <c r="C375" s="325" t="s">
        <v>545</v>
      </c>
      <c r="D375" s="324">
        <v>4</v>
      </c>
      <c r="E375" s="320"/>
      <c r="F375" s="319" t="str">
        <f>IF(E375="","",PRODUCT(D375,E375))</f>
        <v/>
      </c>
      <c r="G375" s="320"/>
      <c r="H375" s="319" t="str">
        <f>IF(G375="","",PRODUCT(D375,G375))</f>
        <v/>
      </c>
    </row>
    <row r="376" spans="1:8">
      <c r="A376" s="305">
        <f>(SUM(A375,1))</f>
        <v>274</v>
      </c>
      <c r="B376" s="326" t="s">
        <v>2817</v>
      </c>
      <c r="C376" s="325" t="s">
        <v>545</v>
      </c>
      <c r="D376" s="324">
        <v>22</v>
      </c>
      <c r="E376" s="320"/>
      <c r="F376" s="319" t="str">
        <f>IF(E376="","",PRODUCT(D376,E376))</f>
        <v/>
      </c>
      <c r="G376" s="320"/>
      <c r="H376" s="319" t="str">
        <f>IF(G376="","",PRODUCT(D376,G376))</f>
        <v/>
      </c>
    </row>
    <row r="377" spans="1:8">
      <c r="A377" s="305">
        <f>(SUM(A376,1))</f>
        <v>275</v>
      </c>
      <c r="B377" s="326" t="s">
        <v>2816</v>
      </c>
      <c r="C377" s="325" t="s">
        <v>545</v>
      </c>
      <c r="D377" s="324">
        <v>2</v>
      </c>
      <c r="E377" s="320"/>
      <c r="F377" s="319" t="str">
        <f>IF(E377="","",PRODUCT(D377,E377))</f>
        <v/>
      </c>
      <c r="G377" s="320"/>
      <c r="H377" s="319" t="str">
        <f>IF(G377="","",PRODUCT(D377,G377))</f>
        <v/>
      </c>
    </row>
    <row r="378" spans="1:8">
      <c r="A378" s="305">
        <f>(SUM(A377,1))</f>
        <v>276</v>
      </c>
      <c r="B378" s="326" t="s">
        <v>2815</v>
      </c>
      <c r="C378" s="325" t="s">
        <v>545</v>
      </c>
      <c r="D378" s="324">
        <v>4</v>
      </c>
      <c r="E378" s="320"/>
      <c r="F378" s="319" t="str">
        <f>IF(E378="","",PRODUCT(D378,E378))</f>
        <v/>
      </c>
      <c r="G378" s="320"/>
      <c r="H378" s="319" t="str">
        <f>IF(G378="","",PRODUCT(D378,G378))</f>
        <v/>
      </c>
    </row>
    <row r="379" spans="1:8">
      <c r="A379" s="305">
        <f>(SUM(A378,1))</f>
        <v>277</v>
      </c>
      <c r="B379" s="326" t="s">
        <v>2814</v>
      </c>
      <c r="C379" s="325" t="s">
        <v>545</v>
      </c>
      <c r="D379" s="324">
        <v>1</v>
      </c>
      <c r="E379" s="320"/>
      <c r="F379" s="319" t="str">
        <f>IF(E379="","",PRODUCT(D379,E379))</f>
        <v/>
      </c>
      <c r="G379" s="320"/>
      <c r="H379" s="319" t="str">
        <f>IF(G379="","",PRODUCT(D379,G379))</f>
        <v/>
      </c>
    </row>
    <row r="380" spans="1:8">
      <c r="A380" s="305">
        <f>(SUM(A379,1))</f>
        <v>278</v>
      </c>
      <c r="B380" s="326" t="s">
        <v>2813</v>
      </c>
      <c r="C380" s="325" t="s">
        <v>545</v>
      </c>
      <c r="D380" s="324">
        <v>1</v>
      </c>
      <c r="E380" s="320"/>
      <c r="F380" s="319" t="str">
        <f>IF(E380="","",PRODUCT(D380,E380))</f>
        <v/>
      </c>
      <c r="G380" s="320"/>
      <c r="H380" s="319" t="str">
        <f>IF(G380="","",PRODUCT(D380,G380))</f>
        <v/>
      </c>
    </row>
    <row r="381" spans="1:8">
      <c r="A381" s="305">
        <f>(SUM(A380,1))</f>
        <v>279</v>
      </c>
      <c r="B381" s="326" t="s">
        <v>2812</v>
      </c>
      <c r="C381" s="325" t="s">
        <v>545</v>
      </c>
      <c r="D381" s="324">
        <v>4</v>
      </c>
      <c r="E381" s="320"/>
      <c r="F381" s="319" t="str">
        <f>IF(E381="","",PRODUCT(D381,E381))</f>
        <v/>
      </c>
      <c r="G381" s="320"/>
      <c r="H381" s="319" t="str">
        <f>IF(G381="","",PRODUCT(D381,G381))</f>
        <v/>
      </c>
    </row>
    <row r="382" spans="1:8" ht="24.75">
      <c r="A382" s="305">
        <f>(SUM(A381,1))</f>
        <v>280</v>
      </c>
      <c r="B382" s="335" t="s">
        <v>2811</v>
      </c>
      <c r="C382" s="325" t="s">
        <v>2760</v>
      </c>
      <c r="D382" s="324">
        <v>1</v>
      </c>
      <c r="E382" s="320"/>
      <c r="F382" s="319" t="str">
        <f>IF(E382="","",PRODUCT(D382,E382))</f>
        <v/>
      </c>
      <c r="G382" s="320"/>
      <c r="H382" s="319" t="str">
        <f>IF(G382="","",PRODUCT(D382,G382))</f>
        <v/>
      </c>
    </row>
    <row r="383" spans="1:8" ht="16.5">
      <c r="A383" s="305">
        <f>(SUM(A382,1))</f>
        <v>281</v>
      </c>
      <c r="B383" s="335" t="s">
        <v>2810</v>
      </c>
      <c r="C383" s="325" t="s">
        <v>2760</v>
      </c>
      <c r="D383" s="324">
        <v>1</v>
      </c>
      <c r="E383" s="320"/>
      <c r="F383" s="319" t="str">
        <f>IF(E383="","",PRODUCT(D383,E383))</f>
        <v/>
      </c>
      <c r="G383" s="320"/>
      <c r="H383" s="319" t="str">
        <f>IF(G383="","",PRODUCT(D383,G383))</f>
        <v/>
      </c>
    </row>
    <row r="384" spans="1:8">
      <c r="A384" s="305">
        <f>(SUM(A383,1))</f>
        <v>282</v>
      </c>
      <c r="B384" s="333" t="s">
        <v>2809</v>
      </c>
      <c r="C384" s="325" t="s">
        <v>217</v>
      </c>
      <c r="D384" s="324">
        <v>2400</v>
      </c>
      <c r="E384" s="320"/>
      <c r="F384" s="319" t="str">
        <f>IF(E384="","",PRODUCT(D384,E384))</f>
        <v/>
      </c>
      <c r="G384" s="320"/>
      <c r="H384" s="319" t="str">
        <f>IF(G384="","",PRODUCT(D384,G384))</f>
        <v/>
      </c>
    </row>
    <row r="385" spans="1:8">
      <c r="A385" s="305">
        <f>(SUM(A384,1))</f>
        <v>283</v>
      </c>
      <c r="B385" s="333" t="s">
        <v>2798</v>
      </c>
      <c r="C385" s="325" t="s">
        <v>545</v>
      </c>
      <c r="D385" s="324">
        <v>130</v>
      </c>
      <c r="E385" s="320"/>
      <c r="F385" s="319" t="str">
        <f>IF(E385="","",PRODUCT(D385,E385))</f>
        <v/>
      </c>
      <c r="G385" s="320"/>
      <c r="H385" s="319" t="str">
        <f>IF(G385="","",PRODUCT(D385,G385))</f>
        <v/>
      </c>
    </row>
    <row r="386" spans="1:8">
      <c r="A386" s="305">
        <f>(SUM(A385,1))</f>
        <v>284</v>
      </c>
      <c r="B386" s="333" t="s">
        <v>2797</v>
      </c>
      <c r="C386" s="325" t="s">
        <v>545</v>
      </c>
      <c r="D386" s="324">
        <v>120</v>
      </c>
      <c r="E386" s="320"/>
      <c r="F386" s="319" t="str">
        <f>IF(E386="","",PRODUCT(D386,E386))</f>
        <v/>
      </c>
      <c r="G386" s="320"/>
      <c r="H386" s="319" t="str">
        <f>IF(G386="","",PRODUCT(D386,G386))</f>
        <v/>
      </c>
    </row>
    <row r="387" spans="1:8">
      <c r="A387" s="305">
        <f>(SUM(A386,1))</f>
        <v>285</v>
      </c>
      <c r="B387" s="333" t="s">
        <v>2796</v>
      </c>
      <c r="C387" s="325" t="s">
        <v>545</v>
      </c>
      <c r="D387" s="324">
        <v>60</v>
      </c>
      <c r="E387" s="320"/>
      <c r="F387" s="319" t="str">
        <f>IF(E387="","",PRODUCT(D387,E387))</f>
        <v/>
      </c>
      <c r="G387" s="320"/>
      <c r="H387" s="319" t="str">
        <f>IF(G387="","",PRODUCT(D387,G387))</f>
        <v/>
      </c>
    </row>
    <row r="388" spans="1:8">
      <c r="A388" s="305">
        <f>(SUM(A387,1))</f>
        <v>286</v>
      </c>
      <c r="B388" s="326" t="s">
        <v>2801</v>
      </c>
      <c r="C388" s="325" t="s">
        <v>217</v>
      </c>
      <c r="D388" s="324">
        <v>600</v>
      </c>
      <c r="E388" s="320"/>
      <c r="F388" s="319" t="str">
        <f>IF(E388="","",PRODUCT(D388,E388))</f>
        <v/>
      </c>
      <c r="G388" s="320"/>
      <c r="H388" s="319" t="str">
        <f>IF(G388="","",PRODUCT(D388,G388))</f>
        <v/>
      </c>
    </row>
    <row r="389" spans="1:8">
      <c r="A389" s="305">
        <f>(SUM(A388,1))</f>
        <v>287</v>
      </c>
      <c r="B389" s="326" t="s">
        <v>2800</v>
      </c>
      <c r="C389" s="325" t="s">
        <v>217</v>
      </c>
      <c r="D389" s="324">
        <v>350</v>
      </c>
      <c r="E389" s="320"/>
      <c r="F389" s="319" t="str">
        <f>IF(E389="","",PRODUCT(D389,E389))</f>
        <v/>
      </c>
      <c r="G389" s="320"/>
      <c r="H389" s="319" t="str">
        <f>IF(G389="","",PRODUCT(D389,G389))</f>
        <v/>
      </c>
    </row>
    <row r="390" spans="1:8">
      <c r="A390" s="305">
        <f>(SUM(A389,1))</f>
        <v>288</v>
      </c>
      <c r="B390" s="326" t="s">
        <v>2808</v>
      </c>
      <c r="C390" s="325" t="s">
        <v>217</v>
      </c>
      <c r="D390" s="324">
        <v>60</v>
      </c>
      <c r="E390" s="320"/>
      <c r="F390" s="319" t="str">
        <f>IF(E390="","",PRODUCT(D390,E390))</f>
        <v/>
      </c>
      <c r="G390" s="320"/>
      <c r="H390" s="319" t="str">
        <f>IF(G390="","",PRODUCT(D390,G390))</f>
        <v/>
      </c>
    </row>
    <row r="391" spans="1:8">
      <c r="A391" s="305">
        <f>(SUM(A390,1))</f>
        <v>289</v>
      </c>
      <c r="B391" s="326" t="s">
        <v>2807</v>
      </c>
      <c r="C391" s="325" t="s">
        <v>217</v>
      </c>
      <c r="D391" s="324">
        <v>70</v>
      </c>
      <c r="E391" s="320"/>
      <c r="F391" s="319" t="str">
        <f>IF(E391="","",PRODUCT(D391,E391))</f>
        <v/>
      </c>
      <c r="G391" s="320"/>
      <c r="H391" s="319" t="str">
        <f>IF(G391="","",PRODUCT(D391,G391))</f>
        <v/>
      </c>
    </row>
    <row r="392" spans="1:8">
      <c r="A392" s="305">
        <f>(SUM(A391,1))</f>
        <v>290</v>
      </c>
      <c r="B392" s="326" t="s">
        <v>2799</v>
      </c>
      <c r="C392" s="325" t="s">
        <v>217</v>
      </c>
      <c r="D392" s="324">
        <v>50</v>
      </c>
      <c r="E392" s="320"/>
      <c r="F392" s="319" t="str">
        <f>IF(E392="","",PRODUCT(D392,E392))</f>
        <v/>
      </c>
      <c r="G392" s="320"/>
      <c r="H392" s="319" t="str">
        <f>IF(G392="","",PRODUCT(D392,G392))</f>
        <v/>
      </c>
    </row>
    <row r="393" spans="1:8">
      <c r="A393" s="305">
        <f>(SUM(A392,1))</f>
        <v>291</v>
      </c>
      <c r="B393" s="338" t="s">
        <v>2792</v>
      </c>
      <c r="C393" s="337" t="s">
        <v>1174</v>
      </c>
      <c r="D393" s="324">
        <v>60</v>
      </c>
      <c r="E393" s="320"/>
      <c r="F393" s="319" t="str">
        <f>IF(E393="","",PRODUCT(D393,E393))</f>
        <v/>
      </c>
      <c r="G393" s="320"/>
      <c r="H393" s="319" t="str">
        <f>IF(G393="","",PRODUCT(D393,G393))</f>
        <v/>
      </c>
    </row>
    <row r="394" spans="1:8">
      <c r="A394" s="299">
        <f>(SUM(A393,1))</f>
        <v>292</v>
      </c>
      <c r="B394" s="296"/>
      <c r="C394" s="298"/>
      <c r="D394" s="298"/>
      <c r="E394" s="298"/>
      <c r="F394" s="297">
        <f>SUM(F369:F393)</f>
        <v>0</v>
      </c>
      <c r="G394" s="296"/>
      <c r="H394" s="297">
        <f>SUM(H369:H393)</f>
        <v>0</v>
      </c>
    </row>
    <row r="395" spans="1:8">
      <c r="A395" s="294">
        <f>(SUM(A394,1))</f>
        <v>293</v>
      </c>
      <c r="B395" s="293" t="s">
        <v>2759</v>
      </c>
      <c r="C395" s="290"/>
      <c r="D395" s="292">
        <v>3</v>
      </c>
      <c r="E395" s="290" t="s">
        <v>633</v>
      </c>
      <c r="F395" s="318">
        <f>ROUND(F394*D395*0.01,1)</f>
        <v>0</v>
      </c>
      <c r="G395" s="290"/>
      <c r="H395" s="289"/>
    </row>
    <row r="396" spans="1:8">
      <c r="A396" s="294">
        <f>(SUM(A395,1))</f>
        <v>294</v>
      </c>
      <c r="B396" s="293" t="s">
        <v>2758</v>
      </c>
      <c r="C396" s="290"/>
      <c r="D396" s="292">
        <v>6</v>
      </c>
      <c r="E396" s="290" t="s">
        <v>633</v>
      </c>
      <c r="F396" s="291"/>
      <c r="G396" s="290"/>
      <c r="H396" s="318">
        <f>ROUND(H394*D396*0.01,1)</f>
        <v>0</v>
      </c>
    </row>
    <row r="397" spans="1:8">
      <c r="A397" s="288">
        <f>(SUM(A396,1))</f>
        <v>295</v>
      </c>
      <c r="B397" s="287" t="s">
        <v>2751</v>
      </c>
      <c r="C397" s="286"/>
      <c r="D397" s="286"/>
      <c r="E397" s="286"/>
      <c r="F397" s="316">
        <f>SUM(F394:F396)</f>
        <v>0</v>
      </c>
      <c r="G397" s="317"/>
      <c r="H397" s="316">
        <f>SUM(H394:H396)</f>
        <v>0</v>
      </c>
    </row>
    <row r="398" spans="1:8">
      <c r="A398" s="271"/>
      <c r="B398" s="331"/>
      <c r="C398" s="290"/>
      <c r="D398" s="290"/>
      <c r="E398" s="290"/>
      <c r="F398" s="330"/>
      <c r="G398" s="290"/>
      <c r="H398" s="330"/>
    </row>
    <row r="399" spans="1:8">
      <c r="A399" s="271"/>
      <c r="B399" s="331"/>
      <c r="C399" s="290"/>
      <c r="D399" s="290"/>
      <c r="E399" s="290"/>
      <c r="F399" s="330"/>
      <c r="G399" s="290"/>
      <c r="H399" s="330"/>
    </row>
    <row r="400" spans="1:8">
      <c r="A400" s="271"/>
      <c r="B400" s="331"/>
      <c r="C400" s="290"/>
      <c r="D400" s="290"/>
      <c r="E400" s="290"/>
      <c r="F400" s="330"/>
      <c r="G400" s="290"/>
      <c r="H400" s="330"/>
    </row>
    <row r="401" spans="1:8">
      <c r="B401" s="336" t="s">
        <v>2806</v>
      </c>
      <c r="C401" s="314"/>
      <c r="D401" s="314"/>
      <c r="E401" s="313" t="s">
        <v>2756</v>
      </c>
      <c r="F401" s="313"/>
      <c r="G401" s="313" t="s">
        <v>2755</v>
      </c>
      <c r="H401" s="313"/>
    </row>
    <row r="402" spans="1:8">
      <c r="A402" s="312" t="s">
        <v>2754</v>
      </c>
      <c r="B402" s="328" t="s">
        <v>2753</v>
      </c>
      <c r="C402" s="307" t="s">
        <v>2768</v>
      </c>
      <c r="D402" s="306" t="s">
        <v>2767</v>
      </c>
      <c r="E402" s="307" t="s">
        <v>2766</v>
      </c>
      <c r="F402" s="306" t="s">
        <v>2752</v>
      </c>
      <c r="G402" s="307" t="s">
        <v>2766</v>
      </c>
      <c r="H402" s="306" t="s">
        <v>2752</v>
      </c>
    </row>
    <row r="403" spans="1:8">
      <c r="A403" s="305">
        <f>(SUM(A397,1))</f>
        <v>296</v>
      </c>
      <c r="B403" s="333" t="s">
        <v>2805</v>
      </c>
      <c r="C403" s="341" t="s">
        <v>545</v>
      </c>
      <c r="D403" s="324">
        <v>1</v>
      </c>
      <c r="E403" s="320"/>
      <c r="F403" s="319" t="str">
        <f>IF(E403="","",PRODUCT(D403,E403))</f>
        <v/>
      </c>
      <c r="G403" s="320"/>
      <c r="H403" s="319" t="str">
        <f>IF(G403="","",PRODUCT(D403,G403))</f>
        <v/>
      </c>
    </row>
    <row r="404" spans="1:8">
      <c r="A404" s="305">
        <f>(SUM(A403,1))</f>
        <v>297</v>
      </c>
      <c r="B404" s="333" t="s">
        <v>2804</v>
      </c>
      <c r="C404" s="322" t="s">
        <v>545</v>
      </c>
      <c r="D404" s="324">
        <v>1</v>
      </c>
      <c r="E404" s="320"/>
      <c r="F404" s="319" t="str">
        <f>IF(E404="","",PRODUCT(D404,E404))</f>
        <v/>
      </c>
      <c r="G404" s="320"/>
      <c r="H404" s="319" t="str">
        <f>IF(G404="","",PRODUCT(D404,G404))</f>
        <v/>
      </c>
    </row>
    <row r="405" spans="1:8" ht="16.5">
      <c r="A405" s="305">
        <f>(SUM(A404,1))</f>
        <v>298</v>
      </c>
      <c r="B405" s="333" t="s">
        <v>2803</v>
      </c>
      <c r="C405" s="325" t="s">
        <v>545</v>
      </c>
      <c r="D405" s="324">
        <v>1</v>
      </c>
      <c r="E405" s="320"/>
      <c r="F405" s="319" t="str">
        <f>IF(E405="","",PRODUCT(D405,E405))</f>
        <v/>
      </c>
      <c r="G405" s="320"/>
      <c r="H405" s="319" t="str">
        <f>IF(G405="","",PRODUCT(D405,G405))</f>
        <v/>
      </c>
    </row>
    <row r="406" spans="1:8">
      <c r="A406" s="305">
        <f>(SUM(A405,1))</f>
        <v>299</v>
      </c>
      <c r="B406" s="333" t="s">
        <v>2802</v>
      </c>
      <c r="C406" s="325" t="s">
        <v>217</v>
      </c>
      <c r="D406" s="324">
        <v>850</v>
      </c>
      <c r="E406" s="320"/>
      <c r="F406" s="319" t="str">
        <f>IF(E406="","",PRODUCT(D406,E406))</f>
        <v/>
      </c>
      <c r="G406" s="320"/>
      <c r="H406" s="319" t="str">
        <f>IF(G406="","",PRODUCT(D406,G406))</f>
        <v/>
      </c>
    </row>
    <row r="407" spans="1:8">
      <c r="A407" s="305">
        <f>(SUM(A406,1))</f>
        <v>300</v>
      </c>
      <c r="B407" s="326" t="s">
        <v>2801</v>
      </c>
      <c r="C407" s="325" t="s">
        <v>217</v>
      </c>
      <c r="D407" s="324">
        <v>510</v>
      </c>
      <c r="E407" s="320"/>
      <c r="F407" s="319" t="str">
        <f>IF(E407="","",PRODUCT(D407,E407))</f>
        <v/>
      </c>
      <c r="G407" s="320"/>
      <c r="H407" s="319" t="str">
        <f>IF(G407="","",PRODUCT(D407,G407))</f>
        <v/>
      </c>
    </row>
    <row r="408" spans="1:8">
      <c r="A408" s="305">
        <f>(SUM(A407,1))</f>
        <v>301</v>
      </c>
      <c r="B408" s="326" t="s">
        <v>2800</v>
      </c>
      <c r="C408" s="325" t="s">
        <v>217</v>
      </c>
      <c r="D408" s="324">
        <v>340</v>
      </c>
      <c r="E408" s="320"/>
      <c r="F408" s="319" t="str">
        <f>IF(E408="","",PRODUCT(D408,E408))</f>
        <v/>
      </c>
      <c r="G408" s="320"/>
      <c r="H408" s="319" t="str">
        <f>IF(G408="","",PRODUCT(D408,G408))</f>
        <v/>
      </c>
    </row>
    <row r="409" spans="1:8">
      <c r="A409" s="305">
        <f>(SUM(A408,1))</f>
        <v>302</v>
      </c>
      <c r="B409" s="326" t="s">
        <v>2799</v>
      </c>
      <c r="C409" s="325" t="s">
        <v>217</v>
      </c>
      <c r="D409" s="324">
        <v>50</v>
      </c>
      <c r="E409" s="320"/>
      <c r="F409" s="319" t="str">
        <f>IF(E409="","",PRODUCT(D409,E409))</f>
        <v/>
      </c>
      <c r="G409" s="320"/>
      <c r="H409" s="319" t="str">
        <f>IF(G409="","",PRODUCT(D409,G409))</f>
        <v/>
      </c>
    </row>
    <row r="410" spans="1:8">
      <c r="A410" s="305">
        <f>(SUM(A409,1))</f>
        <v>303</v>
      </c>
      <c r="B410" s="333" t="s">
        <v>2798</v>
      </c>
      <c r="C410" s="325" t="s">
        <v>545</v>
      </c>
      <c r="D410" s="324">
        <v>17</v>
      </c>
      <c r="E410" s="320"/>
      <c r="F410" s="319" t="str">
        <f>IF(E410="","",PRODUCT(D410,E410))</f>
        <v/>
      </c>
      <c r="G410" s="320"/>
      <c r="H410" s="319" t="str">
        <f>IF(G410="","",PRODUCT(D410,G410))</f>
        <v/>
      </c>
    </row>
    <row r="411" spans="1:8">
      <c r="A411" s="305">
        <f>(SUM(A410,1))</f>
        <v>304</v>
      </c>
      <c r="B411" s="333" t="s">
        <v>2797</v>
      </c>
      <c r="C411" s="325" t="s">
        <v>545</v>
      </c>
      <c r="D411" s="324">
        <v>28</v>
      </c>
      <c r="E411" s="320"/>
      <c r="F411" s="319" t="str">
        <f>IF(E411="","",PRODUCT(D411,E411))</f>
        <v/>
      </c>
      <c r="G411" s="320"/>
      <c r="H411" s="319" t="str">
        <f>IF(G411="","",PRODUCT(D411,G411))</f>
        <v/>
      </c>
    </row>
    <row r="412" spans="1:8">
      <c r="A412" s="305">
        <f>(SUM(A411,1))</f>
        <v>305</v>
      </c>
      <c r="B412" s="333" t="s">
        <v>2796</v>
      </c>
      <c r="C412" s="325" t="s">
        <v>545</v>
      </c>
      <c r="D412" s="324">
        <v>18</v>
      </c>
      <c r="E412" s="320"/>
      <c r="F412" s="319" t="str">
        <f>IF(E412="","",PRODUCT(D412,E412))</f>
        <v/>
      </c>
      <c r="G412" s="320"/>
      <c r="H412" s="319" t="str">
        <f>IF(G412="","",PRODUCT(D412,G412))</f>
        <v/>
      </c>
    </row>
    <row r="413" spans="1:8">
      <c r="A413" s="305">
        <f>(SUM(A412,1))</f>
        <v>306</v>
      </c>
      <c r="B413" s="326" t="s">
        <v>2795</v>
      </c>
      <c r="C413" s="325" t="s">
        <v>217</v>
      </c>
      <c r="D413" s="324">
        <v>25</v>
      </c>
      <c r="E413" s="320"/>
      <c r="F413" s="319" t="str">
        <f>IF(E413="","",PRODUCT(D413,E413))</f>
        <v/>
      </c>
      <c r="G413" s="320"/>
      <c r="H413" s="319" t="str">
        <f>IF(G413="","",PRODUCT(D413,G413))</f>
        <v/>
      </c>
    </row>
    <row r="414" spans="1:8">
      <c r="A414" s="305">
        <f>(SUM(A413,1))</f>
        <v>307</v>
      </c>
      <c r="B414" s="326" t="s">
        <v>2794</v>
      </c>
      <c r="C414" s="325" t="s">
        <v>545</v>
      </c>
      <c r="D414" s="324">
        <v>17</v>
      </c>
      <c r="E414" s="320"/>
      <c r="F414" s="319" t="str">
        <f>IF(E414="","",PRODUCT(D414,E414))</f>
        <v/>
      </c>
      <c r="G414" s="320"/>
      <c r="H414" s="319" t="str">
        <f>IF(G414="","",PRODUCT(D414,G414))</f>
        <v/>
      </c>
    </row>
    <row r="415" spans="1:8">
      <c r="A415" s="305">
        <f>(SUM(A414,1))</f>
        <v>308</v>
      </c>
      <c r="B415" s="340" t="s">
        <v>2793</v>
      </c>
      <c r="C415" s="339" t="s">
        <v>545</v>
      </c>
      <c r="D415" s="324">
        <v>13</v>
      </c>
      <c r="E415" s="320"/>
      <c r="F415" s="319" t="str">
        <f>IF(E415="","",PRODUCT(D415,E415))</f>
        <v/>
      </c>
      <c r="G415" s="320"/>
      <c r="H415" s="319" t="str">
        <f>IF(G415="","",PRODUCT(D415,G415))</f>
        <v/>
      </c>
    </row>
    <row r="416" spans="1:8">
      <c r="A416" s="305">
        <f>(SUM(A415,1))</f>
        <v>309</v>
      </c>
      <c r="B416" s="338" t="s">
        <v>2792</v>
      </c>
      <c r="C416" s="337" t="s">
        <v>1174</v>
      </c>
      <c r="D416" s="324">
        <v>70</v>
      </c>
      <c r="E416" s="320"/>
      <c r="F416" s="319" t="str">
        <f>IF(E416="","",PRODUCT(D416,E416))</f>
        <v/>
      </c>
      <c r="G416" s="320"/>
      <c r="H416" s="319" t="str">
        <f>IF(G416="","",PRODUCT(D416,G416))</f>
        <v/>
      </c>
    </row>
    <row r="417" spans="1:8">
      <c r="A417" s="299">
        <f>(SUM(A416,1))</f>
        <v>310</v>
      </c>
      <c r="B417" s="296"/>
      <c r="C417" s="298"/>
      <c r="D417" s="298"/>
      <c r="E417" s="298"/>
      <c r="F417" s="297">
        <f>SUM(F403:F416)</f>
        <v>0</v>
      </c>
      <c r="G417" s="296"/>
      <c r="H417" s="297">
        <f>SUM(H403:H416)</f>
        <v>0</v>
      </c>
    </row>
    <row r="418" spans="1:8">
      <c r="A418" s="294">
        <f>(SUM(A417,1))</f>
        <v>311</v>
      </c>
      <c r="B418" s="293" t="s">
        <v>2759</v>
      </c>
      <c r="C418" s="290"/>
      <c r="D418" s="292">
        <v>3</v>
      </c>
      <c r="E418" s="290" t="s">
        <v>633</v>
      </c>
      <c r="F418" s="318">
        <f>ROUND(F417*D418*0.01,1)</f>
        <v>0</v>
      </c>
      <c r="G418" s="290"/>
      <c r="H418" s="289"/>
    </row>
    <row r="419" spans="1:8">
      <c r="A419" s="294">
        <f>(SUM(A418,1))</f>
        <v>312</v>
      </c>
      <c r="B419" s="293" t="s">
        <v>2758</v>
      </c>
      <c r="C419" s="290"/>
      <c r="D419" s="292">
        <v>10</v>
      </c>
      <c r="E419" s="290" t="s">
        <v>633</v>
      </c>
      <c r="F419" s="291"/>
      <c r="G419" s="290"/>
      <c r="H419" s="318">
        <f>ROUND(H417*D419*0.01,1)</f>
        <v>0</v>
      </c>
    </row>
    <row r="420" spans="1:8">
      <c r="A420" s="288">
        <f>(SUM(A419,1))</f>
        <v>313</v>
      </c>
      <c r="B420" s="287" t="s">
        <v>2751</v>
      </c>
      <c r="C420" s="286"/>
      <c r="D420" s="286"/>
      <c r="E420" s="286"/>
      <c r="F420" s="316">
        <f>SUM(F417:F419)</f>
        <v>0</v>
      </c>
      <c r="G420" s="317"/>
      <c r="H420" s="316">
        <f>SUM(H417:H419)</f>
        <v>0</v>
      </c>
    </row>
    <row r="421" spans="1:8">
      <c r="A421" s="271"/>
      <c r="B421" s="331"/>
      <c r="C421" s="290"/>
      <c r="D421" s="290"/>
      <c r="E421" s="290"/>
      <c r="F421" s="330"/>
      <c r="G421" s="290"/>
      <c r="H421" s="330"/>
    </row>
    <row r="422" spans="1:8">
      <c r="A422" s="271"/>
      <c r="B422" s="331"/>
      <c r="C422" s="290"/>
      <c r="D422" s="290"/>
      <c r="E422" s="290"/>
      <c r="F422" s="330"/>
      <c r="G422" s="290"/>
      <c r="H422" s="330"/>
    </row>
    <row r="423" spans="1:8">
      <c r="B423" s="331"/>
      <c r="C423" s="290"/>
      <c r="D423" s="290"/>
      <c r="E423" s="290"/>
      <c r="F423" s="330"/>
      <c r="G423" s="290"/>
      <c r="H423" s="330"/>
    </row>
    <row r="424" spans="1:8">
      <c r="A424" s="315"/>
      <c r="B424" s="336" t="s">
        <v>2791</v>
      </c>
      <c r="C424" s="314"/>
      <c r="D424" s="314"/>
      <c r="E424" s="313" t="s">
        <v>2756</v>
      </c>
      <c r="F424" s="313"/>
      <c r="G424" s="313" t="s">
        <v>2755</v>
      </c>
      <c r="H424" s="313"/>
    </row>
    <row r="425" spans="1:8">
      <c r="A425" s="312" t="s">
        <v>2754</v>
      </c>
      <c r="B425" s="328" t="s">
        <v>2753</v>
      </c>
      <c r="C425" s="307" t="s">
        <v>2768</v>
      </c>
      <c r="D425" s="306" t="s">
        <v>2767</v>
      </c>
      <c r="E425" s="307" t="s">
        <v>2766</v>
      </c>
      <c r="F425" s="306" t="s">
        <v>2752</v>
      </c>
      <c r="G425" s="307" t="s">
        <v>2766</v>
      </c>
      <c r="H425" s="306" t="s">
        <v>2752</v>
      </c>
    </row>
    <row r="426" spans="1:8" ht="16.5">
      <c r="A426" s="305">
        <f>(SUM(A420,1))</f>
        <v>314</v>
      </c>
      <c r="B426" s="333" t="s">
        <v>2790</v>
      </c>
      <c r="C426" s="325" t="s">
        <v>545</v>
      </c>
      <c r="D426" s="324">
        <v>1</v>
      </c>
      <c r="E426" s="320"/>
      <c r="F426" s="319" t="str">
        <f>IF(E426="","",PRODUCT(D426,E426))</f>
        <v/>
      </c>
      <c r="G426" s="320"/>
      <c r="H426" s="319" t="str">
        <f>IF(G426="","",PRODUCT(D426,G426))</f>
        <v/>
      </c>
    </row>
    <row r="427" spans="1:8">
      <c r="A427" s="305">
        <f>(SUM(A426,1))</f>
        <v>315</v>
      </c>
      <c r="B427" s="333" t="s">
        <v>2789</v>
      </c>
      <c r="C427" s="325" t="s">
        <v>545</v>
      </c>
      <c r="D427" s="324">
        <v>1</v>
      </c>
      <c r="E427" s="320"/>
      <c r="F427" s="319" t="str">
        <f>IF(E427="","",PRODUCT(D427,E427))</f>
        <v/>
      </c>
      <c r="G427" s="320"/>
      <c r="H427" s="319" t="str">
        <f>IF(G427="","",PRODUCT(D427,G427))</f>
        <v/>
      </c>
    </row>
    <row r="428" spans="1:8">
      <c r="A428" s="305">
        <f>(SUM(A427,1))</f>
        <v>316</v>
      </c>
      <c r="B428" s="333" t="s">
        <v>2788</v>
      </c>
      <c r="C428" s="325" t="s">
        <v>545</v>
      </c>
      <c r="D428" s="324">
        <v>1</v>
      </c>
      <c r="E428" s="320"/>
      <c r="F428" s="319" t="str">
        <f>IF(E428="","",PRODUCT(D428,E428))</f>
        <v/>
      </c>
      <c r="G428" s="320"/>
      <c r="H428" s="319" t="str">
        <f>IF(G428="","",PRODUCT(D428,G428))</f>
        <v/>
      </c>
    </row>
    <row r="429" spans="1:8">
      <c r="A429" s="305">
        <f>(SUM(A428,1))</f>
        <v>317</v>
      </c>
      <c r="B429" s="335" t="s">
        <v>2787</v>
      </c>
      <c r="C429" s="325" t="s">
        <v>545</v>
      </c>
      <c r="D429" s="324">
        <v>2</v>
      </c>
      <c r="E429" s="320"/>
      <c r="F429" s="319" t="str">
        <f>IF(E429="","",PRODUCT(D429,E429))</f>
        <v/>
      </c>
      <c r="G429" s="320"/>
      <c r="H429" s="319" t="str">
        <f>IF(G429="","",PRODUCT(D429,G429))</f>
        <v/>
      </c>
    </row>
    <row r="430" spans="1:8">
      <c r="A430" s="305">
        <f>(SUM(A429,1))</f>
        <v>318</v>
      </c>
      <c r="B430" s="333" t="s">
        <v>2786</v>
      </c>
      <c r="C430" s="325" t="s">
        <v>545</v>
      </c>
      <c r="D430" s="324">
        <v>5</v>
      </c>
      <c r="E430" s="320"/>
      <c r="F430" s="319" t="str">
        <f>IF(E430="","",PRODUCT(D430,E430))</f>
        <v/>
      </c>
      <c r="G430" s="320"/>
      <c r="H430" s="319" t="str">
        <f>IF(G430="","",PRODUCT(D430,G430))</f>
        <v/>
      </c>
    </row>
    <row r="431" spans="1:8">
      <c r="A431" s="305">
        <f>(SUM(A430,1))</f>
        <v>319</v>
      </c>
      <c r="B431" s="333" t="s">
        <v>2785</v>
      </c>
      <c r="C431" s="325" t="s">
        <v>545</v>
      </c>
      <c r="D431" s="324">
        <v>41</v>
      </c>
      <c r="E431" s="320"/>
      <c r="F431" s="319" t="str">
        <f>IF(E431="","",PRODUCT(D431,E431))</f>
        <v/>
      </c>
      <c r="G431" s="320"/>
      <c r="H431" s="319" t="str">
        <f>IF(G431="","",PRODUCT(D431,G431))</f>
        <v/>
      </c>
    </row>
    <row r="432" spans="1:8">
      <c r="A432" s="305">
        <f>(SUM(A431,1))</f>
        <v>320</v>
      </c>
      <c r="B432" s="326" t="s">
        <v>2784</v>
      </c>
      <c r="C432" s="325" t="s">
        <v>217</v>
      </c>
      <c r="D432" s="324">
        <v>200</v>
      </c>
      <c r="E432" s="320"/>
      <c r="F432" s="319" t="str">
        <f>IF(E432="","",PRODUCT(D432,E432))</f>
        <v/>
      </c>
      <c r="G432" s="320"/>
      <c r="H432" s="319" t="str">
        <f>IF(G432="","",PRODUCT(D432,G432))</f>
        <v/>
      </c>
    </row>
    <row r="433" spans="1:8">
      <c r="A433" s="305">
        <f>(SUM(A432,1))</f>
        <v>321</v>
      </c>
      <c r="B433" s="326" t="s">
        <v>2783</v>
      </c>
      <c r="C433" s="325" t="s">
        <v>217</v>
      </c>
      <c r="D433" s="324">
        <v>25</v>
      </c>
      <c r="E433" s="320"/>
      <c r="F433" s="319" t="str">
        <f>IF(E433="","",PRODUCT(D433,E433))</f>
        <v/>
      </c>
      <c r="G433" s="320"/>
      <c r="H433" s="319" t="str">
        <f>IF(G433="","",PRODUCT(D433,G433))</f>
        <v/>
      </c>
    </row>
    <row r="434" spans="1:8">
      <c r="A434" s="305">
        <f>(SUM(A433,1))</f>
        <v>322</v>
      </c>
      <c r="B434" s="326" t="s">
        <v>2782</v>
      </c>
      <c r="C434" s="325" t="s">
        <v>2760</v>
      </c>
      <c r="D434" s="324">
        <v>1</v>
      </c>
      <c r="E434" s="320"/>
      <c r="F434" s="319" t="str">
        <f>IF(E434="","",PRODUCT(D434,E434))</f>
        <v/>
      </c>
      <c r="G434" s="320"/>
      <c r="H434" s="319" t="str">
        <f>IF(G434="","",PRODUCT(D434,G434))</f>
        <v/>
      </c>
    </row>
    <row r="435" spans="1:8">
      <c r="A435" s="305">
        <f>(SUM(A434,1))</f>
        <v>323</v>
      </c>
      <c r="B435" s="333" t="s">
        <v>2781</v>
      </c>
      <c r="C435" s="325" t="s">
        <v>217</v>
      </c>
      <c r="D435" s="324">
        <v>200</v>
      </c>
      <c r="E435" s="320"/>
      <c r="F435" s="319" t="str">
        <f>IF(E435="","",PRODUCT(D435,E435))</f>
        <v/>
      </c>
      <c r="G435" s="320"/>
      <c r="H435" s="319" t="str">
        <f>IF(G435="","",PRODUCT(D435,G435))</f>
        <v/>
      </c>
    </row>
    <row r="436" spans="1:8">
      <c r="A436" s="299">
        <f>(SUM(A435,1))</f>
        <v>324</v>
      </c>
      <c r="B436" s="296"/>
      <c r="C436" s="298"/>
      <c r="D436" s="298"/>
      <c r="E436" s="298"/>
      <c r="F436" s="297">
        <f>SUM(F426:F435)</f>
        <v>0</v>
      </c>
      <c r="G436" s="296"/>
      <c r="H436" s="297">
        <f>SUM(H426:H435)</f>
        <v>0</v>
      </c>
    </row>
    <row r="437" spans="1:8">
      <c r="A437" s="294">
        <f>(SUM(A436,1))</f>
        <v>325</v>
      </c>
      <c r="B437" s="293" t="s">
        <v>2759</v>
      </c>
      <c r="C437" s="290"/>
      <c r="D437" s="292">
        <v>3</v>
      </c>
      <c r="E437" s="290" t="s">
        <v>633</v>
      </c>
      <c r="F437" s="318">
        <f>ROUND(F436*D437*0.01,1)</f>
        <v>0</v>
      </c>
      <c r="G437" s="290"/>
      <c r="H437" s="289"/>
    </row>
    <row r="438" spans="1:8">
      <c r="A438" s="294">
        <f>(SUM(A437,1))</f>
        <v>326</v>
      </c>
      <c r="B438" s="293" t="s">
        <v>2758</v>
      </c>
      <c r="C438" s="290"/>
      <c r="D438" s="292">
        <v>10</v>
      </c>
      <c r="E438" s="290" t="s">
        <v>633</v>
      </c>
      <c r="F438" s="291"/>
      <c r="G438" s="290"/>
      <c r="H438" s="318">
        <f>ROUND(H436*D438*0.01,1)</f>
        <v>0</v>
      </c>
    </row>
    <row r="439" spans="1:8">
      <c r="A439" s="288">
        <f>(SUM(A438,1))</f>
        <v>327</v>
      </c>
      <c r="B439" s="287" t="s">
        <v>2751</v>
      </c>
      <c r="C439" s="286"/>
      <c r="D439" s="286"/>
      <c r="E439" s="286"/>
      <c r="F439" s="316">
        <f>SUM(F436:F438)</f>
        <v>0</v>
      </c>
      <c r="G439" s="317"/>
      <c r="H439" s="316">
        <f>SUM(H436:H438)</f>
        <v>0</v>
      </c>
    </row>
    <row r="440" spans="1:8">
      <c r="B440" s="331"/>
      <c r="C440" s="290"/>
      <c r="D440" s="290"/>
      <c r="E440" s="290"/>
      <c r="F440" s="330"/>
      <c r="G440" s="290"/>
      <c r="H440" s="330"/>
    </row>
    <row r="441" spans="1:8">
      <c r="B441" s="331"/>
      <c r="C441" s="290"/>
      <c r="D441" s="290"/>
      <c r="E441" s="290"/>
      <c r="F441" s="330"/>
      <c r="G441" s="290"/>
      <c r="H441" s="330"/>
    </row>
    <row r="442" spans="1:8">
      <c r="B442" s="331"/>
      <c r="C442" s="290"/>
      <c r="D442" s="290"/>
      <c r="E442" s="290"/>
      <c r="F442" s="330"/>
      <c r="G442" s="290"/>
      <c r="H442" s="330"/>
    </row>
    <row r="443" spans="1:8">
      <c r="A443" s="315"/>
      <c r="B443" s="329" t="s">
        <v>2780</v>
      </c>
      <c r="C443" s="314"/>
      <c r="D443" s="314"/>
      <c r="E443" s="313" t="s">
        <v>2756</v>
      </c>
      <c r="F443" s="313"/>
      <c r="G443" s="313" t="s">
        <v>2755</v>
      </c>
      <c r="H443" s="313"/>
    </row>
    <row r="444" spans="1:8">
      <c r="A444" s="312" t="s">
        <v>2754</v>
      </c>
      <c r="B444" s="328" t="s">
        <v>2753</v>
      </c>
      <c r="C444" s="307" t="s">
        <v>2768</v>
      </c>
      <c r="D444" s="306" t="s">
        <v>2767</v>
      </c>
      <c r="E444" s="307" t="s">
        <v>2766</v>
      </c>
      <c r="F444" s="306" t="s">
        <v>2752</v>
      </c>
      <c r="G444" s="307" t="s">
        <v>2766</v>
      </c>
      <c r="H444" s="306" t="s">
        <v>2752</v>
      </c>
    </row>
    <row r="445" spans="1:8">
      <c r="A445" s="305">
        <f>(SUM(A439,1))</f>
        <v>328</v>
      </c>
      <c r="B445" s="326" t="s">
        <v>2779</v>
      </c>
      <c r="C445" s="325" t="s">
        <v>545</v>
      </c>
      <c r="D445" s="332">
        <v>78</v>
      </c>
      <c r="E445" s="320"/>
      <c r="F445" s="319" t="str">
        <f>IF(E445="","",PRODUCT(D445,E445))</f>
        <v/>
      </c>
      <c r="G445" s="320"/>
      <c r="H445" s="319" t="str">
        <f>IF(G445="","",PRODUCT(D445,G445))</f>
        <v/>
      </c>
    </row>
    <row r="446" spans="1:8">
      <c r="A446" s="305">
        <f>(SUM(A445,1))</f>
        <v>329</v>
      </c>
      <c r="B446" s="326" t="s">
        <v>2778</v>
      </c>
      <c r="C446" s="325" t="s">
        <v>545</v>
      </c>
      <c r="D446" s="332">
        <v>78</v>
      </c>
      <c r="E446" s="320"/>
      <c r="F446" s="319" t="str">
        <f>IF(E446="","",PRODUCT(D446,E446))</f>
        <v/>
      </c>
      <c r="G446" s="320"/>
      <c r="H446" s="319" t="str">
        <f>IF(G446="","",PRODUCT(D446,G446))</f>
        <v/>
      </c>
    </row>
    <row r="447" spans="1:8">
      <c r="A447" s="305">
        <f>(SUM(A446,1))</f>
        <v>330</v>
      </c>
      <c r="B447" s="326" t="s">
        <v>2777</v>
      </c>
      <c r="C447" s="325" t="s">
        <v>545</v>
      </c>
      <c r="D447" s="332">
        <v>78</v>
      </c>
      <c r="E447" s="320"/>
      <c r="F447" s="319" t="str">
        <f>IF(E447="","",PRODUCT(D447,E447))</f>
        <v/>
      </c>
      <c r="G447" s="320"/>
      <c r="H447" s="319" t="str">
        <f>IF(G447="","",PRODUCT(D447,G447))</f>
        <v/>
      </c>
    </row>
    <row r="448" spans="1:8" ht="16.5">
      <c r="A448" s="305">
        <f>(SUM(A447,1))</f>
        <v>331</v>
      </c>
      <c r="B448" s="334" t="s">
        <v>2776</v>
      </c>
      <c r="C448" s="325" t="s">
        <v>545</v>
      </c>
      <c r="D448" s="332">
        <v>2</v>
      </c>
      <c r="E448" s="320"/>
      <c r="F448" s="319" t="str">
        <f>IF(E448="","",PRODUCT(D448,E448))</f>
        <v/>
      </c>
      <c r="G448" s="320"/>
      <c r="H448" s="319" t="str">
        <f>IF(G448="","",PRODUCT(D448,G448))</f>
        <v/>
      </c>
    </row>
    <row r="449" spans="1:8" ht="16.5">
      <c r="A449" s="305">
        <f>(SUM(A448,1))</f>
        <v>332</v>
      </c>
      <c r="B449" s="352" t="s">
        <v>2775</v>
      </c>
      <c r="C449" s="351" t="s">
        <v>545</v>
      </c>
      <c r="D449" s="332">
        <v>1</v>
      </c>
      <c r="E449" s="320"/>
      <c r="F449" s="319" t="str">
        <f>IF(E449="","",PRODUCT(D449,E449))</f>
        <v/>
      </c>
      <c r="G449" s="320"/>
      <c r="H449" s="319" t="str">
        <f>IF(G449="","",PRODUCT(D449,G449))</f>
        <v/>
      </c>
    </row>
    <row r="450" spans="1:8" ht="16.5">
      <c r="A450" s="305">
        <f>(SUM(A449,1))</f>
        <v>333</v>
      </c>
      <c r="B450" s="334" t="s">
        <v>2774</v>
      </c>
      <c r="C450" s="325" t="s">
        <v>545</v>
      </c>
      <c r="D450" s="332">
        <v>2</v>
      </c>
      <c r="E450" s="320"/>
      <c r="F450" s="319" t="str">
        <f>IF(E450="","",PRODUCT(D450,E450))</f>
        <v/>
      </c>
      <c r="G450" s="320"/>
      <c r="H450" s="319" t="str">
        <f>IF(G450="","",PRODUCT(D450,G450))</f>
        <v/>
      </c>
    </row>
    <row r="451" spans="1:8" ht="16.5">
      <c r="A451" s="305">
        <f>(SUM(A450,1))</f>
        <v>334</v>
      </c>
      <c r="B451" s="352" t="s">
        <v>2773</v>
      </c>
      <c r="C451" s="351" t="s">
        <v>545</v>
      </c>
      <c r="D451" s="332">
        <v>1</v>
      </c>
      <c r="E451" s="320"/>
      <c r="F451" s="319" t="str">
        <f>IF(E451="","",PRODUCT(D451,E451))</f>
        <v/>
      </c>
      <c r="G451" s="320"/>
      <c r="H451" s="319" t="str">
        <f>IF(G451="","",PRODUCT(D451,G451))</f>
        <v/>
      </c>
    </row>
    <row r="452" spans="1:8">
      <c r="A452" s="305">
        <f>(SUM(A451,1))</f>
        <v>335</v>
      </c>
      <c r="B452" s="334" t="s">
        <v>2772</v>
      </c>
      <c r="C452" s="325" t="s">
        <v>545</v>
      </c>
      <c r="D452" s="324">
        <v>3</v>
      </c>
      <c r="E452" s="320"/>
      <c r="F452" s="319" t="str">
        <f>IF(E452="","",PRODUCT(D452,E452))</f>
        <v/>
      </c>
      <c r="G452" s="320"/>
      <c r="H452" s="319" t="str">
        <f>IF(G452="","",PRODUCT(D452,G452))</f>
        <v/>
      </c>
    </row>
    <row r="453" spans="1:8">
      <c r="A453" s="305">
        <f>(SUM(A452,1))</f>
        <v>336</v>
      </c>
      <c r="B453" s="333" t="s">
        <v>2771</v>
      </c>
      <c r="C453" s="325" t="s">
        <v>545</v>
      </c>
      <c r="D453" s="324">
        <v>1</v>
      </c>
      <c r="E453" s="320"/>
      <c r="F453" s="319" t="str">
        <f>IF(E453="","",PRODUCT(D453,E453))</f>
        <v/>
      </c>
      <c r="G453" s="320"/>
      <c r="H453" s="319" t="str">
        <f>IF(G453="","",PRODUCT(D453,G453))</f>
        <v/>
      </c>
    </row>
    <row r="454" spans="1:8" ht="16.5">
      <c r="A454" s="305">
        <f>(SUM(A453,1))</f>
        <v>337</v>
      </c>
      <c r="B454" s="333" t="s">
        <v>2770</v>
      </c>
      <c r="C454" s="325" t="s">
        <v>1992</v>
      </c>
      <c r="D454" s="324">
        <v>20</v>
      </c>
      <c r="E454" s="320"/>
      <c r="F454" s="319" t="str">
        <f>IF(E454="","",PRODUCT(D454,E454))</f>
        <v/>
      </c>
      <c r="G454" s="320"/>
      <c r="H454" s="319" t="str">
        <f>IF(G454="","",PRODUCT(D454,G454))</f>
        <v/>
      </c>
    </row>
    <row r="455" spans="1:8">
      <c r="A455" s="299">
        <f>(SUM(A454,1))</f>
        <v>338</v>
      </c>
      <c r="B455" s="296"/>
      <c r="C455" s="298"/>
      <c r="D455" s="298"/>
      <c r="E455" s="298"/>
      <c r="F455" s="297">
        <f>SUM(F445:F454)</f>
        <v>0</v>
      </c>
      <c r="G455" s="296"/>
      <c r="H455" s="297">
        <f>SUM(H445:H454)</f>
        <v>0</v>
      </c>
    </row>
    <row r="456" spans="1:8">
      <c r="A456" s="294">
        <f>(SUM(A455,1))</f>
        <v>339</v>
      </c>
      <c r="B456" s="293" t="s">
        <v>2759</v>
      </c>
      <c r="C456" s="290"/>
      <c r="D456" s="292">
        <v>1</v>
      </c>
      <c r="E456" s="290" t="s">
        <v>633</v>
      </c>
      <c r="F456" s="318">
        <f>ROUND(F455*D456*0.01,1)</f>
        <v>0</v>
      </c>
      <c r="G456" s="290"/>
      <c r="H456" s="289"/>
    </row>
    <row r="457" spans="1:8">
      <c r="A457" s="294">
        <f>(SUM(A456,1))</f>
        <v>340</v>
      </c>
      <c r="B457" s="293" t="s">
        <v>2758</v>
      </c>
      <c r="C457" s="290"/>
      <c r="D457" s="292">
        <v>6</v>
      </c>
      <c r="E457" s="290" t="s">
        <v>633</v>
      </c>
      <c r="F457" s="291"/>
      <c r="G457" s="290"/>
      <c r="H457" s="318">
        <f>ROUND(H455*D457*0.01,1)</f>
        <v>0</v>
      </c>
    </row>
    <row r="458" spans="1:8">
      <c r="A458" s="288">
        <f>(SUM(A457,1))</f>
        <v>341</v>
      </c>
      <c r="B458" s="287" t="s">
        <v>2751</v>
      </c>
      <c r="C458" s="286"/>
      <c r="D458" s="286"/>
      <c r="E458" s="286"/>
      <c r="F458" s="316">
        <f>SUM(F455:F457)</f>
        <v>0</v>
      </c>
      <c r="G458" s="317"/>
      <c r="H458" s="316">
        <f>SUM(H455:H457)</f>
        <v>0</v>
      </c>
    </row>
    <row r="459" spans="1:8">
      <c r="B459" s="331"/>
      <c r="C459" s="290"/>
      <c r="D459" s="290"/>
      <c r="E459" s="290"/>
      <c r="F459" s="330"/>
      <c r="G459" s="290"/>
      <c r="H459" s="330"/>
    </row>
    <row r="460" spans="1:8">
      <c r="B460" s="331"/>
      <c r="C460" s="290"/>
      <c r="D460" s="290"/>
      <c r="E460" s="290"/>
      <c r="F460" s="330"/>
      <c r="G460" s="290"/>
      <c r="H460" s="330"/>
    </row>
    <row r="462" spans="1:8">
      <c r="B462" s="329" t="s">
        <v>2769</v>
      </c>
      <c r="C462" s="314"/>
      <c r="D462" s="314"/>
      <c r="E462" s="313" t="s">
        <v>2756</v>
      </c>
      <c r="F462" s="313"/>
      <c r="G462" s="313" t="s">
        <v>2755</v>
      </c>
      <c r="H462" s="313"/>
    </row>
    <row r="463" spans="1:8">
      <c r="A463" s="312" t="s">
        <v>2754</v>
      </c>
      <c r="B463" s="328" t="s">
        <v>2753</v>
      </c>
      <c r="C463" s="307" t="s">
        <v>2768</v>
      </c>
      <c r="D463" s="306" t="s">
        <v>2767</v>
      </c>
      <c r="E463" s="307" t="s">
        <v>2766</v>
      </c>
      <c r="F463" s="306" t="s">
        <v>2752</v>
      </c>
      <c r="G463" s="307" t="s">
        <v>2766</v>
      </c>
      <c r="H463" s="306" t="s">
        <v>2752</v>
      </c>
    </row>
    <row r="464" spans="1:8">
      <c r="A464" s="305">
        <f>(SUM(A458,1))</f>
        <v>342</v>
      </c>
      <c r="B464" s="327" t="s">
        <v>2765</v>
      </c>
      <c r="C464" s="322" t="s">
        <v>2760</v>
      </c>
      <c r="D464" s="321">
        <v>1</v>
      </c>
      <c r="E464" s="320"/>
      <c r="F464" s="319" t="str">
        <f>IF(E464="","",PRODUCT(D464,E464))</f>
        <v/>
      </c>
      <c r="G464" s="320"/>
      <c r="H464" s="319" t="str">
        <f>IF(G464="","",PRODUCT(D464,G464))</f>
        <v/>
      </c>
    </row>
    <row r="465" spans="1:8">
      <c r="A465" s="305">
        <f>(SUM(A464,1))</f>
        <v>343</v>
      </c>
      <c r="B465" s="327" t="s">
        <v>2764</v>
      </c>
      <c r="C465" s="322" t="s">
        <v>1992</v>
      </c>
      <c r="D465" s="321">
        <v>120</v>
      </c>
      <c r="E465" s="320"/>
      <c r="F465" s="319" t="str">
        <f>IF(E465="","",PRODUCT(D465,E465))</f>
        <v/>
      </c>
      <c r="G465" s="320"/>
      <c r="H465" s="319" t="str">
        <f>IF(G465="","",PRODUCT(D465,G465))</f>
        <v/>
      </c>
    </row>
    <row r="466" spans="1:8" ht="24.75">
      <c r="A466" s="305">
        <f>(SUM(A465,1))</f>
        <v>344</v>
      </c>
      <c r="B466" s="327" t="s">
        <v>2763</v>
      </c>
      <c r="C466" s="322" t="s">
        <v>1992</v>
      </c>
      <c r="D466" s="321">
        <v>60</v>
      </c>
      <c r="E466" s="320"/>
      <c r="F466" s="319" t="str">
        <f>IF(E466="","",PRODUCT(D466,E466))</f>
        <v/>
      </c>
      <c r="G466" s="320"/>
      <c r="H466" s="319" t="str">
        <f>IF(G466="","",PRODUCT(D466,G466))</f>
        <v/>
      </c>
    </row>
    <row r="467" spans="1:8">
      <c r="A467" s="305">
        <f>(SUM(A466,1))</f>
        <v>345</v>
      </c>
      <c r="B467" s="326" t="s">
        <v>3067</v>
      </c>
      <c r="C467" s="325" t="s">
        <v>2760</v>
      </c>
      <c r="D467" s="324">
        <v>1</v>
      </c>
      <c r="E467" s="320"/>
      <c r="F467" s="319" t="str">
        <f>IF(E467="","",PRODUCT(D467,E467))</f>
        <v/>
      </c>
      <c r="G467" s="320"/>
      <c r="H467" s="319" t="str">
        <f>IF(G467="","",PRODUCT(D467,G467))</f>
        <v/>
      </c>
    </row>
    <row r="468" spans="1:8">
      <c r="A468" s="305">
        <f>(SUM(A467,1))</f>
        <v>346</v>
      </c>
      <c r="B468" s="323" t="s">
        <v>2761</v>
      </c>
      <c r="C468" s="322" t="s">
        <v>2760</v>
      </c>
      <c r="D468" s="321">
        <v>1</v>
      </c>
      <c r="E468" s="320"/>
      <c r="F468" s="319" t="str">
        <f>IF(E468="","",PRODUCT(D468,E468))</f>
        <v/>
      </c>
      <c r="G468" s="320"/>
      <c r="H468" s="319" t="str">
        <f>IF(G468="","",PRODUCT(D468,G468))</f>
        <v/>
      </c>
    </row>
    <row r="469" spans="1:8">
      <c r="A469" s="299">
        <f>(SUM(A468,1))</f>
        <v>347</v>
      </c>
      <c r="B469" s="296"/>
      <c r="C469" s="298"/>
      <c r="D469" s="298"/>
      <c r="E469" s="298"/>
      <c r="F469" s="297">
        <f>SUM(F464:F468)</f>
        <v>0</v>
      </c>
      <c r="G469" s="296"/>
      <c r="H469" s="297">
        <f>SUM(H464:H468)</f>
        <v>0</v>
      </c>
    </row>
    <row r="470" spans="1:8">
      <c r="A470" s="294">
        <f>(SUM(A469,1))</f>
        <v>348</v>
      </c>
      <c r="B470" s="293" t="s">
        <v>2759</v>
      </c>
      <c r="C470" s="290"/>
      <c r="D470" s="292">
        <v>0</v>
      </c>
      <c r="E470" s="290" t="s">
        <v>633</v>
      </c>
      <c r="F470" s="318">
        <f>ROUND(F469*D470*0.01,1)</f>
        <v>0</v>
      </c>
      <c r="G470" s="290"/>
      <c r="H470" s="289"/>
    </row>
    <row r="471" spans="1:8">
      <c r="A471" s="294">
        <f>(SUM(A470,1))</f>
        <v>349</v>
      </c>
      <c r="B471" s="293" t="s">
        <v>2758</v>
      </c>
      <c r="C471" s="290"/>
      <c r="D471" s="292">
        <v>0</v>
      </c>
      <c r="E471" s="290" t="s">
        <v>633</v>
      </c>
      <c r="F471" s="291"/>
      <c r="G471" s="290"/>
      <c r="H471" s="318">
        <f>ROUND(H469*D471*0.01,1)</f>
        <v>0</v>
      </c>
    </row>
    <row r="472" spans="1:8">
      <c r="A472" s="288">
        <f>(SUM(A471,1))</f>
        <v>350</v>
      </c>
      <c r="B472" s="287" t="s">
        <v>2751</v>
      </c>
      <c r="C472" s="286"/>
      <c r="D472" s="286"/>
      <c r="E472" s="286"/>
      <c r="F472" s="316">
        <f>SUM(F469:F471)</f>
        <v>0</v>
      </c>
      <c r="G472" s="317"/>
      <c r="H472" s="316">
        <f>SUM(H469:H471)</f>
        <v>0</v>
      </c>
    </row>
    <row r="507" spans="1:8" ht="13.5" thickBot="1">
      <c r="A507" s="266"/>
      <c r="B507" s="266"/>
      <c r="C507" s="266"/>
      <c r="D507" s="266"/>
      <c r="E507" s="266"/>
      <c r="F507" s="266"/>
      <c r="G507" s="266"/>
      <c r="H507" s="266"/>
    </row>
    <row r="508" spans="1:8" ht="13.5" thickTop="1"/>
    <row r="509" spans="1:8">
      <c r="B509" s="315" t="s">
        <v>2757</v>
      </c>
      <c r="C509" s="314"/>
      <c r="D509" s="314"/>
      <c r="E509" s="313" t="s">
        <v>2756</v>
      </c>
      <c r="F509" s="313"/>
      <c r="G509" s="313" t="s">
        <v>2755</v>
      </c>
      <c r="H509" s="313"/>
    </row>
    <row r="510" spans="1:8">
      <c r="A510" s="312" t="s">
        <v>2754</v>
      </c>
      <c r="B510" s="311" t="s">
        <v>2753</v>
      </c>
      <c r="C510" s="310"/>
      <c r="D510" s="309"/>
      <c r="E510" s="308"/>
      <c r="F510" s="306" t="s">
        <v>2752</v>
      </c>
      <c r="G510" s="307"/>
      <c r="H510" s="306" t="s">
        <v>2752</v>
      </c>
    </row>
    <row r="511" spans="1:8">
      <c r="A511" s="305">
        <f>(SUM(A472,1))</f>
        <v>351</v>
      </c>
      <c r="B511" s="304" t="str">
        <f>B1</f>
        <v>1. Elektroinstalace - silnoproudá</v>
      </c>
      <c r="C511" s="303"/>
      <c r="D511" s="302">
        <v>21</v>
      </c>
      <c r="E511" s="301">
        <f>F74</f>
        <v>0</v>
      </c>
      <c r="F511" s="300"/>
      <c r="G511" s="301">
        <f>H74</f>
        <v>0</v>
      </c>
      <c r="H511" s="300"/>
    </row>
    <row r="512" spans="1:8">
      <c r="A512" s="305">
        <f>(SUM(A511,1))</f>
        <v>352</v>
      </c>
      <c r="B512" s="304" t="str">
        <f>B78</f>
        <v>2. Elektroinstalace -  napojení NN, rozváděčů, měření, venkovní obvody</v>
      </c>
      <c r="C512" s="303"/>
      <c r="D512" s="302">
        <v>21</v>
      </c>
      <c r="E512" s="301">
        <f>F101</f>
        <v>0</v>
      </c>
      <c r="F512" s="300"/>
      <c r="G512" s="301">
        <f>H101</f>
        <v>0</v>
      </c>
      <c r="H512" s="300"/>
    </row>
    <row r="513" spans="1:8">
      <c r="A513" s="305">
        <f>(SUM(A512,1))</f>
        <v>353</v>
      </c>
      <c r="B513" s="304" t="str">
        <f>B105</f>
        <v>3. Rozváděč RHB</v>
      </c>
      <c r="C513" s="303"/>
      <c r="D513" s="302">
        <v>21</v>
      </c>
      <c r="E513" s="301">
        <f>F135</f>
        <v>0</v>
      </c>
      <c r="F513" s="300"/>
      <c r="G513" s="301">
        <f>H135</f>
        <v>0</v>
      </c>
      <c r="H513" s="300"/>
    </row>
    <row r="514" spans="1:8" ht="16.5">
      <c r="A514" s="305">
        <f>(SUM(A513,1))</f>
        <v>354</v>
      </c>
      <c r="B514" s="304" t="str">
        <f>B139</f>
        <v>4. Rozváděč RB11</v>
      </c>
      <c r="C514" s="303"/>
      <c r="D514" s="302">
        <v>21</v>
      </c>
      <c r="E514" s="301">
        <f>F157</f>
        <v>0</v>
      </c>
      <c r="F514" s="300"/>
      <c r="G514" s="301">
        <f>H157</f>
        <v>0</v>
      </c>
      <c r="H514" s="300"/>
    </row>
    <row r="515" spans="1:8" ht="16.5">
      <c r="A515" s="305">
        <f>(SUM(A514,1))</f>
        <v>355</v>
      </c>
      <c r="B515" s="304" t="str">
        <f>B161</f>
        <v>5. Rozváděč RB21</v>
      </c>
      <c r="C515" s="303"/>
      <c r="D515" s="302">
        <v>21</v>
      </c>
      <c r="E515" s="301">
        <f>F178</f>
        <v>0</v>
      </c>
      <c r="F515" s="300"/>
      <c r="G515" s="301">
        <f>H178</f>
        <v>0</v>
      </c>
      <c r="H515" s="300"/>
    </row>
    <row r="516" spans="1:8" ht="16.5">
      <c r="A516" s="305">
        <f>(SUM(A515,1))</f>
        <v>356</v>
      </c>
      <c r="B516" s="304" t="str">
        <f>B182</f>
        <v>6. Rozváděč RB22</v>
      </c>
      <c r="C516" s="303"/>
      <c r="D516" s="302">
        <v>21</v>
      </c>
      <c r="E516" s="301">
        <f>F200</f>
        <v>0</v>
      </c>
      <c r="F516" s="300"/>
      <c r="G516" s="301">
        <f>H200</f>
        <v>0</v>
      </c>
      <c r="H516" s="300"/>
    </row>
    <row r="517" spans="1:8" ht="16.5">
      <c r="A517" s="305">
        <f>(SUM(A516,1))</f>
        <v>357</v>
      </c>
      <c r="B517" s="304" t="str">
        <f>B204</f>
        <v>7. Rozváděč RTC</v>
      </c>
      <c r="C517" s="303"/>
      <c r="D517" s="302">
        <v>21</v>
      </c>
      <c r="E517" s="301">
        <f>F222</f>
        <v>0</v>
      </c>
      <c r="F517" s="300"/>
      <c r="G517" s="301">
        <f>H222</f>
        <v>0</v>
      </c>
      <c r="H517" s="300"/>
    </row>
    <row r="518" spans="1:8" ht="16.5">
      <c r="A518" s="305">
        <f>(SUM(A517,1))</f>
        <v>358</v>
      </c>
      <c r="B518" s="304" t="str">
        <f>B226</f>
        <v>8. Rozváděč RFVE-B</v>
      </c>
      <c r="C518" s="303"/>
      <c r="D518" s="302">
        <v>21</v>
      </c>
      <c r="E518" s="301">
        <f>F242</f>
        <v>0</v>
      </c>
      <c r="F518" s="300"/>
      <c r="G518" s="301">
        <f>H242</f>
        <v>0</v>
      </c>
      <c r="H518" s="300"/>
    </row>
    <row r="519" spans="1:8">
      <c r="A519" s="305">
        <f>(SUM(A518,1))</f>
        <v>359</v>
      </c>
      <c r="B519" s="304" t="str">
        <f>B246</f>
        <v>9. Svítidla vč. zdrojů a předřadníků</v>
      </c>
      <c r="C519" s="303"/>
      <c r="D519" s="302">
        <v>21</v>
      </c>
      <c r="E519" s="301">
        <f>F268</f>
        <v>0</v>
      </c>
      <c r="F519" s="300"/>
      <c r="G519" s="301">
        <f>H268</f>
        <v>0</v>
      </c>
      <c r="H519" s="300"/>
    </row>
    <row r="520" spans="1:8" ht="24.75">
      <c r="A520" s="305">
        <f>(SUM(A519,1))</f>
        <v>360</v>
      </c>
      <c r="B520" s="304" t="str">
        <f>B272</f>
        <v>10. Hromosvody a uzemnění</v>
      </c>
      <c r="C520" s="303"/>
      <c r="D520" s="302">
        <v>21</v>
      </c>
      <c r="E520" s="301">
        <f>F298</f>
        <v>0</v>
      </c>
      <c r="F520" s="300"/>
      <c r="G520" s="301">
        <f>H298</f>
        <v>0</v>
      </c>
      <c r="H520" s="300"/>
    </row>
    <row r="521" spans="1:8">
      <c r="A521" s="305">
        <f>(SUM(A520,1))</f>
        <v>361</v>
      </c>
      <c r="B521" s="304" t="str">
        <f>B302</f>
        <v>11. Strukturovaná kabeláž, telekomunikace, A/V, Domovní telefon</v>
      </c>
      <c r="C521" s="303"/>
      <c r="D521" s="302">
        <v>21</v>
      </c>
      <c r="E521" s="301">
        <f>F363</f>
        <v>0</v>
      </c>
      <c r="F521" s="300"/>
      <c r="G521" s="301">
        <f>H363</f>
        <v>0</v>
      </c>
      <c r="H521" s="300"/>
    </row>
    <row r="522" spans="1:8">
      <c r="A522" s="305">
        <f>(SUM(A521,1))</f>
        <v>362</v>
      </c>
      <c r="B522" s="304" t="str">
        <f>B367</f>
        <v>12. SE-PA - Sestra - pacient</v>
      </c>
      <c r="C522" s="303"/>
      <c r="D522" s="302">
        <v>21</v>
      </c>
      <c r="E522" s="301">
        <f>F397</f>
        <v>0</v>
      </c>
      <c r="F522" s="300"/>
      <c r="G522" s="301">
        <f>H397</f>
        <v>0</v>
      </c>
      <c r="H522" s="300"/>
    </row>
    <row r="523" spans="1:8" ht="24.75">
      <c r="A523" s="305">
        <f>(SUM(A522,1))</f>
        <v>363</v>
      </c>
      <c r="B523" s="304" t="str">
        <f>B401</f>
        <v>13. Satelitní a televizní systém</v>
      </c>
      <c r="C523" s="303"/>
      <c r="D523" s="302">
        <v>21</v>
      </c>
      <c r="E523" s="301">
        <f>F420</f>
        <v>0</v>
      </c>
      <c r="F523" s="300"/>
      <c r="G523" s="301">
        <f>H420</f>
        <v>0</v>
      </c>
      <c r="H523" s="300"/>
    </row>
    <row r="524" spans="1:8">
      <c r="A524" s="305">
        <f>(SUM(A523,1))</f>
        <v>364</v>
      </c>
      <c r="B524" s="304" t="str">
        <f>B424</f>
        <v>14. PZTS (EZS) - požární detekce</v>
      </c>
      <c r="C524" s="303"/>
      <c r="D524" s="302">
        <v>21</v>
      </c>
      <c r="E524" s="301">
        <f>F439</f>
        <v>0</v>
      </c>
      <c r="F524" s="300"/>
      <c r="G524" s="301">
        <f>H439</f>
        <v>0</v>
      </c>
      <c r="H524" s="300"/>
    </row>
    <row r="525" spans="1:8">
      <c r="A525" s="305">
        <f>(SUM(A524,1))</f>
        <v>365</v>
      </c>
      <c r="B525" s="304" t="str">
        <f>B443</f>
        <v>15. Dodávky technologie FVE</v>
      </c>
      <c r="C525" s="303"/>
      <c r="D525" s="302">
        <v>21</v>
      </c>
      <c r="E525" s="301">
        <f>F458</f>
        <v>0</v>
      </c>
      <c r="F525" s="300"/>
      <c r="G525" s="301">
        <f>H458</f>
        <v>0</v>
      </c>
      <c r="H525" s="300"/>
    </row>
    <row r="526" spans="1:8">
      <c r="A526" s="305">
        <f>(SUM(A525,1))</f>
        <v>366</v>
      </c>
      <c r="B526" s="304" t="str">
        <f>B462</f>
        <v>16. HZS, PD, revize</v>
      </c>
      <c r="C526" s="303"/>
      <c r="D526" s="302">
        <v>21</v>
      </c>
      <c r="E526" s="301">
        <f>F472</f>
        <v>0</v>
      </c>
      <c r="F526" s="300"/>
      <c r="G526" s="301">
        <f>H472</f>
        <v>0</v>
      </c>
      <c r="H526" s="300"/>
    </row>
    <row r="527" spans="1:8">
      <c r="A527" s="299"/>
      <c r="B527" s="296"/>
      <c r="C527" s="298"/>
      <c r="D527" s="298"/>
      <c r="E527" s="298"/>
      <c r="F527" s="297"/>
      <c r="G527" s="296"/>
      <c r="H527" s="295"/>
    </row>
    <row r="528" spans="1:8">
      <c r="A528" s="294"/>
      <c r="B528" s="293"/>
      <c r="C528" s="290"/>
      <c r="D528" s="292"/>
      <c r="E528" s="290"/>
      <c r="F528" s="291"/>
      <c r="G528" s="290"/>
      <c r="H528" s="289"/>
    </row>
    <row r="529" spans="1:8">
      <c r="A529" s="288">
        <f>(SUM(A526,1))</f>
        <v>367</v>
      </c>
      <c r="B529" s="287" t="s">
        <v>2751</v>
      </c>
      <c r="C529" s="286"/>
      <c r="D529" s="286"/>
      <c r="E529" s="285">
        <f>SUM(E511:F526)</f>
        <v>0</v>
      </c>
      <c r="F529" s="283"/>
      <c r="G529" s="284">
        <f>SUM(G511:H526)</f>
        <v>0</v>
      </c>
      <c r="H529" s="283"/>
    </row>
    <row r="532" spans="1:8">
      <c r="A532" s="271">
        <f>(SUM(A529,1))</f>
        <v>368</v>
      </c>
      <c r="B532" s="282" t="s">
        <v>2750</v>
      </c>
      <c r="C532" s="282"/>
      <c r="D532" s="282"/>
      <c r="E532" s="281">
        <f>SUM(E529:H529)</f>
        <v>0</v>
      </c>
      <c r="F532" s="281"/>
      <c r="G532" s="280" t="s">
        <v>2749</v>
      </c>
    </row>
    <row r="533" spans="1:8">
      <c r="B533" s="279"/>
    </row>
    <row r="535" spans="1:8">
      <c r="B535" s="278">
        <f>E535+G535</f>
        <v>0</v>
      </c>
      <c r="C535" s="276"/>
      <c r="D535" s="275">
        <v>15</v>
      </c>
      <c r="E535" s="274">
        <f>SUM(SUMIF(D511:D526,D535,E511:E526),SUMIF(D511:D526,D535,G511:G526))</f>
        <v>0</v>
      </c>
      <c r="F535" s="274"/>
      <c r="G535" s="273">
        <f>CEILING(E535*D535/100,0.1)</f>
        <v>0</v>
      </c>
      <c r="H535" s="272"/>
    </row>
    <row r="536" spans="1:8">
      <c r="B536" s="277">
        <f>E536+G536</f>
        <v>0</v>
      </c>
      <c r="C536" s="276"/>
      <c r="D536" s="275">
        <v>21</v>
      </c>
      <c r="E536" s="274">
        <f>SUM(SUMIF(D511:D526,D536,E511:E526),SUMIF(D511:D526,D536,G511:G526))</f>
        <v>0</v>
      </c>
      <c r="F536" s="274"/>
      <c r="G536" s="273">
        <f>CEILING(E536*D536/100,0.1)</f>
        <v>0</v>
      </c>
      <c r="H536" s="272"/>
    </row>
    <row r="539" spans="1:8">
      <c r="A539" s="271">
        <f>(SUM(A532,1))</f>
        <v>369</v>
      </c>
      <c r="B539" s="270" t="s">
        <v>2748</v>
      </c>
      <c r="E539" s="269">
        <f>SUM(B535:B536)</f>
        <v>0</v>
      </c>
      <c r="F539" s="269"/>
      <c r="G539" s="268" t="s">
        <v>2747</v>
      </c>
    </row>
    <row r="540" spans="1:8" ht="13.5" thickBot="1">
      <c r="A540" s="266"/>
      <c r="B540" s="267"/>
      <c r="C540" s="266"/>
      <c r="D540" s="266"/>
      <c r="E540" s="266"/>
      <c r="F540" s="266"/>
      <c r="G540" s="266"/>
      <c r="H540" s="266"/>
    </row>
    <row r="541" spans="1:8" ht="13.5" thickTop="1"/>
  </sheetData>
  <mergeCells count="75">
    <mergeCell ref="E539:F539"/>
    <mergeCell ref="E529:F529"/>
    <mergeCell ref="G529:H529"/>
    <mergeCell ref="E532:F532"/>
    <mergeCell ref="E535:F535"/>
    <mergeCell ref="G535:H535"/>
    <mergeCell ref="E536:F536"/>
    <mergeCell ref="G536:H536"/>
    <mergeCell ref="E524:F524"/>
    <mergeCell ref="G524:H524"/>
    <mergeCell ref="E525:F525"/>
    <mergeCell ref="G525:H525"/>
    <mergeCell ref="E526:F526"/>
    <mergeCell ref="G526:H526"/>
    <mergeCell ref="E521:F521"/>
    <mergeCell ref="G521:H521"/>
    <mergeCell ref="E522:F522"/>
    <mergeCell ref="G522:H522"/>
    <mergeCell ref="E523:F523"/>
    <mergeCell ref="G523:H523"/>
    <mergeCell ref="E518:F518"/>
    <mergeCell ref="G518:H518"/>
    <mergeCell ref="E519:F519"/>
    <mergeCell ref="G519:H519"/>
    <mergeCell ref="E520:F520"/>
    <mergeCell ref="G520:H520"/>
    <mergeCell ref="E515:F515"/>
    <mergeCell ref="G515:H515"/>
    <mergeCell ref="E516:F516"/>
    <mergeCell ref="G516:H516"/>
    <mergeCell ref="E517:F517"/>
    <mergeCell ref="G517:H517"/>
    <mergeCell ref="B510:D510"/>
    <mergeCell ref="E512:F512"/>
    <mergeCell ref="G512:H512"/>
    <mergeCell ref="E514:F514"/>
    <mergeCell ref="G514:H514"/>
    <mergeCell ref="E513:F513"/>
    <mergeCell ref="G513:H513"/>
    <mergeCell ref="E511:F511"/>
    <mergeCell ref="G511:H511"/>
    <mergeCell ref="E401:F401"/>
    <mergeCell ref="G401:H401"/>
    <mergeCell ref="E424:F424"/>
    <mergeCell ref="G424:H424"/>
    <mergeCell ref="E443:F443"/>
    <mergeCell ref="G443:H443"/>
    <mergeCell ref="E462:F462"/>
    <mergeCell ref="G462:H462"/>
    <mergeCell ref="E509:F509"/>
    <mergeCell ref="G509:H509"/>
    <mergeCell ref="E272:F272"/>
    <mergeCell ref="G272:H272"/>
    <mergeCell ref="E302:F302"/>
    <mergeCell ref="G302:H302"/>
    <mergeCell ref="E367:F367"/>
    <mergeCell ref="G367:H367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1629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ROUND((SUM(BE121:BE170)),  2)</f>
        <v>0</v>
      </c>
      <c r="I33" s="92">
        <v>0.21</v>
      </c>
      <c r="J33" s="91">
        <f>ROUND(((SUM(BE121:BE170))*I33),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ROUND((SUM(BF121:BF170)),  2)</f>
        <v>0</v>
      </c>
      <c r="I34" s="92">
        <v>0.15</v>
      </c>
      <c r="J34" s="91">
        <f>ROUND(((SUM(BF121:BF170))*I34),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ROUND((SUM(BG121:BG170)),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ROUND((SUM(BH121:BH170)),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ROUND((SUM(BI121:BI170)),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JC-C - SO 03 - Zpevněné plochy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12" s="9" customFormat="1" ht="19.899999999999999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12" s="9" customFormat="1" ht="19.899999999999999" customHeight="1">
      <c r="B101" s="108"/>
      <c r="D101" s="109" t="s">
        <v>116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6" t="str">
        <f>E7</f>
        <v>Komunitní sociální služby DOZP</v>
      </c>
      <c r="F111" s="237"/>
      <c r="G111" s="237"/>
      <c r="H111" s="2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198" t="str">
        <f>E9</f>
        <v>JC-C - SO 03 - Zpevněné plochy</v>
      </c>
      <c r="F113" s="238"/>
      <c r="G113" s="238"/>
      <c r="H113" s="238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</f>
        <v>0</v>
      </c>
      <c r="Q121" s="53"/>
      <c r="R121" s="117">
        <f>R122</f>
        <v>206.38784000000001</v>
      </c>
      <c r="S121" s="53"/>
      <c r="T121" s="118">
        <f>T122</f>
        <v>0</v>
      </c>
      <c r="AT121" s="17" t="s">
        <v>76</v>
      </c>
      <c r="AU121" s="17" t="s">
        <v>109</v>
      </c>
      <c r="BK121" s="119">
        <f>BK122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P123+P130+P132+P134</f>
        <v>0</v>
      </c>
      <c r="R122" s="126">
        <f>R123+R130+R132+R134</f>
        <v>206.38784000000001</v>
      </c>
      <c r="T122" s="127">
        <f>T123+T130+T132+T134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BK123+BK130+BK132+BK134</f>
        <v>0</v>
      </c>
    </row>
    <row r="123" spans="2:65" s="11" customFormat="1" ht="22.9" customHeight="1">
      <c r="B123" s="120"/>
      <c r="D123" s="121" t="s">
        <v>76</v>
      </c>
      <c r="E123" s="130" t="s">
        <v>85</v>
      </c>
      <c r="F123" s="130" t="s">
        <v>153</v>
      </c>
      <c r="I123" s="123"/>
      <c r="J123" s="131">
        <f>BK123</f>
        <v>0</v>
      </c>
      <c r="L123" s="120"/>
      <c r="M123" s="125"/>
      <c r="P123" s="126">
        <f>SUM(P124:P129)</f>
        <v>0</v>
      </c>
      <c r="R123" s="126">
        <f>SUM(R124:R129)</f>
        <v>0</v>
      </c>
      <c r="T123" s="127">
        <f>SUM(T124:T129)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SUM(BK124:BK129)</f>
        <v>0</v>
      </c>
    </row>
    <row r="124" spans="2:65" s="1" customFormat="1" ht="33" customHeight="1">
      <c r="B124" s="32"/>
      <c r="C124" s="132" t="s">
        <v>85</v>
      </c>
      <c r="D124" s="132" t="s">
        <v>154</v>
      </c>
      <c r="E124" s="133" t="s">
        <v>1630</v>
      </c>
      <c r="F124" s="134" t="s">
        <v>1631</v>
      </c>
      <c r="G124" s="135" t="s">
        <v>172</v>
      </c>
      <c r="H124" s="136">
        <v>1200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159</v>
      </c>
      <c r="BM124" s="143" t="s">
        <v>1632</v>
      </c>
    </row>
    <row r="125" spans="2:65" s="1" customFormat="1" ht="37.9" customHeight="1">
      <c r="B125" s="32"/>
      <c r="C125" s="132" t="s">
        <v>160</v>
      </c>
      <c r="D125" s="132" t="s">
        <v>154</v>
      </c>
      <c r="E125" s="133" t="s">
        <v>185</v>
      </c>
      <c r="F125" s="134" t="s">
        <v>1633</v>
      </c>
      <c r="G125" s="135" t="s">
        <v>172</v>
      </c>
      <c r="H125" s="136">
        <v>1200</v>
      </c>
      <c r="I125" s="137"/>
      <c r="J125" s="138">
        <f>ROUND(I125*H125,2)</f>
        <v>0</v>
      </c>
      <c r="K125" s="134" t="s">
        <v>158</v>
      </c>
      <c r="L125" s="32"/>
      <c r="M125" s="139" t="s">
        <v>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159</v>
      </c>
      <c r="BM125" s="143" t="s">
        <v>1634</v>
      </c>
    </row>
    <row r="126" spans="2:65" s="1" customFormat="1" ht="24.2" customHeight="1">
      <c r="B126" s="32"/>
      <c r="C126" s="132" t="s">
        <v>165</v>
      </c>
      <c r="D126" s="132" t="s">
        <v>154</v>
      </c>
      <c r="E126" s="133" t="s">
        <v>190</v>
      </c>
      <c r="F126" s="134" t="s">
        <v>1635</v>
      </c>
      <c r="G126" s="135" t="s">
        <v>172</v>
      </c>
      <c r="H126" s="136">
        <v>1200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159</v>
      </c>
      <c r="BM126" s="143" t="s">
        <v>1636</v>
      </c>
    </row>
    <row r="127" spans="2:65" s="1" customFormat="1" ht="24.2" customHeight="1">
      <c r="B127" s="32"/>
      <c r="C127" s="132" t="s">
        <v>159</v>
      </c>
      <c r="D127" s="132" t="s">
        <v>154</v>
      </c>
      <c r="E127" s="133" t="s">
        <v>194</v>
      </c>
      <c r="F127" s="134" t="s">
        <v>195</v>
      </c>
      <c r="G127" s="135" t="s">
        <v>196</v>
      </c>
      <c r="H127" s="136">
        <v>2160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159</v>
      </c>
      <c r="BM127" s="143" t="s">
        <v>1637</v>
      </c>
    </row>
    <row r="128" spans="2:65" s="12" customFormat="1" ht="11.25">
      <c r="B128" s="145"/>
      <c r="D128" s="146" t="s">
        <v>174</v>
      </c>
      <c r="E128" s="147" t="s">
        <v>1</v>
      </c>
      <c r="F128" s="148" t="s">
        <v>1638</v>
      </c>
      <c r="H128" s="149">
        <v>2160</v>
      </c>
      <c r="I128" s="150"/>
      <c r="L128" s="145"/>
      <c r="M128" s="151"/>
      <c r="T128" s="152"/>
      <c r="AT128" s="147" t="s">
        <v>174</v>
      </c>
      <c r="AU128" s="147" t="s">
        <v>160</v>
      </c>
      <c r="AV128" s="12" t="s">
        <v>160</v>
      </c>
      <c r="AW128" s="12" t="s">
        <v>32</v>
      </c>
      <c r="AX128" s="12" t="s">
        <v>85</v>
      </c>
      <c r="AY128" s="147" t="s">
        <v>152</v>
      </c>
    </row>
    <row r="129" spans="2:65" s="1" customFormat="1" ht="16.5" customHeight="1">
      <c r="B129" s="32"/>
      <c r="C129" s="132" t="s">
        <v>177</v>
      </c>
      <c r="D129" s="132" t="s">
        <v>154</v>
      </c>
      <c r="E129" s="133" t="s">
        <v>200</v>
      </c>
      <c r="F129" s="134" t="s">
        <v>201</v>
      </c>
      <c r="G129" s="135" t="s">
        <v>172</v>
      </c>
      <c r="H129" s="136">
        <v>1200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159</v>
      </c>
      <c r="BM129" s="143" t="s">
        <v>1639</v>
      </c>
    </row>
    <row r="130" spans="2:65" s="11" customFormat="1" ht="22.9" customHeight="1">
      <c r="B130" s="120"/>
      <c r="D130" s="121" t="s">
        <v>76</v>
      </c>
      <c r="E130" s="130" t="s">
        <v>160</v>
      </c>
      <c r="F130" s="130" t="s">
        <v>213</v>
      </c>
      <c r="I130" s="123"/>
      <c r="J130" s="131">
        <f>BK130</f>
        <v>0</v>
      </c>
      <c r="L130" s="120"/>
      <c r="M130" s="125"/>
      <c r="P130" s="126">
        <f>P131</f>
        <v>0</v>
      </c>
      <c r="R130" s="126">
        <f>R131</f>
        <v>63.219200000000001</v>
      </c>
      <c r="T130" s="127">
        <f>T131</f>
        <v>0</v>
      </c>
      <c r="AR130" s="121" t="s">
        <v>85</v>
      </c>
      <c r="AT130" s="128" t="s">
        <v>76</v>
      </c>
      <c r="AU130" s="128" t="s">
        <v>85</v>
      </c>
      <c r="AY130" s="121" t="s">
        <v>152</v>
      </c>
      <c r="BK130" s="129">
        <f>BK131</f>
        <v>0</v>
      </c>
    </row>
    <row r="131" spans="2:65" s="1" customFormat="1" ht="37.9" customHeight="1">
      <c r="B131" s="32"/>
      <c r="C131" s="132" t="s">
        <v>184</v>
      </c>
      <c r="D131" s="132" t="s">
        <v>154</v>
      </c>
      <c r="E131" s="133" t="s">
        <v>1640</v>
      </c>
      <c r="F131" s="134" t="s">
        <v>1641</v>
      </c>
      <c r="G131" s="135" t="s">
        <v>217</v>
      </c>
      <c r="H131" s="136">
        <v>220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0.28736</v>
      </c>
      <c r="R131" s="141">
        <f>Q131*H131</f>
        <v>63.219200000000001</v>
      </c>
      <c r="S131" s="141">
        <v>0</v>
      </c>
      <c r="T131" s="142">
        <f>S131*H131</f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159</v>
      </c>
      <c r="BM131" s="143" t="s">
        <v>1642</v>
      </c>
    </row>
    <row r="132" spans="2:65" s="11" customFormat="1" ht="22.9" customHeight="1">
      <c r="B132" s="120"/>
      <c r="D132" s="121" t="s">
        <v>76</v>
      </c>
      <c r="E132" s="130" t="s">
        <v>184</v>
      </c>
      <c r="F132" s="130" t="s">
        <v>413</v>
      </c>
      <c r="I132" s="123"/>
      <c r="J132" s="131">
        <f>BK132</f>
        <v>0</v>
      </c>
      <c r="L132" s="120"/>
      <c r="M132" s="125"/>
      <c r="P132" s="126">
        <f>P133</f>
        <v>0</v>
      </c>
      <c r="R132" s="126">
        <f>R133</f>
        <v>9.0265000000000004</v>
      </c>
      <c r="T132" s="127">
        <f>T133</f>
        <v>0</v>
      </c>
      <c r="AR132" s="121" t="s">
        <v>85</v>
      </c>
      <c r="AT132" s="128" t="s">
        <v>76</v>
      </c>
      <c r="AU132" s="128" t="s">
        <v>85</v>
      </c>
      <c r="AY132" s="121" t="s">
        <v>152</v>
      </c>
      <c r="BK132" s="129">
        <f>BK133</f>
        <v>0</v>
      </c>
    </row>
    <row r="133" spans="2:65" s="1" customFormat="1" ht="24.2" customHeight="1">
      <c r="B133" s="32"/>
      <c r="C133" s="132" t="s">
        <v>189</v>
      </c>
      <c r="D133" s="132" t="s">
        <v>154</v>
      </c>
      <c r="E133" s="133" t="s">
        <v>1643</v>
      </c>
      <c r="F133" s="134" t="s">
        <v>1644</v>
      </c>
      <c r="G133" s="135" t="s">
        <v>217</v>
      </c>
      <c r="H133" s="136">
        <v>70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0.12895000000000001</v>
      </c>
      <c r="R133" s="141">
        <f>Q133*H133</f>
        <v>9.0265000000000004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159</v>
      </c>
      <c r="BM133" s="143" t="s">
        <v>1645</v>
      </c>
    </row>
    <row r="134" spans="2:65" s="11" customFormat="1" ht="22.9" customHeight="1">
      <c r="B134" s="120"/>
      <c r="D134" s="121" t="s">
        <v>76</v>
      </c>
      <c r="E134" s="130" t="s">
        <v>199</v>
      </c>
      <c r="F134" s="130" t="s">
        <v>528</v>
      </c>
      <c r="I134" s="123"/>
      <c r="J134" s="131">
        <f>BK134</f>
        <v>0</v>
      </c>
      <c r="L134" s="120"/>
      <c r="M134" s="125"/>
      <c r="P134" s="126">
        <f>SUM(P135:P170)</f>
        <v>0</v>
      </c>
      <c r="R134" s="126">
        <f>SUM(R135:R170)</f>
        <v>134.14214000000001</v>
      </c>
      <c r="T134" s="127">
        <f>SUM(T135:T170)</f>
        <v>0</v>
      </c>
      <c r="AR134" s="121" t="s">
        <v>85</v>
      </c>
      <c r="AT134" s="128" t="s">
        <v>76</v>
      </c>
      <c r="AU134" s="128" t="s">
        <v>85</v>
      </c>
      <c r="AY134" s="121" t="s">
        <v>152</v>
      </c>
      <c r="BK134" s="129">
        <f>SUM(BK135:BK170)</f>
        <v>0</v>
      </c>
    </row>
    <row r="135" spans="2:65" s="1" customFormat="1" ht="24.2" customHeight="1">
      <c r="B135" s="32"/>
      <c r="C135" s="132" t="s">
        <v>193</v>
      </c>
      <c r="D135" s="132" t="s">
        <v>154</v>
      </c>
      <c r="E135" s="133" t="s">
        <v>1646</v>
      </c>
      <c r="F135" s="134" t="s">
        <v>1647</v>
      </c>
      <c r="G135" s="135" t="s">
        <v>1092</v>
      </c>
      <c r="H135" s="136">
        <v>270</v>
      </c>
      <c r="I135" s="137"/>
      <c r="J135" s="138">
        <f t="shared" ref="J135:J141" si="0"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ref="P135:P141" si="1">O135*H135</f>
        <v>0</v>
      </c>
      <c r="Q135" s="141">
        <v>0</v>
      </c>
      <c r="R135" s="141">
        <f t="shared" ref="R135:R141" si="2">Q135*H135</f>
        <v>0</v>
      </c>
      <c r="S135" s="141">
        <v>0</v>
      </c>
      <c r="T135" s="142">
        <f t="shared" ref="T135:T141" si="3">S135*H135</f>
        <v>0</v>
      </c>
      <c r="AR135" s="143" t="s">
        <v>159</v>
      </c>
      <c r="AT135" s="143" t="s">
        <v>154</v>
      </c>
      <c r="AU135" s="143" t="s">
        <v>160</v>
      </c>
      <c r="AY135" s="17" t="s">
        <v>152</v>
      </c>
      <c r="BE135" s="144">
        <f t="shared" ref="BE135:BE141" si="4">IF(N135="základní",J135,0)</f>
        <v>0</v>
      </c>
      <c r="BF135" s="144">
        <f t="shared" ref="BF135:BF141" si="5">IF(N135="snížená",J135,0)</f>
        <v>0</v>
      </c>
      <c r="BG135" s="144">
        <f t="shared" ref="BG135:BG141" si="6">IF(N135="zákl. přenesená",J135,0)</f>
        <v>0</v>
      </c>
      <c r="BH135" s="144">
        <f t="shared" ref="BH135:BH141" si="7">IF(N135="sníž. přenesená",J135,0)</f>
        <v>0</v>
      </c>
      <c r="BI135" s="144">
        <f t="shared" ref="BI135:BI141" si="8">IF(N135="nulová",J135,0)</f>
        <v>0</v>
      </c>
      <c r="BJ135" s="17" t="s">
        <v>160</v>
      </c>
      <c r="BK135" s="144">
        <f t="shared" ref="BK135:BK141" si="9">ROUND(I135*H135,2)</f>
        <v>0</v>
      </c>
      <c r="BL135" s="17" t="s">
        <v>159</v>
      </c>
      <c r="BM135" s="143" t="s">
        <v>1648</v>
      </c>
    </row>
    <row r="136" spans="2:65" s="1" customFormat="1" ht="21.75" customHeight="1">
      <c r="B136" s="32"/>
      <c r="C136" s="132" t="s">
        <v>199</v>
      </c>
      <c r="D136" s="132" t="s">
        <v>154</v>
      </c>
      <c r="E136" s="133" t="s">
        <v>1649</v>
      </c>
      <c r="F136" s="134" t="s">
        <v>1650</v>
      </c>
      <c r="G136" s="135" t="s">
        <v>1092</v>
      </c>
      <c r="H136" s="136">
        <v>55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159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1651</v>
      </c>
    </row>
    <row r="137" spans="2:65" s="1" customFormat="1" ht="16.5" customHeight="1">
      <c r="B137" s="32"/>
      <c r="C137" s="132" t="s">
        <v>204</v>
      </c>
      <c r="D137" s="132" t="s">
        <v>154</v>
      </c>
      <c r="E137" s="133" t="s">
        <v>1652</v>
      </c>
      <c r="F137" s="134" t="s">
        <v>1653</v>
      </c>
      <c r="G137" s="135" t="s">
        <v>168</v>
      </c>
      <c r="H137" s="136">
        <v>16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159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1654</v>
      </c>
    </row>
    <row r="138" spans="2:65" s="1" customFormat="1" ht="24.2" customHeight="1">
      <c r="B138" s="32"/>
      <c r="C138" s="132" t="s">
        <v>209</v>
      </c>
      <c r="D138" s="132" t="s">
        <v>154</v>
      </c>
      <c r="E138" s="133" t="s">
        <v>1655</v>
      </c>
      <c r="F138" s="134" t="s">
        <v>1656</v>
      </c>
      <c r="G138" s="135" t="s">
        <v>168</v>
      </c>
      <c r="H138" s="136">
        <v>320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159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1657</v>
      </c>
    </row>
    <row r="139" spans="2:65" s="1" customFormat="1" ht="24.2" customHeight="1">
      <c r="B139" s="32"/>
      <c r="C139" s="132" t="s">
        <v>214</v>
      </c>
      <c r="D139" s="132" t="s">
        <v>154</v>
      </c>
      <c r="E139" s="133" t="s">
        <v>1658</v>
      </c>
      <c r="F139" s="134" t="s">
        <v>1659</v>
      </c>
      <c r="G139" s="135" t="s">
        <v>168</v>
      </c>
      <c r="H139" s="136">
        <v>70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159</v>
      </c>
      <c r="AT139" s="143" t="s">
        <v>154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1660</v>
      </c>
    </row>
    <row r="140" spans="2:65" s="1" customFormat="1" ht="16.5" customHeight="1">
      <c r="B140" s="32"/>
      <c r="C140" s="132" t="s">
        <v>219</v>
      </c>
      <c r="D140" s="132" t="s">
        <v>154</v>
      </c>
      <c r="E140" s="133" t="s">
        <v>1661</v>
      </c>
      <c r="F140" s="134" t="s">
        <v>1662</v>
      </c>
      <c r="G140" s="135" t="s">
        <v>545</v>
      </c>
      <c r="H140" s="136">
        <v>8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159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1663</v>
      </c>
    </row>
    <row r="141" spans="2:65" s="1" customFormat="1" ht="21.75" customHeight="1">
      <c r="B141" s="32"/>
      <c r="C141" s="132" t="s">
        <v>223</v>
      </c>
      <c r="D141" s="132" t="s">
        <v>154</v>
      </c>
      <c r="E141" s="133" t="s">
        <v>1664</v>
      </c>
      <c r="F141" s="134" t="s">
        <v>1665</v>
      </c>
      <c r="G141" s="135" t="s">
        <v>168</v>
      </c>
      <c r="H141" s="136">
        <v>615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159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1666</v>
      </c>
    </row>
    <row r="142" spans="2:65" s="12" customFormat="1" ht="11.25">
      <c r="B142" s="145"/>
      <c r="D142" s="146" t="s">
        <v>174</v>
      </c>
      <c r="E142" s="147" t="s">
        <v>1</v>
      </c>
      <c r="F142" s="148" t="s">
        <v>1667</v>
      </c>
      <c r="H142" s="149">
        <v>615</v>
      </c>
      <c r="I142" s="150"/>
      <c r="L142" s="145"/>
      <c r="M142" s="151"/>
      <c r="T142" s="152"/>
      <c r="AT142" s="147" t="s">
        <v>174</v>
      </c>
      <c r="AU142" s="147" t="s">
        <v>160</v>
      </c>
      <c r="AV142" s="12" t="s">
        <v>160</v>
      </c>
      <c r="AW142" s="12" t="s">
        <v>32</v>
      </c>
      <c r="AX142" s="12" t="s">
        <v>85</v>
      </c>
      <c r="AY142" s="147" t="s">
        <v>152</v>
      </c>
    </row>
    <row r="143" spans="2:65" s="1" customFormat="1" ht="24.2" customHeight="1">
      <c r="B143" s="32"/>
      <c r="C143" s="132" t="s">
        <v>8</v>
      </c>
      <c r="D143" s="132" t="s">
        <v>154</v>
      </c>
      <c r="E143" s="133" t="s">
        <v>1668</v>
      </c>
      <c r="F143" s="134" t="s">
        <v>1669</v>
      </c>
      <c r="G143" s="135" t="s">
        <v>168</v>
      </c>
      <c r="H143" s="136">
        <v>290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159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159</v>
      </c>
      <c r="BM143" s="143" t="s">
        <v>1670</v>
      </c>
    </row>
    <row r="144" spans="2:65" s="12" customFormat="1" ht="11.25">
      <c r="B144" s="145"/>
      <c r="D144" s="146" t="s">
        <v>174</v>
      </c>
      <c r="E144" s="147" t="s">
        <v>1</v>
      </c>
      <c r="F144" s="148" t="s">
        <v>1671</v>
      </c>
      <c r="H144" s="149">
        <v>290</v>
      </c>
      <c r="I144" s="150"/>
      <c r="L144" s="145"/>
      <c r="M144" s="151"/>
      <c r="T144" s="152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65" s="1" customFormat="1" ht="33" customHeight="1">
      <c r="B145" s="32"/>
      <c r="C145" s="132" t="s">
        <v>230</v>
      </c>
      <c r="D145" s="132" t="s">
        <v>154</v>
      </c>
      <c r="E145" s="133" t="s">
        <v>1672</v>
      </c>
      <c r="F145" s="134" t="s">
        <v>1673</v>
      </c>
      <c r="G145" s="135" t="s">
        <v>168</v>
      </c>
      <c r="H145" s="136">
        <v>95</v>
      </c>
      <c r="I145" s="137"/>
      <c r="J145" s="138">
        <f>ROUND(I145*H145,2)</f>
        <v>0</v>
      </c>
      <c r="K145" s="134" t="s">
        <v>1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159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159</v>
      </c>
      <c r="BM145" s="143" t="s">
        <v>1674</v>
      </c>
    </row>
    <row r="146" spans="2:65" s="12" customFormat="1" ht="11.25">
      <c r="B146" s="145"/>
      <c r="D146" s="146" t="s">
        <v>174</v>
      </c>
      <c r="E146" s="147" t="s">
        <v>1</v>
      </c>
      <c r="F146" s="148" t="s">
        <v>1675</v>
      </c>
      <c r="H146" s="149">
        <v>95</v>
      </c>
      <c r="I146" s="150"/>
      <c r="L146" s="145"/>
      <c r="M146" s="151"/>
      <c r="T146" s="152"/>
      <c r="AT146" s="147" t="s">
        <v>174</v>
      </c>
      <c r="AU146" s="147" t="s">
        <v>160</v>
      </c>
      <c r="AV146" s="12" t="s">
        <v>160</v>
      </c>
      <c r="AW146" s="12" t="s">
        <v>32</v>
      </c>
      <c r="AX146" s="12" t="s">
        <v>85</v>
      </c>
      <c r="AY146" s="147" t="s">
        <v>152</v>
      </c>
    </row>
    <row r="147" spans="2:65" s="1" customFormat="1" ht="24.2" customHeight="1">
      <c r="B147" s="32"/>
      <c r="C147" s="132" t="s">
        <v>237</v>
      </c>
      <c r="D147" s="132" t="s">
        <v>154</v>
      </c>
      <c r="E147" s="133" t="s">
        <v>1676</v>
      </c>
      <c r="F147" s="134" t="s">
        <v>1677</v>
      </c>
      <c r="G147" s="135" t="s">
        <v>168</v>
      </c>
      <c r="H147" s="136">
        <v>310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1678</v>
      </c>
    </row>
    <row r="148" spans="2:65" s="12" customFormat="1" ht="11.25">
      <c r="B148" s="145"/>
      <c r="D148" s="146" t="s">
        <v>174</v>
      </c>
      <c r="E148" s="147" t="s">
        <v>1</v>
      </c>
      <c r="F148" s="148" t="s">
        <v>1679</v>
      </c>
      <c r="H148" s="149">
        <v>310</v>
      </c>
      <c r="I148" s="150"/>
      <c r="L148" s="145"/>
      <c r="M148" s="151"/>
      <c r="T148" s="152"/>
      <c r="AT148" s="147" t="s">
        <v>174</v>
      </c>
      <c r="AU148" s="147" t="s">
        <v>160</v>
      </c>
      <c r="AV148" s="12" t="s">
        <v>160</v>
      </c>
      <c r="AW148" s="12" t="s">
        <v>32</v>
      </c>
      <c r="AX148" s="12" t="s">
        <v>85</v>
      </c>
      <c r="AY148" s="147" t="s">
        <v>152</v>
      </c>
    </row>
    <row r="149" spans="2:65" s="1" customFormat="1" ht="33" customHeight="1">
      <c r="B149" s="32"/>
      <c r="C149" s="132" t="s">
        <v>241</v>
      </c>
      <c r="D149" s="132" t="s">
        <v>154</v>
      </c>
      <c r="E149" s="133" t="s">
        <v>1680</v>
      </c>
      <c r="F149" s="134" t="s">
        <v>1681</v>
      </c>
      <c r="G149" s="135" t="s">
        <v>217</v>
      </c>
      <c r="H149" s="136">
        <v>300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0.15540000000000001</v>
      </c>
      <c r="R149" s="141">
        <f>Q149*H149</f>
        <v>46.620000000000005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1682</v>
      </c>
    </row>
    <row r="150" spans="2:65" s="12" customFormat="1" ht="11.25">
      <c r="B150" s="145"/>
      <c r="D150" s="146" t="s">
        <v>174</v>
      </c>
      <c r="E150" s="147" t="s">
        <v>1</v>
      </c>
      <c r="F150" s="148" t="s">
        <v>1683</v>
      </c>
      <c r="H150" s="149">
        <v>120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11.25">
      <c r="B151" s="145"/>
      <c r="D151" s="146" t="s">
        <v>174</v>
      </c>
      <c r="E151" s="147" t="s">
        <v>1</v>
      </c>
      <c r="F151" s="148" t="s">
        <v>1684</v>
      </c>
      <c r="H151" s="149">
        <v>180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 ht="11.25">
      <c r="B152" s="153"/>
      <c r="D152" s="146" t="s">
        <v>174</v>
      </c>
      <c r="E152" s="154" t="s">
        <v>1</v>
      </c>
      <c r="F152" s="155" t="s">
        <v>176</v>
      </c>
      <c r="H152" s="156">
        <v>300</v>
      </c>
      <c r="I152" s="157"/>
      <c r="L152" s="153"/>
      <c r="M152" s="158"/>
      <c r="T152" s="159"/>
      <c r="AT152" s="154" t="s">
        <v>174</v>
      </c>
      <c r="AU152" s="154" t="s">
        <v>160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" customFormat="1" ht="21.75" customHeight="1">
      <c r="B153" s="32"/>
      <c r="C153" s="166" t="s">
        <v>243</v>
      </c>
      <c r="D153" s="166" t="s">
        <v>231</v>
      </c>
      <c r="E153" s="167" t="s">
        <v>1685</v>
      </c>
      <c r="F153" s="168" t="s">
        <v>1686</v>
      </c>
      <c r="G153" s="169" t="s">
        <v>217</v>
      </c>
      <c r="H153" s="170">
        <v>183.6</v>
      </c>
      <c r="I153" s="171"/>
      <c r="J153" s="172">
        <f>ROUND(I153*H153,2)</f>
        <v>0</v>
      </c>
      <c r="K153" s="168" t="s">
        <v>158</v>
      </c>
      <c r="L153" s="173"/>
      <c r="M153" s="174" t="s">
        <v>1</v>
      </c>
      <c r="N153" s="175" t="s">
        <v>43</v>
      </c>
      <c r="P153" s="141">
        <f>O153*H153</f>
        <v>0</v>
      </c>
      <c r="Q153" s="141">
        <v>4.8399999999999999E-2</v>
      </c>
      <c r="R153" s="141">
        <f>Q153*H153</f>
        <v>8.886239999999999</v>
      </c>
      <c r="S153" s="141">
        <v>0</v>
      </c>
      <c r="T153" s="142">
        <f>S153*H153</f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159</v>
      </c>
      <c r="BM153" s="143" t="s">
        <v>1687</v>
      </c>
    </row>
    <row r="154" spans="2:65" s="12" customFormat="1" ht="11.25">
      <c r="B154" s="145"/>
      <c r="D154" s="146" t="s">
        <v>174</v>
      </c>
      <c r="E154" s="147" t="s">
        <v>1</v>
      </c>
      <c r="F154" s="148" t="s">
        <v>1688</v>
      </c>
      <c r="H154" s="149">
        <v>183.6</v>
      </c>
      <c r="I154" s="150"/>
      <c r="L154" s="145"/>
      <c r="M154" s="151"/>
      <c r="T154" s="152"/>
      <c r="AT154" s="147" t="s">
        <v>174</v>
      </c>
      <c r="AU154" s="147" t="s">
        <v>160</v>
      </c>
      <c r="AV154" s="12" t="s">
        <v>160</v>
      </c>
      <c r="AW154" s="12" t="s">
        <v>32</v>
      </c>
      <c r="AX154" s="12" t="s">
        <v>85</v>
      </c>
      <c r="AY154" s="147" t="s">
        <v>152</v>
      </c>
    </row>
    <row r="155" spans="2:65" s="1" customFormat="1" ht="16.5" customHeight="1">
      <c r="B155" s="32"/>
      <c r="C155" s="166" t="s">
        <v>252</v>
      </c>
      <c r="D155" s="166" t="s">
        <v>231</v>
      </c>
      <c r="E155" s="167" t="s">
        <v>1689</v>
      </c>
      <c r="F155" s="168" t="s">
        <v>1690</v>
      </c>
      <c r="G155" s="169" t="s">
        <v>217</v>
      </c>
      <c r="H155" s="170">
        <v>122.4</v>
      </c>
      <c r="I155" s="171"/>
      <c r="J155" s="172">
        <f>ROUND(I155*H155,2)</f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>O155*H155</f>
        <v>0</v>
      </c>
      <c r="Q155" s="141">
        <v>0.10199999999999999</v>
      </c>
      <c r="R155" s="141">
        <f>Q155*H155</f>
        <v>12.4848</v>
      </c>
      <c r="S155" s="141">
        <v>0</v>
      </c>
      <c r="T155" s="142">
        <f>S155*H155</f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159</v>
      </c>
      <c r="BM155" s="143" t="s">
        <v>1691</v>
      </c>
    </row>
    <row r="156" spans="2:65" s="12" customFormat="1" ht="11.25">
      <c r="B156" s="145"/>
      <c r="D156" s="146" t="s">
        <v>174</v>
      </c>
      <c r="E156" s="147" t="s">
        <v>1</v>
      </c>
      <c r="F156" s="148" t="s">
        <v>1692</v>
      </c>
      <c r="H156" s="149">
        <v>122.4</v>
      </c>
      <c r="I156" s="150"/>
      <c r="L156" s="145"/>
      <c r="M156" s="151"/>
      <c r="T156" s="152"/>
      <c r="AT156" s="147" t="s">
        <v>174</v>
      </c>
      <c r="AU156" s="147" t="s">
        <v>160</v>
      </c>
      <c r="AV156" s="12" t="s">
        <v>160</v>
      </c>
      <c r="AW156" s="12" t="s">
        <v>32</v>
      </c>
      <c r="AX156" s="12" t="s">
        <v>85</v>
      </c>
      <c r="AY156" s="147" t="s">
        <v>152</v>
      </c>
    </row>
    <row r="157" spans="2:65" s="1" customFormat="1" ht="33" customHeight="1">
      <c r="B157" s="32"/>
      <c r="C157" s="132" t="s">
        <v>7</v>
      </c>
      <c r="D157" s="132" t="s">
        <v>154</v>
      </c>
      <c r="E157" s="133" t="s">
        <v>1693</v>
      </c>
      <c r="F157" s="134" t="s">
        <v>1694</v>
      </c>
      <c r="G157" s="135" t="s">
        <v>217</v>
      </c>
      <c r="H157" s="136">
        <v>360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0.1295</v>
      </c>
      <c r="R157" s="141">
        <f>Q157*H157</f>
        <v>46.620000000000005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1695</v>
      </c>
    </row>
    <row r="158" spans="2:65" s="1" customFormat="1" ht="21.75" customHeight="1">
      <c r="B158" s="32"/>
      <c r="C158" s="166" t="s">
        <v>259</v>
      </c>
      <c r="D158" s="166" t="s">
        <v>231</v>
      </c>
      <c r="E158" s="167" t="s">
        <v>1696</v>
      </c>
      <c r="F158" s="168" t="s">
        <v>1697</v>
      </c>
      <c r="G158" s="169" t="s">
        <v>217</v>
      </c>
      <c r="H158" s="170">
        <v>367.2</v>
      </c>
      <c r="I158" s="171"/>
      <c r="J158" s="172">
        <f>ROUND(I158*H158,2)</f>
        <v>0</v>
      </c>
      <c r="K158" s="168" t="s">
        <v>158</v>
      </c>
      <c r="L158" s="173"/>
      <c r="M158" s="174" t="s">
        <v>1</v>
      </c>
      <c r="N158" s="175" t="s">
        <v>43</v>
      </c>
      <c r="P158" s="141">
        <f>O158*H158</f>
        <v>0</v>
      </c>
      <c r="Q158" s="141">
        <v>4.8000000000000001E-2</v>
      </c>
      <c r="R158" s="141">
        <f>Q158*H158</f>
        <v>17.625599999999999</v>
      </c>
      <c r="S158" s="141">
        <v>0</v>
      </c>
      <c r="T158" s="142">
        <f>S158*H158</f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1698</v>
      </c>
    </row>
    <row r="159" spans="2:65" s="12" customFormat="1" ht="11.25">
      <c r="B159" s="145"/>
      <c r="D159" s="146" t="s">
        <v>174</v>
      </c>
      <c r="E159" s="147" t="s">
        <v>1</v>
      </c>
      <c r="F159" s="148" t="s">
        <v>1699</v>
      </c>
      <c r="H159" s="149">
        <v>367.2</v>
      </c>
      <c r="I159" s="150"/>
      <c r="L159" s="145"/>
      <c r="M159" s="151"/>
      <c r="T159" s="152"/>
      <c r="AT159" s="147" t="s">
        <v>174</v>
      </c>
      <c r="AU159" s="147" t="s">
        <v>160</v>
      </c>
      <c r="AV159" s="12" t="s">
        <v>160</v>
      </c>
      <c r="AW159" s="12" t="s">
        <v>32</v>
      </c>
      <c r="AX159" s="12" t="s">
        <v>85</v>
      </c>
      <c r="AY159" s="147" t="s">
        <v>152</v>
      </c>
    </row>
    <row r="160" spans="2:65" s="1" customFormat="1" ht="24.2" customHeight="1">
      <c r="B160" s="32"/>
      <c r="C160" s="132" t="s">
        <v>263</v>
      </c>
      <c r="D160" s="132" t="s">
        <v>154</v>
      </c>
      <c r="E160" s="133" t="s">
        <v>1700</v>
      </c>
      <c r="F160" s="134" t="s">
        <v>1701</v>
      </c>
      <c r="G160" s="135" t="s">
        <v>168</v>
      </c>
      <c r="H160" s="136">
        <v>995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1.0200000000000001E-3</v>
      </c>
      <c r="R160" s="141">
        <f>Q160*H160</f>
        <v>1.0149000000000001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1702</v>
      </c>
    </row>
    <row r="161" spans="2:65" s="14" customFormat="1" ht="22.5">
      <c r="B161" s="160"/>
      <c r="D161" s="146" t="s">
        <v>174</v>
      </c>
      <c r="E161" s="161" t="s">
        <v>1</v>
      </c>
      <c r="F161" s="162" t="s">
        <v>1703</v>
      </c>
      <c r="H161" s="161" t="s">
        <v>1</v>
      </c>
      <c r="I161" s="163"/>
      <c r="L161" s="160"/>
      <c r="M161" s="164"/>
      <c r="T161" s="165"/>
      <c r="AT161" s="161" t="s">
        <v>174</v>
      </c>
      <c r="AU161" s="161" t="s">
        <v>160</v>
      </c>
      <c r="AV161" s="14" t="s">
        <v>85</v>
      </c>
      <c r="AW161" s="14" t="s">
        <v>32</v>
      </c>
      <c r="AX161" s="14" t="s">
        <v>77</v>
      </c>
      <c r="AY161" s="161" t="s">
        <v>152</v>
      </c>
    </row>
    <row r="162" spans="2:65" s="12" customFormat="1" ht="11.25">
      <c r="B162" s="145"/>
      <c r="D162" s="146" t="s">
        <v>174</v>
      </c>
      <c r="E162" s="147" t="s">
        <v>1</v>
      </c>
      <c r="F162" s="148" t="s">
        <v>1704</v>
      </c>
      <c r="H162" s="149">
        <v>615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77</v>
      </c>
      <c r="AY162" s="147" t="s">
        <v>152</v>
      </c>
    </row>
    <row r="163" spans="2:65" s="12" customFormat="1" ht="11.25">
      <c r="B163" s="145"/>
      <c r="D163" s="146" t="s">
        <v>174</v>
      </c>
      <c r="E163" s="147" t="s">
        <v>1</v>
      </c>
      <c r="F163" s="148" t="s">
        <v>1705</v>
      </c>
      <c r="H163" s="149">
        <v>310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77</v>
      </c>
      <c r="AY163" s="147" t="s">
        <v>152</v>
      </c>
    </row>
    <row r="164" spans="2:65" s="12" customFormat="1" ht="11.25">
      <c r="B164" s="145"/>
      <c r="D164" s="146" t="s">
        <v>174</v>
      </c>
      <c r="E164" s="147" t="s">
        <v>1</v>
      </c>
      <c r="F164" s="148" t="s">
        <v>1706</v>
      </c>
      <c r="H164" s="149">
        <v>70</v>
      </c>
      <c r="I164" s="150"/>
      <c r="L164" s="145"/>
      <c r="M164" s="151"/>
      <c r="T164" s="152"/>
      <c r="AT164" s="147" t="s">
        <v>174</v>
      </c>
      <c r="AU164" s="147" t="s">
        <v>160</v>
      </c>
      <c r="AV164" s="12" t="s">
        <v>160</v>
      </c>
      <c r="AW164" s="12" t="s">
        <v>32</v>
      </c>
      <c r="AX164" s="12" t="s">
        <v>77</v>
      </c>
      <c r="AY164" s="147" t="s">
        <v>152</v>
      </c>
    </row>
    <row r="165" spans="2:65" s="13" customFormat="1" ht="11.25">
      <c r="B165" s="153"/>
      <c r="D165" s="146" t="s">
        <v>174</v>
      </c>
      <c r="E165" s="154" t="s">
        <v>1</v>
      </c>
      <c r="F165" s="155" t="s">
        <v>176</v>
      </c>
      <c r="H165" s="156">
        <v>995</v>
      </c>
      <c r="I165" s="157"/>
      <c r="L165" s="153"/>
      <c r="M165" s="158"/>
      <c r="T165" s="159"/>
      <c r="AT165" s="154" t="s">
        <v>174</v>
      </c>
      <c r="AU165" s="154" t="s">
        <v>160</v>
      </c>
      <c r="AV165" s="13" t="s">
        <v>159</v>
      </c>
      <c r="AW165" s="13" t="s">
        <v>32</v>
      </c>
      <c r="AX165" s="13" t="s">
        <v>85</v>
      </c>
      <c r="AY165" s="154" t="s">
        <v>152</v>
      </c>
    </row>
    <row r="166" spans="2:65" s="1" customFormat="1" ht="24.2" customHeight="1">
      <c r="B166" s="32"/>
      <c r="C166" s="132" t="s">
        <v>267</v>
      </c>
      <c r="D166" s="132" t="s">
        <v>154</v>
      </c>
      <c r="E166" s="133" t="s">
        <v>1707</v>
      </c>
      <c r="F166" s="134" t="s">
        <v>1708</v>
      </c>
      <c r="G166" s="135" t="s">
        <v>168</v>
      </c>
      <c r="H166" s="136">
        <v>610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1.4599999999999999E-3</v>
      </c>
      <c r="R166" s="141">
        <f>Q166*H166</f>
        <v>0.89059999999999995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1709</v>
      </c>
    </row>
    <row r="167" spans="2:65" s="14" customFormat="1" ht="22.5">
      <c r="B167" s="160"/>
      <c r="D167" s="146" t="s">
        <v>174</v>
      </c>
      <c r="E167" s="161" t="s">
        <v>1</v>
      </c>
      <c r="F167" s="162" t="s">
        <v>1703</v>
      </c>
      <c r="H167" s="161" t="s">
        <v>1</v>
      </c>
      <c r="I167" s="163"/>
      <c r="L167" s="160"/>
      <c r="M167" s="164"/>
      <c r="T167" s="165"/>
      <c r="AT167" s="161" t="s">
        <v>174</v>
      </c>
      <c r="AU167" s="161" t="s">
        <v>160</v>
      </c>
      <c r="AV167" s="14" t="s">
        <v>85</v>
      </c>
      <c r="AW167" s="14" t="s">
        <v>32</v>
      </c>
      <c r="AX167" s="14" t="s">
        <v>77</v>
      </c>
      <c r="AY167" s="161" t="s">
        <v>152</v>
      </c>
    </row>
    <row r="168" spans="2:65" s="12" customFormat="1" ht="11.25">
      <c r="B168" s="145"/>
      <c r="D168" s="146" t="s">
        <v>174</v>
      </c>
      <c r="E168" s="147" t="s">
        <v>1</v>
      </c>
      <c r="F168" s="148" t="s">
        <v>1710</v>
      </c>
      <c r="H168" s="149">
        <v>320</v>
      </c>
      <c r="I168" s="150"/>
      <c r="L168" s="145"/>
      <c r="M168" s="151"/>
      <c r="T168" s="152"/>
      <c r="AT168" s="147" t="s">
        <v>174</v>
      </c>
      <c r="AU168" s="147" t="s">
        <v>160</v>
      </c>
      <c r="AV168" s="12" t="s">
        <v>160</v>
      </c>
      <c r="AW168" s="12" t="s">
        <v>32</v>
      </c>
      <c r="AX168" s="12" t="s">
        <v>77</v>
      </c>
      <c r="AY168" s="147" t="s">
        <v>152</v>
      </c>
    </row>
    <row r="169" spans="2:65" s="12" customFormat="1" ht="11.25">
      <c r="B169" s="145"/>
      <c r="D169" s="146" t="s">
        <v>174</v>
      </c>
      <c r="E169" s="147" t="s">
        <v>1</v>
      </c>
      <c r="F169" s="148" t="s">
        <v>1711</v>
      </c>
      <c r="H169" s="149">
        <v>290</v>
      </c>
      <c r="I169" s="150"/>
      <c r="L169" s="145"/>
      <c r="M169" s="151"/>
      <c r="T169" s="152"/>
      <c r="AT169" s="147" t="s">
        <v>174</v>
      </c>
      <c r="AU169" s="147" t="s">
        <v>160</v>
      </c>
      <c r="AV169" s="12" t="s">
        <v>160</v>
      </c>
      <c r="AW169" s="12" t="s">
        <v>32</v>
      </c>
      <c r="AX169" s="12" t="s">
        <v>77</v>
      </c>
      <c r="AY169" s="147" t="s">
        <v>152</v>
      </c>
    </row>
    <row r="170" spans="2:65" s="13" customFormat="1" ht="11.25">
      <c r="B170" s="153"/>
      <c r="D170" s="146" t="s">
        <v>174</v>
      </c>
      <c r="E170" s="154" t="s">
        <v>1</v>
      </c>
      <c r="F170" s="155" t="s">
        <v>176</v>
      </c>
      <c r="H170" s="156">
        <v>610</v>
      </c>
      <c r="I170" s="157"/>
      <c r="L170" s="153"/>
      <c r="M170" s="190"/>
      <c r="N170" s="191"/>
      <c r="O170" s="191"/>
      <c r="P170" s="191"/>
      <c r="Q170" s="191"/>
      <c r="R170" s="191"/>
      <c r="S170" s="191"/>
      <c r="T170" s="192"/>
      <c r="AT170" s="154" t="s">
        <v>174</v>
      </c>
      <c r="AU170" s="154" t="s">
        <v>160</v>
      </c>
      <c r="AV170" s="13" t="s">
        <v>159</v>
      </c>
      <c r="AW170" s="13" t="s">
        <v>32</v>
      </c>
      <c r="AX170" s="13" t="s">
        <v>85</v>
      </c>
      <c r="AY170" s="154" t="s">
        <v>152</v>
      </c>
    </row>
    <row r="171" spans="2:65" s="1" customFormat="1" ht="6.95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2"/>
    </row>
  </sheetData>
  <sheetProtection algorithmName="SHA-512" hashValue="CU7+ZpHxjaiLG6xm4VQ2a9S1LO3GovOn6pz90DWraRSNQFkH0E1ze3XFvQ00GHH5vY5+ftDSIsiSRMmB9K2WPw==" saltValue="eY4DNLZy8J/4BzAvIjX8Hlpswx5JyhNQmF5Rgf3pd59U17NPultPEK3LTdvdDKzx+Ddd7HeSDru7+v3pQj+8Dw==" spinCount="100000" sheet="1" objects="1" scenarios="1" formatColumns="0" formatRows="0" autoFilter="0"/>
  <autoFilter ref="C120:K17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1712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ROUND((SUM(BE121:BE144)),  2)</f>
        <v>0</v>
      </c>
      <c r="I33" s="92">
        <v>0.21</v>
      </c>
      <c r="J33" s="91">
        <f>ROUND(((SUM(BE121:BE144))*I33),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ROUND((SUM(BF121:BF144)),  2)</f>
        <v>0</v>
      </c>
      <c r="I34" s="92">
        <v>0.15</v>
      </c>
      <c r="J34" s="91">
        <f>ROUND(((SUM(BF121:BF144))*I34),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ROUND((SUM(BG121:BG144)),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ROUND((SUM(BH121:BH144)),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ROUND((SUM(BI121:BI144)),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JC-D - Venkovní objekty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8" customFormat="1" ht="24.95" customHeight="1">
      <c r="B99" s="104"/>
      <c r="D99" s="105" t="s">
        <v>118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12" s="9" customFormat="1" ht="19.899999999999999" customHeight="1">
      <c r="B100" s="108"/>
      <c r="D100" s="109" t="s">
        <v>122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12" s="9" customFormat="1" ht="19.899999999999999" customHeight="1">
      <c r="B101" s="108"/>
      <c r="D101" s="109" t="s">
        <v>132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6" t="str">
        <f>E7</f>
        <v>Komunitní sociální služby DOZP</v>
      </c>
      <c r="F111" s="237"/>
      <c r="G111" s="237"/>
      <c r="H111" s="2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198" t="str">
        <f>E9</f>
        <v>JC-D - Venkovní objekty</v>
      </c>
      <c r="F113" s="238"/>
      <c r="G113" s="238"/>
      <c r="H113" s="238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P122+P133</f>
        <v>0</v>
      </c>
      <c r="Q121" s="53"/>
      <c r="R121" s="117">
        <f>R122+R133</f>
        <v>0</v>
      </c>
      <c r="S121" s="53"/>
      <c r="T121" s="118">
        <f>T122+T133</f>
        <v>0</v>
      </c>
      <c r="AT121" s="17" t="s">
        <v>76</v>
      </c>
      <c r="AU121" s="17" t="s">
        <v>109</v>
      </c>
      <c r="BK121" s="119">
        <f>BK122+BK133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</f>
        <v>0</v>
      </c>
      <c r="R122" s="126">
        <f>R123</f>
        <v>0</v>
      </c>
      <c r="T122" s="127">
        <f>T123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</f>
        <v>0</v>
      </c>
    </row>
    <row r="123" spans="2:65" s="11" customFormat="1" ht="22.9" customHeight="1">
      <c r="B123" s="120"/>
      <c r="D123" s="121" t="s">
        <v>76</v>
      </c>
      <c r="E123" s="130" t="s">
        <v>199</v>
      </c>
      <c r="F123" s="130" t="s">
        <v>528</v>
      </c>
      <c r="I123" s="123"/>
      <c r="J123" s="131">
        <f>BK123</f>
        <v>0</v>
      </c>
      <c r="L123" s="120"/>
      <c r="M123" s="125"/>
      <c r="P123" s="126">
        <f>SUM(P124:P132)</f>
        <v>0</v>
      </c>
      <c r="R123" s="126">
        <f>SUM(R124:R132)</f>
        <v>0</v>
      </c>
      <c r="T123" s="127">
        <f>SUM(T124:T132)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SUM(BK124:BK132)</f>
        <v>0</v>
      </c>
    </row>
    <row r="124" spans="2:65" s="1" customFormat="1" ht="37.9" customHeight="1">
      <c r="B124" s="32"/>
      <c r="C124" s="132" t="s">
        <v>8</v>
      </c>
      <c r="D124" s="132" t="s">
        <v>154</v>
      </c>
      <c r="E124" s="133" t="s">
        <v>1713</v>
      </c>
      <c r="F124" s="134" t="s">
        <v>1714</v>
      </c>
      <c r="G124" s="135" t="s">
        <v>545</v>
      </c>
      <c r="H124" s="136">
        <v>1</v>
      </c>
      <c r="I124" s="137"/>
      <c r="J124" s="138">
        <f t="shared" ref="J124:J132" si="0">ROUND(I124*H124,2)</f>
        <v>0</v>
      </c>
      <c r="K124" s="134" t="s">
        <v>1</v>
      </c>
      <c r="L124" s="32"/>
      <c r="M124" s="139" t="s">
        <v>1</v>
      </c>
      <c r="N124" s="140" t="s">
        <v>43</v>
      </c>
      <c r="P124" s="141">
        <f t="shared" ref="P124:P132" si="1">O124*H124</f>
        <v>0</v>
      </c>
      <c r="Q124" s="141">
        <v>0</v>
      </c>
      <c r="R124" s="141">
        <f t="shared" ref="R124:R132" si="2">Q124*H124</f>
        <v>0</v>
      </c>
      <c r="S124" s="141">
        <v>0</v>
      </c>
      <c r="T124" s="142">
        <f t="shared" ref="T124:T132" si="3"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 t="shared" ref="BE124:BE132" si="4">IF(N124="základní",J124,0)</f>
        <v>0</v>
      </c>
      <c r="BF124" s="144">
        <f t="shared" ref="BF124:BF132" si="5">IF(N124="snížená",J124,0)</f>
        <v>0</v>
      </c>
      <c r="BG124" s="144">
        <f t="shared" ref="BG124:BG132" si="6">IF(N124="zákl. přenesená",J124,0)</f>
        <v>0</v>
      </c>
      <c r="BH124" s="144">
        <f t="shared" ref="BH124:BH132" si="7">IF(N124="sníž. přenesená",J124,0)</f>
        <v>0</v>
      </c>
      <c r="BI124" s="144">
        <f t="shared" ref="BI124:BI132" si="8">IF(N124="nulová",J124,0)</f>
        <v>0</v>
      </c>
      <c r="BJ124" s="17" t="s">
        <v>160</v>
      </c>
      <c r="BK124" s="144">
        <f t="shared" ref="BK124:BK132" si="9">ROUND(I124*H124,2)</f>
        <v>0</v>
      </c>
      <c r="BL124" s="17" t="s">
        <v>159</v>
      </c>
      <c r="BM124" s="143" t="s">
        <v>1715</v>
      </c>
    </row>
    <row r="125" spans="2:65" s="1" customFormat="1" ht="37.9" customHeight="1">
      <c r="B125" s="32"/>
      <c r="C125" s="132" t="s">
        <v>243</v>
      </c>
      <c r="D125" s="132" t="s">
        <v>154</v>
      </c>
      <c r="E125" s="133" t="s">
        <v>1716</v>
      </c>
      <c r="F125" s="134" t="s">
        <v>1717</v>
      </c>
      <c r="G125" s="135" t="s">
        <v>545</v>
      </c>
      <c r="H125" s="136">
        <v>6</v>
      </c>
      <c r="I125" s="137"/>
      <c r="J125" s="138">
        <f t="shared" si="0"/>
        <v>0</v>
      </c>
      <c r="K125" s="134" t="s">
        <v>1</v>
      </c>
      <c r="L125" s="32"/>
      <c r="M125" s="139" t="s">
        <v>1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1718</v>
      </c>
    </row>
    <row r="126" spans="2:65" s="1" customFormat="1" ht="44.25" customHeight="1">
      <c r="B126" s="32"/>
      <c r="C126" s="132" t="s">
        <v>252</v>
      </c>
      <c r="D126" s="132" t="s">
        <v>154</v>
      </c>
      <c r="E126" s="133" t="s">
        <v>1719</v>
      </c>
      <c r="F126" s="134" t="s">
        <v>1720</v>
      </c>
      <c r="G126" s="135" t="s">
        <v>545</v>
      </c>
      <c r="H126" s="136">
        <v>2</v>
      </c>
      <c r="I126" s="137"/>
      <c r="J126" s="138">
        <f t="shared" si="0"/>
        <v>0</v>
      </c>
      <c r="K126" s="134" t="s">
        <v>1</v>
      </c>
      <c r="L126" s="32"/>
      <c r="M126" s="139" t="s">
        <v>1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1721</v>
      </c>
    </row>
    <row r="127" spans="2:65" s="1" customFormat="1" ht="33" customHeight="1">
      <c r="B127" s="32"/>
      <c r="C127" s="132" t="s">
        <v>7</v>
      </c>
      <c r="D127" s="132" t="s">
        <v>154</v>
      </c>
      <c r="E127" s="133" t="s">
        <v>1722</v>
      </c>
      <c r="F127" s="134" t="s">
        <v>1723</v>
      </c>
      <c r="G127" s="135" t="s">
        <v>545</v>
      </c>
      <c r="H127" s="136">
        <v>1</v>
      </c>
      <c r="I127" s="137"/>
      <c r="J127" s="138">
        <f t="shared" si="0"/>
        <v>0</v>
      </c>
      <c r="K127" s="134" t="s">
        <v>1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1724</v>
      </c>
    </row>
    <row r="128" spans="2:65" s="1" customFormat="1" ht="37.9" customHeight="1">
      <c r="B128" s="32"/>
      <c r="C128" s="132" t="s">
        <v>259</v>
      </c>
      <c r="D128" s="132" t="s">
        <v>154</v>
      </c>
      <c r="E128" s="133" t="s">
        <v>1725</v>
      </c>
      <c r="F128" s="134" t="s">
        <v>1726</v>
      </c>
      <c r="G128" s="135" t="s">
        <v>545</v>
      </c>
      <c r="H128" s="136">
        <v>3</v>
      </c>
      <c r="I128" s="137"/>
      <c r="J128" s="138">
        <f t="shared" si="0"/>
        <v>0</v>
      </c>
      <c r="K128" s="134" t="s">
        <v>1</v>
      </c>
      <c r="L128" s="32"/>
      <c r="M128" s="139" t="s">
        <v>1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159</v>
      </c>
      <c r="AT128" s="143" t="s">
        <v>154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1727</v>
      </c>
    </row>
    <row r="129" spans="2:65" s="1" customFormat="1" ht="16.5" customHeight="1">
      <c r="B129" s="32"/>
      <c r="C129" s="132" t="s">
        <v>159</v>
      </c>
      <c r="D129" s="132" t="s">
        <v>154</v>
      </c>
      <c r="E129" s="133" t="s">
        <v>1728</v>
      </c>
      <c r="F129" s="134" t="s">
        <v>1729</v>
      </c>
      <c r="G129" s="135" t="s">
        <v>545</v>
      </c>
      <c r="H129" s="136">
        <v>1</v>
      </c>
      <c r="I129" s="137"/>
      <c r="J129" s="138">
        <f t="shared" si="0"/>
        <v>0</v>
      </c>
      <c r="K129" s="134" t="s">
        <v>1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1730</v>
      </c>
    </row>
    <row r="130" spans="2:65" s="1" customFormat="1" ht="49.15" customHeight="1">
      <c r="B130" s="32"/>
      <c r="C130" s="132" t="s">
        <v>184</v>
      </c>
      <c r="D130" s="132" t="s">
        <v>154</v>
      </c>
      <c r="E130" s="133" t="s">
        <v>1731</v>
      </c>
      <c r="F130" s="134" t="s">
        <v>1732</v>
      </c>
      <c r="G130" s="135" t="s">
        <v>1092</v>
      </c>
      <c r="H130" s="136">
        <v>110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159</v>
      </c>
      <c r="AT130" s="143" t="s">
        <v>154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1733</v>
      </c>
    </row>
    <row r="131" spans="2:65" s="1" customFormat="1" ht="49.15" customHeight="1">
      <c r="B131" s="32"/>
      <c r="C131" s="132" t="s">
        <v>230</v>
      </c>
      <c r="D131" s="132" t="s">
        <v>154</v>
      </c>
      <c r="E131" s="133" t="s">
        <v>1734</v>
      </c>
      <c r="F131" s="134" t="s">
        <v>1735</v>
      </c>
      <c r="G131" s="135" t="s">
        <v>1092</v>
      </c>
      <c r="H131" s="136">
        <v>32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1736</v>
      </c>
    </row>
    <row r="132" spans="2:65" s="1" customFormat="1" ht="49.15" customHeight="1">
      <c r="B132" s="32"/>
      <c r="C132" s="132" t="s">
        <v>189</v>
      </c>
      <c r="D132" s="132" t="s">
        <v>154</v>
      </c>
      <c r="E132" s="133" t="s">
        <v>1737</v>
      </c>
      <c r="F132" s="134" t="s">
        <v>1738</v>
      </c>
      <c r="G132" s="135" t="s">
        <v>1092</v>
      </c>
      <c r="H132" s="136">
        <v>120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159</v>
      </c>
      <c r="AT132" s="143" t="s">
        <v>154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1739</v>
      </c>
    </row>
    <row r="133" spans="2:65" s="11" customFormat="1" ht="25.9" customHeight="1">
      <c r="B133" s="120"/>
      <c r="D133" s="121" t="s">
        <v>76</v>
      </c>
      <c r="E133" s="122" t="s">
        <v>594</v>
      </c>
      <c r="F133" s="122" t="s">
        <v>595</v>
      </c>
      <c r="I133" s="123"/>
      <c r="J133" s="124">
        <f>BK133</f>
        <v>0</v>
      </c>
      <c r="L133" s="120"/>
      <c r="M133" s="125"/>
      <c r="P133" s="126">
        <f>P134+P136</f>
        <v>0</v>
      </c>
      <c r="R133" s="126">
        <f>R134+R136</f>
        <v>0</v>
      </c>
      <c r="T133" s="127">
        <f>T134+T136</f>
        <v>0</v>
      </c>
      <c r="AR133" s="121" t="s">
        <v>160</v>
      </c>
      <c r="AT133" s="128" t="s">
        <v>76</v>
      </c>
      <c r="AU133" s="128" t="s">
        <v>77</v>
      </c>
      <c r="AY133" s="121" t="s">
        <v>152</v>
      </c>
      <c r="BK133" s="129">
        <f>BK134+BK136</f>
        <v>0</v>
      </c>
    </row>
    <row r="134" spans="2:65" s="11" customFormat="1" ht="22.9" customHeight="1">
      <c r="B134" s="120"/>
      <c r="D134" s="121" t="s">
        <v>76</v>
      </c>
      <c r="E134" s="130" t="s">
        <v>786</v>
      </c>
      <c r="F134" s="130" t="s">
        <v>787</v>
      </c>
      <c r="I134" s="123"/>
      <c r="J134" s="131">
        <f>BK134</f>
        <v>0</v>
      </c>
      <c r="L134" s="120"/>
      <c r="M134" s="125"/>
      <c r="P134" s="126">
        <f>P135</f>
        <v>0</v>
      </c>
      <c r="R134" s="126">
        <f>R135</f>
        <v>0</v>
      </c>
      <c r="T134" s="127">
        <f>T135</f>
        <v>0</v>
      </c>
      <c r="AR134" s="121" t="s">
        <v>160</v>
      </c>
      <c r="AT134" s="128" t="s">
        <v>76</v>
      </c>
      <c r="AU134" s="128" t="s">
        <v>85</v>
      </c>
      <c r="AY134" s="121" t="s">
        <v>152</v>
      </c>
      <c r="BK134" s="129">
        <f>BK135</f>
        <v>0</v>
      </c>
    </row>
    <row r="135" spans="2:65" s="1" customFormat="1" ht="37.9" customHeight="1">
      <c r="B135" s="32"/>
      <c r="C135" s="132" t="s">
        <v>241</v>
      </c>
      <c r="D135" s="132" t="s">
        <v>154</v>
      </c>
      <c r="E135" s="133" t="s">
        <v>1740</v>
      </c>
      <c r="F135" s="134" t="s">
        <v>1741</v>
      </c>
      <c r="G135" s="135" t="s">
        <v>545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230</v>
      </c>
      <c r="BM135" s="143" t="s">
        <v>1742</v>
      </c>
    </row>
    <row r="136" spans="2:65" s="11" customFormat="1" ht="22.9" customHeight="1">
      <c r="B136" s="120"/>
      <c r="D136" s="121" t="s">
        <v>76</v>
      </c>
      <c r="E136" s="130" t="s">
        <v>1103</v>
      </c>
      <c r="F136" s="130" t="s">
        <v>1104</v>
      </c>
      <c r="I136" s="123"/>
      <c r="J136" s="131">
        <f>BK136</f>
        <v>0</v>
      </c>
      <c r="L136" s="120"/>
      <c r="M136" s="125"/>
      <c r="P136" s="126">
        <f>SUM(P137:P144)</f>
        <v>0</v>
      </c>
      <c r="R136" s="126">
        <f>SUM(R137:R144)</f>
        <v>0</v>
      </c>
      <c r="T136" s="127">
        <f>SUM(T137:T144)</f>
        <v>0</v>
      </c>
      <c r="AR136" s="121" t="s">
        <v>160</v>
      </c>
      <c r="AT136" s="128" t="s">
        <v>76</v>
      </c>
      <c r="AU136" s="128" t="s">
        <v>85</v>
      </c>
      <c r="AY136" s="121" t="s">
        <v>152</v>
      </c>
      <c r="BK136" s="129">
        <f>SUM(BK137:BK144)</f>
        <v>0</v>
      </c>
    </row>
    <row r="137" spans="2:65" s="1" customFormat="1" ht="44.25" customHeight="1">
      <c r="B137" s="32"/>
      <c r="C137" s="132" t="s">
        <v>204</v>
      </c>
      <c r="D137" s="132" t="s">
        <v>154</v>
      </c>
      <c r="E137" s="133" t="s">
        <v>1743</v>
      </c>
      <c r="F137" s="134" t="s">
        <v>1744</v>
      </c>
      <c r="G137" s="135" t="s">
        <v>545</v>
      </c>
      <c r="H137" s="136">
        <v>1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230</v>
      </c>
      <c r="BM137" s="143" t="s">
        <v>1745</v>
      </c>
    </row>
    <row r="138" spans="2:65" s="1" customFormat="1" ht="39">
      <c r="B138" s="32"/>
      <c r="D138" s="146" t="s">
        <v>235</v>
      </c>
      <c r="F138" s="176" t="s">
        <v>1746</v>
      </c>
      <c r="I138" s="177"/>
      <c r="L138" s="32"/>
      <c r="M138" s="178"/>
      <c r="T138" s="56"/>
      <c r="AT138" s="17" t="s">
        <v>235</v>
      </c>
      <c r="AU138" s="17" t="s">
        <v>160</v>
      </c>
    </row>
    <row r="139" spans="2:65" s="1" customFormat="1" ht="37.9" customHeight="1">
      <c r="B139" s="32"/>
      <c r="C139" s="132" t="s">
        <v>209</v>
      </c>
      <c r="D139" s="132" t="s">
        <v>154</v>
      </c>
      <c r="E139" s="133" t="s">
        <v>1747</v>
      </c>
      <c r="F139" s="134" t="s">
        <v>1748</v>
      </c>
      <c r="G139" s="135" t="s">
        <v>545</v>
      </c>
      <c r="H139" s="136">
        <v>1</v>
      </c>
      <c r="I139" s="137"/>
      <c r="J139" s="138">
        <f>ROUND(I139*H139,2)</f>
        <v>0</v>
      </c>
      <c r="K139" s="134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230</v>
      </c>
      <c r="BM139" s="143" t="s">
        <v>1749</v>
      </c>
    </row>
    <row r="140" spans="2:65" s="1" customFormat="1" ht="39">
      <c r="B140" s="32"/>
      <c r="D140" s="146" t="s">
        <v>235</v>
      </c>
      <c r="F140" s="176" t="s">
        <v>1746</v>
      </c>
      <c r="I140" s="177"/>
      <c r="L140" s="32"/>
      <c r="M140" s="178"/>
      <c r="T140" s="56"/>
      <c r="AT140" s="17" t="s">
        <v>235</v>
      </c>
      <c r="AU140" s="17" t="s">
        <v>160</v>
      </c>
    </row>
    <row r="141" spans="2:65" s="1" customFormat="1" ht="44.25" customHeight="1">
      <c r="B141" s="32"/>
      <c r="C141" s="132" t="s">
        <v>214</v>
      </c>
      <c r="D141" s="132" t="s">
        <v>154</v>
      </c>
      <c r="E141" s="133" t="s">
        <v>1750</v>
      </c>
      <c r="F141" s="134" t="s">
        <v>1751</v>
      </c>
      <c r="G141" s="135" t="s">
        <v>545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230</v>
      </c>
      <c r="BM141" s="143" t="s">
        <v>1752</v>
      </c>
    </row>
    <row r="142" spans="2:65" s="1" customFormat="1" ht="39">
      <c r="B142" s="32"/>
      <c r="D142" s="146" t="s">
        <v>235</v>
      </c>
      <c r="F142" s="176" t="s">
        <v>1746</v>
      </c>
      <c r="I142" s="177"/>
      <c r="L142" s="32"/>
      <c r="M142" s="178"/>
      <c r="T142" s="56"/>
      <c r="AT142" s="17" t="s">
        <v>235</v>
      </c>
      <c r="AU142" s="17" t="s">
        <v>160</v>
      </c>
    </row>
    <row r="143" spans="2:65" s="1" customFormat="1" ht="24.2" customHeight="1">
      <c r="B143" s="32"/>
      <c r="C143" s="132" t="s">
        <v>237</v>
      </c>
      <c r="D143" s="132" t="s">
        <v>154</v>
      </c>
      <c r="E143" s="133" t="s">
        <v>1753</v>
      </c>
      <c r="F143" s="134" t="s">
        <v>1754</v>
      </c>
      <c r="G143" s="135" t="s">
        <v>545</v>
      </c>
      <c r="H143" s="136">
        <v>1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230</v>
      </c>
      <c r="BM143" s="143" t="s">
        <v>1755</v>
      </c>
    </row>
    <row r="144" spans="2:65" s="12" customFormat="1" ht="11.25">
      <c r="B144" s="145"/>
      <c r="D144" s="146" t="s">
        <v>174</v>
      </c>
      <c r="E144" s="147" t="s">
        <v>1</v>
      </c>
      <c r="F144" s="148" t="s">
        <v>1756</v>
      </c>
      <c r="H144" s="149">
        <v>1</v>
      </c>
      <c r="I144" s="150"/>
      <c r="L144" s="145"/>
      <c r="M144" s="187"/>
      <c r="N144" s="188"/>
      <c r="O144" s="188"/>
      <c r="P144" s="188"/>
      <c r="Q144" s="188"/>
      <c r="R144" s="188"/>
      <c r="S144" s="188"/>
      <c r="T144" s="189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cO0n0sqR7fwLIQoUQlgf2Dctu4Cjom/eK1vSYrdJevT7hVVz3oB5M/qjqvvJoT9GTHoljxpI6jqhJskLDPlfTw==" saltValue="tEe3qd0wwBI82raZveMRykaLJ842SIrMdMqOOQUyPzNmJKAxsSsBUt6tkODRiGFNZ1bVHxyXT2NxlEOg6xvxKw==" spinCount="100000" sheet="1" objects="1" scenarios="1" formatColumns="0" formatRows="0" autoFilter="0"/>
  <autoFilter ref="C120:K14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E5D6-FAB1-499E-987B-57EE9A03DC93}">
  <sheetPr>
    <pageSetUpPr fitToPage="1"/>
  </sheetPr>
  <dimension ref="B2:BM162"/>
  <sheetViews>
    <sheetView showGridLines="0" topLeftCell="A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3141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6" t="s">
        <v>2382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3140</v>
      </c>
      <c r="F9" s="238"/>
      <c r="G9" s="238"/>
      <c r="H9" s="23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239" t="s">
        <v>29</v>
      </c>
      <c r="F18" s="220"/>
      <c r="G18" s="220"/>
      <c r="H18" s="22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ROUND((SUM(BE119:BE161)),  2)</f>
        <v>0</v>
      </c>
      <c r="I33" s="92">
        <v>0.21</v>
      </c>
      <c r="J33" s="91">
        <f>ROUND(((SUM(BE119:BE161))*I33),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ROUND((SUM(BF119:BF161)),  2)</f>
        <v>0</v>
      </c>
      <c r="I34" s="92">
        <v>0.15</v>
      </c>
      <c r="J34" s="91">
        <f>ROUND(((SUM(BF119:BF161))*I34),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ROUND((SUM(BG119:BG161)),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ROUND((SUM(BH119:BH161)),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ROUND((SUM(BI119:BI161)),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6" t="str">
        <f>E7</f>
        <v>Rozvoj komunitních sociálních služeb DOZP v lokalitě Jičín - aktualizace PD - změna PD 11/2022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Objekt A,B - Vodovodní přípojka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9.899999999999999" customHeight="1">
      <c r="B99" s="108"/>
      <c r="D99" s="109" t="s">
        <v>2376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6" t="str">
        <f>E7</f>
        <v>Rozvoj komunitních sociálních služeb DOZP v lokalitě Jičín - aktualizace PD - změna PD 11/2022</v>
      </c>
      <c r="F109" s="237"/>
      <c r="G109" s="237"/>
      <c r="H109" s="2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198" t="str">
        <f>E9</f>
        <v>Objekt A,B - Vodovodní přípojka</v>
      </c>
      <c r="F111" s="238"/>
      <c r="G111" s="238"/>
      <c r="H111" s="238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24.142749999999999</v>
      </c>
      <c r="S119" s="53"/>
      <c r="T119" s="118">
        <f>T120</f>
        <v>0</v>
      </c>
      <c r="AT119" s="17" t="s">
        <v>76</v>
      </c>
      <c r="AU119" s="17" t="s">
        <v>109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150</v>
      </c>
      <c r="F120" s="122" t="s">
        <v>150</v>
      </c>
      <c r="I120" s="123"/>
      <c r="J120" s="124">
        <f>BK120</f>
        <v>0</v>
      </c>
      <c r="L120" s="120"/>
      <c r="M120" s="125"/>
      <c r="P120" s="126">
        <f>P121+SUM(P122:P143)+P148</f>
        <v>0</v>
      </c>
      <c r="R120" s="126">
        <f>R121+SUM(R122:R143)+R148</f>
        <v>24.142749999999999</v>
      </c>
      <c r="T120" s="127">
        <f>T121+SUM(T122:T143)+T148</f>
        <v>0</v>
      </c>
      <c r="AR120" s="121" t="s">
        <v>85</v>
      </c>
      <c r="AT120" s="128" t="s">
        <v>76</v>
      </c>
      <c r="AU120" s="128" t="s">
        <v>77</v>
      </c>
      <c r="AY120" s="121" t="s">
        <v>152</v>
      </c>
      <c r="BK120" s="129">
        <f>BK121+SUM(BK122:BK143)+BK148</f>
        <v>0</v>
      </c>
    </row>
    <row r="121" spans="2:65" s="1" customFormat="1" ht="44.25" customHeight="1">
      <c r="B121" s="32"/>
      <c r="C121" s="132" t="s">
        <v>85</v>
      </c>
      <c r="D121" s="132" t="s">
        <v>154</v>
      </c>
      <c r="E121" s="133" t="s">
        <v>2368</v>
      </c>
      <c r="F121" s="134" t="s">
        <v>2367</v>
      </c>
      <c r="G121" s="135" t="s">
        <v>172</v>
      </c>
      <c r="H121" s="136">
        <v>67.5</v>
      </c>
      <c r="I121" s="137"/>
      <c r="J121" s="138">
        <f>ROUND(I121*H121,2)</f>
        <v>0</v>
      </c>
      <c r="K121" s="134" t="s">
        <v>1</v>
      </c>
      <c r="L121" s="32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159</v>
      </c>
      <c r="AT121" s="143" t="s">
        <v>154</v>
      </c>
      <c r="AU121" s="143" t="s">
        <v>85</v>
      </c>
      <c r="AY121" s="17" t="s">
        <v>152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159</v>
      </c>
      <c r="BM121" s="143" t="s">
        <v>3139</v>
      </c>
    </row>
    <row r="122" spans="2:65" s="12" customFormat="1">
      <c r="B122" s="145"/>
      <c r="D122" s="146" t="s">
        <v>174</v>
      </c>
      <c r="E122" s="147" t="s">
        <v>1</v>
      </c>
      <c r="F122" s="148" t="s">
        <v>3138</v>
      </c>
      <c r="H122" s="149">
        <v>67.5</v>
      </c>
      <c r="I122" s="150"/>
      <c r="L122" s="145"/>
      <c r="M122" s="151"/>
      <c r="T122" s="152"/>
      <c r="AT122" s="147" t="s">
        <v>174</v>
      </c>
      <c r="AU122" s="147" t="s">
        <v>85</v>
      </c>
      <c r="AV122" s="12" t="s">
        <v>160</v>
      </c>
      <c r="AW122" s="12" t="s">
        <v>32</v>
      </c>
      <c r="AX122" s="12" t="s">
        <v>85</v>
      </c>
      <c r="AY122" s="147" t="s">
        <v>152</v>
      </c>
    </row>
    <row r="123" spans="2:65" s="1" customFormat="1" ht="37.9" customHeight="1">
      <c r="B123" s="32"/>
      <c r="C123" s="132" t="s">
        <v>160</v>
      </c>
      <c r="D123" s="132" t="s">
        <v>154</v>
      </c>
      <c r="E123" s="133" t="s">
        <v>2363</v>
      </c>
      <c r="F123" s="134" t="s">
        <v>2362</v>
      </c>
      <c r="G123" s="135" t="s">
        <v>172</v>
      </c>
      <c r="H123" s="136">
        <v>0.75</v>
      </c>
      <c r="I123" s="137"/>
      <c r="J123" s="138">
        <f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159</v>
      </c>
      <c r="AT123" s="143" t="s">
        <v>154</v>
      </c>
      <c r="AU123" s="143" t="s">
        <v>85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159</v>
      </c>
      <c r="BM123" s="143" t="s">
        <v>3137</v>
      </c>
    </row>
    <row r="124" spans="2:65" s="14" customFormat="1" ht="22.5">
      <c r="B124" s="160"/>
      <c r="D124" s="146" t="s">
        <v>174</v>
      </c>
      <c r="E124" s="161" t="s">
        <v>1</v>
      </c>
      <c r="F124" s="162" t="s">
        <v>2360</v>
      </c>
      <c r="H124" s="161" t="s">
        <v>1</v>
      </c>
      <c r="I124" s="163"/>
      <c r="L124" s="160"/>
      <c r="M124" s="164"/>
      <c r="T124" s="165"/>
      <c r="AT124" s="161" t="s">
        <v>174</v>
      </c>
      <c r="AU124" s="161" t="s">
        <v>85</v>
      </c>
      <c r="AV124" s="14" t="s">
        <v>85</v>
      </c>
      <c r="AW124" s="14" t="s">
        <v>32</v>
      </c>
      <c r="AX124" s="14" t="s">
        <v>77</v>
      </c>
      <c r="AY124" s="161" t="s">
        <v>152</v>
      </c>
    </row>
    <row r="125" spans="2:65" s="12" customFormat="1">
      <c r="B125" s="145"/>
      <c r="D125" s="146" t="s">
        <v>174</v>
      </c>
      <c r="E125" s="147" t="s">
        <v>1</v>
      </c>
      <c r="F125" s="148" t="s">
        <v>3136</v>
      </c>
      <c r="H125" s="149">
        <v>0.75</v>
      </c>
      <c r="I125" s="150"/>
      <c r="L125" s="145"/>
      <c r="M125" s="151"/>
      <c r="T125" s="152"/>
      <c r="AT125" s="147" t="s">
        <v>174</v>
      </c>
      <c r="AU125" s="147" t="s">
        <v>85</v>
      </c>
      <c r="AV125" s="12" t="s">
        <v>160</v>
      </c>
      <c r="AW125" s="12" t="s">
        <v>32</v>
      </c>
      <c r="AX125" s="12" t="s">
        <v>85</v>
      </c>
      <c r="AY125" s="147" t="s">
        <v>152</v>
      </c>
    </row>
    <row r="126" spans="2:65" s="1" customFormat="1" ht="62.65" customHeight="1">
      <c r="B126" s="32"/>
      <c r="C126" s="132" t="s">
        <v>165</v>
      </c>
      <c r="D126" s="132" t="s">
        <v>154</v>
      </c>
      <c r="E126" s="133" t="s">
        <v>2358</v>
      </c>
      <c r="F126" s="134" t="s">
        <v>2357</v>
      </c>
      <c r="G126" s="135" t="s">
        <v>172</v>
      </c>
      <c r="H126" s="136">
        <v>13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85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159</v>
      </c>
      <c r="BM126" s="143" t="s">
        <v>3135</v>
      </c>
    </row>
    <row r="127" spans="2:65" s="12" customFormat="1" ht="22.5">
      <c r="B127" s="145"/>
      <c r="D127" s="146" t="s">
        <v>174</v>
      </c>
      <c r="E127" s="147" t="s">
        <v>1</v>
      </c>
      <c r="F127" s="148" t="s">
        <v>3134</v>
      </c>
      <c r="H127" s="149">
        <v>13</v>
      </c>
      <c r="I127" s="150"/>
      <c r="L127" s="145"/>
      <c r="M127" s="151"/>
      <c r="T127" s="152"/>
      <c r="AT127" s="147" t="s">
        <v>174</v>
      </c>
      <c r="AU127" s="147" t="s">
        <v>85</v>
      </c>
      <c r="AV127" s="12" t="s">
        <v>160</v>
      </c>
      <c r="AW127" s="12" t="s">
        <v>32</v>
      </c>
      <c r="AX127" s="12" t="s">
        <v>85</v>
      </c>
      <c r="AY127" s="147" t="s">
        <v>152</v>
      </c>
    </row>
    <row r="128" spans="2:65" s="1" customFormat="1" ht="62.65" customHeight="1">
      <c r="B128" s="32"/>
      <c r="C128" s="132" t="s">
        <v>159</v>
      </c>
      <c r="D128" s="132" t="s">
        <v>154</v>
      </c>
      <c r="E128" s="133" t="s">
        <v>185</v>
      </c>
      <c r="F128" s="134" t="s">
        <v>2354</v>
      </c>
      <c r="G128" s="135" t="s">
        <v>172</v>
      </c>
      <c r="H128" s="136">
        <v>54</v>
      </c>
      <c r="I128" s="137"/>
      <c r="J128" s="138">
        <f>ROUND(I128*H128,2)</f>
        <v>0</v>
      </c>
      <c r="K128" s="134" t="s">
        <v>1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159</v>
      </c>
      <c r="AT128" s="143" t="s">
        <v>154</v>
      </c>
      <c r="AU128" s="143" t="s">
        <v>85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159</v>
      </c>
      <c r="BM128" s="143" t="s">
        <v>3133</v>
      </c>
    </row>
    <row r="129" spans="2:65" s="14" customFormat="1" ht="22.5">
      <c r="B129" s="160"/>
      <c r="D129" s="146" t="s">
        <v>174</v>
      </c>
      <c r="E129" s="161" t="s">
        <v>1</v>
      </c>
      <c r="F129" s="162" t="s">
        <v>2352</v>
      </c>
      <c r="H129" s="161" t="s">
        <v>1</v>
      </c>
      <c r="I129" s="163"/>
      <c r="L129" s="160"/>
      <c r="M129" s="164"/>
      <c r="T129" s="165"/>
      <c r="AT129" s="161" t="s">
        <v>174</v>
      </c>
      <c r="AU129" s="161" t="s">
        <v>85</v>
      </c>
      <c r="AV129" s="14" t="s">
        <v>85</v>
      </c>
      <c r="AW129" s="14" t="s">
        <v>32</v>
      </c>
      <c r="AX129" s="14" t="s">
        <v>77</v>
      </c>
      <c r="AY129" s="161" t="s">
        <v>152</v>
      </c>
    </row>
    <row r="130" spans="2:65" s="12" customFormat="1">
      <c r="B130" s="145"/>
      <c r="D130" s="146" t="s">
        <v>174</v>
      </c>
      <c r="E130" s="147" t="s">
        <v>1</v>
      </c>
      <c r="F130" s="148" t="s">
        <v>3132</v>
      </c>
      <c r="H130" s="149">
        <v>67.5</v>
      </c>
      <c r="I130" s="150"/>
      <c r="L130" s="145"/>
      <c r="M130" s="151"/>
      <c r="T130" s="152"/>
      <c r="AT130" s="147" t="s">
        <v>174</v>
      </c>
      <c r="AU130" s="147" t="s">
        <v>85</v>
      </c>
      <c r="AV130" s="12" t="s">
        <v>160</v>
      </c>
      <c r="AW130" s="12" t="s">
        <v>32</v>
      </c>
      <c r="AX130" s="12" t="s">
        <v>77</v>
      </c>
      <c r="AY130" s="147" t="s">
        <v>152</v>
      </c>
    </row>
    <row r="131" spans="2:65" s="12" customFormat="1">
      <c r="B131" s="145"/>
      <c r="D131" s="146" t="s">
        <v>174</v>
      </c>
      <c r="E131" s="147" t="s">
        <v>1</v>
      </c>
      <c r="F131" s="148" t="s">
        <v>3131</v>
      </c>
      <c r="H131" s="149">
        <v>-13.5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3" customFormat="1">
      <c r="B132" s="153"/>
      <c r="D132" s="146" t="s">
        <v>174</v>
      </c>
      <c r="E132" s="154" t="s">
        <v>1</v>
      </c>
      <c r="F132" s="155" t="s">
        <v>176</v>
      </c>
      <c r="H132" s="156">
        <v>54</v>
      </c>
      <c r="I132" s="157"/>
      <c r="L132" s="153"/>
      <c r="M132" s="158"/>
      <c r="T132" s="159"/>
      <c r="AT132" s="154" t="s">
        <v>174</v>
      </c>
      <c r="AU132" s="154" t="s">
        <v>85</v>
      </c>
      <c r="AV132" s="13" t="s">
        <v>159</v>
      </c>
      <c r="AW132" s="13" t="s">
        <v>32</v>
      </c>
      <c r="AX132" s="13" t="s">
        <v>85</v>
      </c>
      <c r="AY132" s="154" t="s">
        <v>152</v>
      </c>
    </row>
    <row r="133" spans="2:65" s="1" customFormat="1" ht="44.25" customHeight="1">
      <c r="B133" s="32"/>
      <c r="C133" s="132" t="s">
        <v>177</v>
      </c>
      <c r="D133" s="132" t="s">
        <v>154</v>
      </c>
      <c r="E133" s="133" t="s">
        <v>2349</v>
      </c>
      <c r="F133" s="134" t="s">
        <v>2348</v>
      </c>
      <c r="G133" s="135" t="s">
        <v>172</v>
      </c>
      <c r="H133" s="136">
        <v>13.5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85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159</v>
      </c>
      <c r="BM133" s="143" t="s">
        <v>3130</v>
      </c>
    </row>
    <row r="134" spans="2:65" s="12" customFormat="1" ht="22.5">
      <c r="B134" s="145"/>
      <c r="D134" s="146" t="s">
        <v>174</v>
      </c>
      <c r="E134" s="147" t="s">
        <v>1</v>
      </c>
      <c r="F134" s="148" t="s">
        <v>3129</v>
      </c>
      <c r="H134" s="149">
        <v>13.5</v>
      </c>
      <c r="I134" s="150"/>
      <c r="L134" s="145"/>
      <c r="M134" s="151"/>
      <c r="T134" s="152"/>
      <c r="AT134" s="147" t="s">
        <v>174</v>
      </c>
      <c r="AU134" s="147" t="s">
        <v>85</v>
      </c>
      <c r="AV134" s="12" t="s">
        <v>160</v>
      </c>
      <c r="AW134" s="12" t="s">
        <v>32</v>
      </c>
      <c r="AX134" s="12" t="s">
        <v>85</v>
      </c>
      <c r="AY134" s="147" t="s">
        <v>152</v>
      </c>
    </row>
    <row r="135" spans="2:65" s="1" customFormat="1" ht="44.25" customHeight="1">
      <c r="B135" s="32"/>
      <c r="C135" s="132" t="s">
        <v>184</v>
      </c>
      <c r="D135" s="132" t="s">
        <v>154</v>
      </c>
      <c r="E135" s="133" t="s">
        <v>2345</v>
      </c>
      <c r="F135" s="134" t="s">
        <v>2344</v>
      </c>
      <c r="G135" s="135" t="s">
        <v>196</v>
      </c>
      <c r="H135" s="136">
        <v>24.3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159</v>
      </c>
      <c r="AT135" s="143" t="s">
        <v>154</v>
      </c>
      <c r="AU135" s="143" t="s">
        <v>85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159</v>
      </c>
      <c r="BM135" s="143" t="s">
        <v>3128</v>
      </c>
    </row>
    <row r="136" spans="2:65" s="12" customFormat="1" ht="22.5">
      <c r="B136" s="145"/>
      <c r="D136" s="146" t="s">
        <v>174</v>
      </c>
      <c r="E136" s="147" t="s">
        <v>1</v>
      </c>
      <c r="F136" s="148" t="s">
        <v>3127</v>
      </c>
      <c r="H136" s="149">
        <v>24.3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44.25" customHeight="1">
      <c r="B137" s="32"/>
      <c r="C137" s="132" t="s">
        <v>189</v>
      </c>
      <c r="D137" s="132" t="s">
        <v>154</v>
      </c>
      <c r="E137" s="133" t="s">
        <v>205</v>
      </c>
      <c r="F137" s="134" t="s">
        <v>2341</v>
      </c>
      <c r="G137" s="135" t="s">
        <v>172</v>
      </c>
      <c r="H137" s="136">
        <v>54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159</v>
      </c>
      <c r="BM137" s="143" t="s">
        <v>3126</v>
      </c>
    </row>
    <row r="138" spans="2:65" s="14" customFormat="1" ht="22.5">
      <c r="B138" s="160"/>
      <c r="D138" s="146" t="s">
        <v>174</v>
      </c>
      <c r="E138" s="161" t="s">
        <v>1</v>
      </c>
      <c r="F138" s="162" t="s">
        <v>2339</v>
      </c>
      <c r="H138" s="161" t="s">
        <v>1</v>
      </c>
      <c r="I138" s="163"/>
      <c r="L138" s="160"/>
      <c r="M138" s="164"/>
      <c r="T138" s="165"/>
      <c r="AT138" s="161" t="s">
        <v>174</v>
      </c>
      <c r="AU138" s="161" t="s">
        <v>85</v>
      </c>
      <c r="AV138" s="14" t="s">
        <v>85</v>
      </c>
      <c r="AW138" s="14" t="s">
        <v>32</v>
      </c>
      <c r="AX138" s="14" t="s">
        <v>77</v>
      </c>
      <c r="AY138" s="161" t="s">
        <v>152</v>
      </c>
    </row>
    <row r="139" spans="2:65" s="12" customFormat="1">
      <c r="B139" s="145"/>
      <c r="D139" s="146" t="s">
        <v>174</v>
      </c>
      <c r="E139" s="147" t="s">
        <v>1</v>
      </c>
      <c r="F139" s="148" t="s">
        <v>3125</v>
      </c>
      <c r="H139" s="149">
        <v>67.5</v>
      </c>
      <c r="I139" s="150"/>
      <c r="L139" s="145"/>
      <c r="M139" s="151"/>
      <c r="T139" s="152"/>
      <c r="AT139" s="147" t="s">
        <v>174</v>
      </c>
      <c r="AU139" s="147" t="s">
        <v>85</v>
      </c>
      <c r="AV139" s="12" t="s">
        <v>160</v>
      </c>
      <c r="AW139" s="12" t="s">
        <v>32</v>
      </c>
      <c r="AX139" s="12" t="s">
        <v>77</v>
      </c>
      <c r="AY139" s="147" t="s">
        <v>152</v>
      </c>
    </row>
    <row r="140" spans="2:65" s="12" customFormat="1" ht="22.5">
      <c r="B140" s="145"/>
      <c r="D140" s="146" t="s">
        <v>174</v>
      </c>
      <c r="E140" s="147" t="s">
        <v>1</v>
      </c>
      <c r="F140" s="148" t="s">
        <v>3124</v>
      </c>
      <c r="H140" s="149">
        <v>-13.5</v>
      </c>
      <c r="I140" s="150"/>
      <c r="L140" s="145"/>
      <c r="M140" s="151"/>
      <c r="T140" s="152"/>
      <c r="AT140" s="147" t="s">
        <v>174</v>
      </c>
      <c r="AU140" s="147" t="s">
        <v>85</v>
      </c>
      <c r="AV140" s="12" t="s">
        <v>160</v>
      </c>
      <c r="AW140" s="12" t="s">
        <v>32</v>
      </c>
      <c r="AX140" s="12" t="s">
        <v>77</v>
      </c>
      <c r="AY140" s="147" t="s">
        <v>152</v>
      </c>
    </row>
    <row r="141" spans="2:65" s="13" customFormat="1">
      <c r="B141" s="153"/>
      <c r="D141" s="146" t="s">
        <v>174</v>
      </c>
      <c r="E141" s="154" t="s">
        <v>1</v>
      </c>
      <c r="F141" s="155" t="s">
        <v>176</v>
      </c>
      <c r="H141" s="156">
        <v>54</v>
      </c>
      <c r="I141" s="157"/>
      <c r="L141" s="153"/>
      <c r="M141" s="158"/>
      <c r="T141" s="159"/>
      <c r="AT141" s="154" t="s">
        <v>174</v>
      </c>
      <c r="AU141" s="154" t="s">
        <v>85</v>
      </c>
      <c r="AV141" s="13" t="s">
        <v>159</v>
      </c>
      <c r="AW141" s="13" t="s">
        <v>32</v>
      </c>
      <c r="AX141" s="13" t="s">
        <v>85</v>
      </c>
      <c r="AY141" s="154" t="s">
        <v>152</v>
      </c>
    </row>
    <row r="142" spans="2:65" s="1" customFormat="1" ht="16.5" customHeight="1">
      <c r="B142" s="32"/>
      <c r="C142" s="132" t="s">
        <v>193</v>
      </c>
      <c r="D142" s="132" t="s">
        <v>154</v>
      </c>
      <c r="E142" s="133" t="s">
        <v>3123</v>
      </c>
      <c r="F142" s="134" t="s">
        <v>3122</v>
      </c>
      <c r="G142" s="135" t="s">
        <v>217</v>
      </c>
      <c r="H142" s="136">
        <v>25</v>
      </c>
      <c r="I142" s="137"/>
      <c r="J142" s="138">
        <f>ROUND(I142*H142,2)</f>
        <v>0</v>
      </c>
      <c r="K142" s="134" t="s">
        <v>1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159</v>
      </c>
      <c r="AT142" s="143" t="s">
        <v>154</v>
      </c>
      <c r="AU142" s="143" t="s">
        <v>85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159</v>
      </c>
      <c r="BM142" s="143" t="s">
        <v>3121</v>
      </c>
    </row>
    <row r="143" spans="2:65" s="11" customFormat="1" ht="22.9" customHeight="1">
      <c r="B143" s="120"/>
      <c r="D143" s="121" t="s">
        <v>76</v>
      </c>
      <c r="E143" s="130" t="s">
        <v>159</v>
      </c>
      <c r="F143" s="130" t="s">
        <v>352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1.9900000000000001E-2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152</v>
      </c>
      <c r="BK143" s="129">
        <f>SUM(BK144:BK147)</f>
        <v>0</v>
      </c>
    </row>
    <row r="144" spans="2:65" s="1" customFormat="1" ht="24.2" customHeight="1">
      <c r="B144" s="32"/>
      <c r="C144" s="132" t="s">
        <v>199</v>
      </c>
      <c r="D144" s="132" t="s">
        <v>154</v>
      </c>
      <c r="E144" s="133" t="s">
        <v>2336</v>
      </c>
      <c r="F144" s="134" t="s">
        <v>2335</v>
      </c>
      <c r="G144" s="135" t="s">
        <v>172</v>
      </c>
      <c r="H144" s="136">
        <v>13.5</v>
      </c>
      <c r="I144" s="137"/>
      <c r="J144" s="138">
        <f>ROUND(I144*H144,2)</f>
        <v>0</v>
      </c>
      <c r="K144" s="134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159</v>
      </c>
      <c r="BM144" s="143" t="s">
        <v>3120</v>
      </c>
    </row>
    <row r="145" spans="2:65" s="12" customFormat="1">
      <c r="B145" s="145"/>
      <c r="D145" s="146" t="s">
        <v>174</v>
      </c>
      <c r="E145" s="147" t="s">
        <v>1</v>
      </c>
      <c r="F145" s="148" t="s">
        <v>3119</v>
      </c>
      <c r="H145" s="149">
        <v>13.5</v>
      </c>
      <c r="I145" s="150"/>
      <c r="L145" s="145"/>
      <c r="M145" s="151"/>
      <c r="T145" s="152"/>
      <c r="AT145" s="147" t="s">
        <v>174</v>
      </c>
      <c r="AU145" s="147" t="s">
        <v>160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16.5" customHeight="1">
      <c r="B146" s="32"/>
      <c r="C146" s="132" t="s">
        <v>204</v>
      </c>
      <c r="D146" s="132" t="s">
        <v>154</v>
      </c>
      <c r="E146" s="133" t="s">
        <v>3118</v>
      </c>
      <c r="F146" s="134" t="s">
        <v>3117</v>
      </c>
      <c r="G146" s="135" t="s">
        <v>217</v>
      </c>
      <c r="H146" s="136">
        <v>90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1.9000000000000001E-4</v>
      </c>
      <c r="R146" s="141">
        <f>Q146*H146</f>
        <v>1.7100000000000001E-2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159</v>
      </c>
      <c r="BM146" s="143" t="s">
        <v>3116</v>
      </c>
    </row>
    <row r="147" spans="2:65" s="1" customFormat="1" ht="21.75" customHeight="1">
      <c r="B147" s="32"/>
      <c r="C147" s="132" t="s">
        <v>209</v>
      </c>
      <c r="D147" s="132" t="s">
        <v>154</v>
      </c>
      <c r="E147" s="133" t="s">
        <v>2332</v>
      </c>
      <c r="F147" s="134" t="s">
        <v>2331</v>
      </c>
      <c r="G147" s="135" t="s">
        <v>217</v>
      </c>
      <c r="H147" s="136">
        <v>40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6.9999999999999994E-5</v>
      </c>
      <c r="R147" s="141">
        <f>Q147*H147</f>
        <v>2.7999999999999995E-3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159</v>
      </c>
      <c r="BM147" s="143" t="s">
        <v>3115</v>
      </c>
    </row>
    <row r="148" spans="2:65" s="11" customFormat="1" ht="22.9" customHeight="1">
      <c r="B148" s="120"/>
      <c r="D148" s="121" t="s">
        <v>76</v>
      </c>
      <c r="E148" s="130" t="s">
        <v>193</v>
      </c>
      <c r="F148" s="130" t="s">
        <v>2326</v>
      </c>
      <c r="I148" s="123"/>
      <c r="J148" s="131">
        <f>BK148</f>
        <v>0</v>
      </c>
      <c r="L148" s="120"/>
      <c r="M148" s="125"/>
      <c r="P148" s="126">
        <f>SUM(P149:P161)</f>
        <v>0</v>
      </c>
      <c r="R148" s="126">
        <f>SUM(R149:R161)</f>
        <v>24.12285</v>
      </c>
      <c r="T148" s="127">
        <f>SUM(T149:T161)</f>
        <v>0</v>
      </c>
      <c r="AR148" s="121" t="s">
        <v>85</v>
      </c>
      <c r="AT148" s="128" t="s">
        <v>76</v>
      </c>
      <c r="AU148" s="128" t="s">
        <v>85</v>
      </c>
      <c r="AY148" s="121" t="s">
        <v>152</v>
      </c>
      <c r="BK148" s="129">
        <f>SUM(BK149:BK161)</f>
        <v>0</v>
      </c>
    </row>
    <row r="149" spans="2:65" s="1" customFormat="1" ht="37.9" customHeight="1">
      <c r="B149" s="32"/>
      <c r="C149" s="132" t="s">
        <v>214</v>
      </c>
      <c r="D149" s="132" t="s">
        <v>154</v>
      </c>
      <c r="E149" s="133" t="s">
        <v>3114</v>
      </c>
      <c r="F149" s="134" t="s">
        <v>3113</v>
      </c>
      <c r="G149" s="135" t="s">
        <v>217</v>
      </c>
      <c r="H149" s="136">
        <v>55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159</v>
      </c>
      <c r="BM149" s="143" t="s">
        <v>3112</v>
      </c>
    </row>
    <row r="150" spans="2:65" s="1" customFormat="1" ht="24.2" customHeight="1">
      <c r="B150" s="32"/>
      <c r="C150" s="166" t="s">
        <v>219</v>
      </c>
      <c r="D150" s="166" t="s">
        <v>231</v>
      </c>
      <c r="E150" s="167" t="s">
        <v>3111</v>
      </c>
      <c r="F150" s="168" t="s">
        <v>3110</v>
      </c>
      <c r="G150" s="169" t="s">
        <v>217</v>
      </c>
      <c r="H150" s="170">
        <v>55</v>
      </c>
      <c r="I150" s="171"/>
      <c r="J150" s="172">
        <f>ROUND(I150*H150,2)</f>
        <v>0</v>
      </c>
      <c r="K150" s="168" t="s">
        <v>158</v>
      </c>
      <c r="L150" s="173"/>
      <c r="M150" s="174" t="s">
        <v>1</v>
      </c>
      <c r="N150" s="175" t="s">
        <v>42</v>
      </c>
      <c r="P150" s="141">
        <f>O150*H150</f>
        <v>0</v>
      </c>
      <c r="Q150" s="141">
        <v>4.2999999999999999E-4</v>
      </c>
      <c r="R150" s="141">
        <f>Q150*H150</f>
        <v>2.3650000000000001E-2</v>
      </c>
      <c r="S150" s="141">
        <v>0</v>
      </c>
      <c r="T150" s="142">
        <f>S150*H150</f>
        <v>0</v>
      </c>
      <c r="AR150" s="143" t="s">
        <v>193</v>
      </c>
      <c r="AT150" s="143" t="s">
        <v>231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159</v>
      </c>
      <c r="BM150" s="143" t="s">
        <v>3109</v>
      </c>
    </row>
    <row r="151" spans="2:65" s="12" customFormat="1" ht="22.5">
      <c r="B151" s="145"/>
      <c r="D151" s="146" t="s">
        <v>174</v>
      </c>
      <c r="F151" s="148" t="s">
        <v>3108</v>
      </c>
      <c r="H151" s="149">
        <v>55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4</v>
      </c>
      <c r="AX151" s="12" t="s">
        <v>85</v>
      </c>
      <c r="AY151" s="147" t="s">
        <v>152</v>
      </c>
    </row>
    <row r="152" spans="2:65" s="1" customFormat="1" ht="37.9" customHeight="1">
      <c r="B152" s="32"/>
      <c r="C152" s="132" t="s">
        <v>223</v>
      </c>
      <c r="D152" s="132" t="s">
        <v>154</v>
      </c>
      <c r="E152" s="133" t="s">
        <v>3107</v>
      </c>
      <c r="F152" s="134" t="s">
        <v>3106</v>
      </c>
      <c r="G152" s="135" t="s">
        <v>217</v>
      </c>
      <c r="H152" s="136">
        <v>35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159</v>
      </c>
      <c r="BM152" s="143" t="s">
        <v>3105</v>
      </c>
    </row>
    <row r="153" spans="2:65" s="1" customFormat="1" ht="24.2" customHeight="1">
      <c r="B153" s="32"/>
      <c r="C153" s="166" t="s">
        <v>8</v>
      </c>
      <c r="D153" s="166" t="s">
        <v>231</v>
      </c>
      <c r="E153" s="167" t="s">
        <v>3104</v>
      </c>
      <c r="F153" s="168" t="s">
        <v>3103</v>
      </c>
      <c r="G153" s="169" t="s">
        <v>217</v>
      </c>
      <c r="H153" s="170">
        <v>35</v>
      </c>
      <c r="I153" s="171"/>
      <c r="J153" s="172">
        <f>ROUND(I153*H153,2)</f>
        <v>0</v>
      </c>
      <c r="K153" s="168" t="s">
        <v>158</v>
      </c>
      <c r="L153" s="173"/>
      <c r="M153" s="174" t="s">
        <v>1</v>
      </c>
      <c r="N153" s="175" t="s">
        <v>42</v>
      </c>
      <c r="P153" s="141">
        <f>O153*H153</f>
        <v>0</v>
      </c>
      <c r="Q153" s="141">
        <v>1.06E-3</v>
      </c>
      <c r="R153" s="141">
        <f>Q153*H153</f>
        <v>3.7100000000000001E-2</v>
      </c>
      <c r="S153" s="141">
        <v>0</v>
      </c>
      <c r="T153" s="142">
        <f>S153*H153</f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159</v>
      </c>
      <c r="BM153" s="143" t="s">
        <v>3102</v>
      </c>
    </row>
    <row r="154" spans="2:65" s="1" customFormat="1" ht="49.15" customHeight="1">
      <c r="B154" s="32"/>
      <c r="C154" s="132" t="s">
        <v>230</v>
      </c>
      <c r="D154" s="132" t="s">
        <v>154</v>
      </c>
      <c r="E154" s="133" t="s">
        <v>3101</v>
      </c>
      <c r="F154" s="134" t="s">
        <v>3100</v>
      </c>
      <c r="G154" s="135" t="s">
        <v>157</v>
      </c>
      <c r="H154" s="136">
        <v>1</v>
      </c>
      <c r="I154" s="137"/>
      <c r="J154" s="138">
        <f>ROUND(I154*H154,2)</f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7.2000000000000005E-4</v>
      </c>
      <c r="R154" s="141">
        <f>Q154*H154</f>
        <v>7.2000000000000005E-4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159</v>
      </c>
      <c r="BM154" s="143" t="s">
        <v>3099</v>
      </c>
    </row>
    <row r="155" spans="2:65" s="1" customFormat="1" ht="24.2" customHeight="1">
      <c r="B155" s="32"/>
      <c r="C155" s="166" t="s">
        <v>237</v>
      </c>
      <c r="D155" s="166" t="s">
        <v>231</v>
      </c>
      <c r="E155" s="167" t="s">
        <v>3098</v>
      </c>
      <c r="F155" s="168" t="s">
        <v>3097</v>
      </c>
      <c r="G155" s="169" t="s">
        <v>157</v>
      </c>
      <c r="H155" s="170">
        <v>1</v>
      </c>
      <c r="I155" s="171"/>
      <c r="J155" s="172">
        <f>ROUND(I155*H155,2)</f>
        <v>0</v>
      </c>
      <c r="K155" s="168" t="s">
        <v>1</v>
      </c>
      <c r="L155" s="173"/>
      <c r="M155" s="174" t="s">
        <v>1</v>
      </c>
      <c r="N155" s="175" t="s">
        <v>42</v>
      </c>
      <c r="P155" s="141">
        <f>O155*H155</f>
        <v>0</v>
      </c>
      <c r="Q155" s="141">
        <v>0.09</v>
      </c>
      <c r="R155" s="141">
        <f>Q155*H155</f>
        <v>0.09</v>
      </c>
      <c r="S155" s="141">
        <v>0</v>
      </c>
      <c r="T155" s="142">
        <f>S155*H155</f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159</v>
      </c>
      <c r="BM155" s="143" t="s">
        <v>3096</v>
      </c>
    </row>
    <row r="156" spans="2:65" s="1" customFormat="1" ht="24.2" customHeight="1">
      <c r="B156" s="32"/>
      <c r="C156" s="166" t="s">
        <v>241</v>
      </c>
      <c r="D156" s="166" t="s">
        <v>231</v>
      </c>
      <c r="E156" s="167" t="s">
        <v>3095</v>
      </c>
      <c r="F156" s="168" t="s">
        <v>3094</v>
      </c>
      <c r="G156" s="169" t="s">
        <v>157</v>
      </c>
      <c r="H156" s="170">
        <v>1</v>
      </c>
      <c r="I156" s="171"/>
      <c r="J156" s="172">
        <f>ROUND(I156*H156,2)</f>
        <v>0</v>
      </c>
      <c r="K156" s="168" t="s">
        <v>158</v>
      </c>
      <c r="L156" s="173"/>
      <c r="M156" s="174" t="s">
        <v>1</v>
      </c>
      <c r="N156" s="175" t="s">
        <v>42</v>
      </c>
      <c r="P156" s="141">
        <f>O156*H156</f>
        <v>0</v>
      </c>
      <c r="Q156" s="141">
        <v>5.1999999999999998E-3</v>
      </c>
      <c r="R156" s="141">
        <f>Q156*H156</f>
        <v>5.1999999999999998E-3</v>
      </c>
      <c r="S156" s="141">
        <v>0</v>
      </c>
      <c r="T156" s="142">
        <f>S156*H156</f>
        <v>0</v>
      </c>
      <c r="AR156" s="143" t="s">
        <v>193</v>
      </c>
      <c r="AT156" s="143" t="s">
        <v>231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159</v>
      </c>
      <c r="BM156" s="143" t="s">
        <v>3093</v>
      </c>
    </row>
    <row r="157" spans="2:65" s="1" customFormat="1" ht="24.2" customHeight="1">
      <c r="B157" s="32"/>
      <c r="C157" s="166" t="s">
        <v>243</v>
      </c>
      <c r="D157" s="166" t="s">
        <v>231</v>
      </c>
      <c r="E157" s="167" t="s">
        <v>3092</v>
      </c>
      <c r="F157" s="168" t="s">
        <v>3091</v>
      </c>
      <c r="G157" s="169" t="s">
        <v>157</v>
      </c>
      <c r="H157" s="170">
        <v>1</v>
      </c>
      <c r="I157" s="171"/>
      <c r="J157" s="172">
        <f>ROUND(I157*H157,2)</f>
        <v>0</v>
      </c>
      <c r="K157" s="168" t="s">
        <v>471</v>
      </c>
      <c r="L157" s="173"/>
      <c r="M157" s="174" t="s">
        <v>1</v>
      </c>
      <c r="N157" s="175" t="s">
        <v>42</v>
      </c>
      <c r="P157" s="141">
        <f>O157*H157</f>
        <v>0</v>
      </c>
      <c r="Q157" s="141">
        <v>1.3299999999999999E-2</v>
      </c>
      <c r="R157" s="141">
        <f>Q157*H157</f>
        <v>1.3299999999999999E-2</v>
      </c>
      <c r="S157" s="141">
        <v>0</v>
      </c>
      <c r="T157" s="142">
        <f>S157*H157</f>
        <v>0</v>
      </c>
      <c r="AR157" s="143" t="s">
        <v>193</v>
      </c>
      <c r="AT157" s="143" t="s">
        <v>231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159</v>
      </c>
      <c r="BM157" s="143" t="s">
        <v>3090</v>
      </c>
    </row>
    <row r="158" spans="2:65" s="1" customFormat="1" ht="24.2" customHeight="1">
      <c r="B158" s="32"/>
      <c r="C158" s="166" t="s">
        <v>252</v>
      </c>
      <c r="D158" s="166" t="s">
        <v>231</v>
      </c>
      <c r="E158" s="167" t="s">
        <v>3089</v>
      </c>
      <c r="F158" s="168" t="s">
        <v>3088</v>
      </c>
      <c r="G158" s="169" t="s">
        <v>157</v>
      </c>
      <c r="H158" s="170">
        <v>1</v>
      </c>
      <c r="I158" s="171"/>
      <c r="J158" s="172">
        <f>ROUND(I158*H158,2)</f>
        <v>0</v>
      </c>
      <c r="K158" s="168" t="s">
        <v>158</v>
      </c>
      <c r="L158" s="173"/>
      <c r="M158" s="174" t="s">
        <v>1</v>
      </c>
      <c r="N158" s="175" t="s">
        <v>42</v>
      </c>
      <c r="P158" s="141">
        <f>O158*H158</f>
        <v>0</v>
      </c>
      <c r="Q158" s="141">
        <v>3.5000000000000001E-3</v>
      </c>
      <c r="R158" s="141">
        <f>Q158*H158</f>
        <v>3.5000000000000001E-3</v>
      </c>
      <c r="S158" s="141">
        <v>0</v>
      </c>
      <c r="T158" s="142">
        <f>S158*H158</f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159</v>
      </c>
      <c r="BM158" s="143" t="s">
        <v>3087</v>
      </c>
    </row>
    <row r="159" spans="2:65" s="1" customFormat="1" ht="24.2" customHeight="1">
      <c r="B159" s="32"/>
      <c r="C159" s="132" t="s">
        <v>7</v>
      </c>
      <c r="D159" s="132" t="s">
        <v>154</v>
      </c>
      <c r="E159" s="133" t="s">
        <v>3086</v>
      </c>
      <c r="F159" s="134" t="s">
        <v>3085</v>
      </c>
      <c r="G159" s="135" t="s">
        <v>157</v>
      </c>
      <c r="H159" s="136">
        <v>1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>O159*H159</f>
        <v>0</v>
      </c>
      <c r="Q159" s="141">
        <v>1.3600000000000001E-3</v>
      </c>
      <c r="R159" s="141">
        <f>Q159*H159</f>
        <v>1.3600000000000001E-3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85</v>
      </c>
      <c r="BK159" s="144">
        <f>ROUND(I159*H159,2)</f>
        <v>0</v>
      </c>
      <c r="BL159" s="17" t="s">
        <v>159</v>
      </c>
      <c r="BM159" s="143" t="s">
        <v>3084</v>
      </c>
    </row>
    <row r="160" spans="2:65" s="1" customFormat="1" ht="24.2" customHeight="1">
      <c r="B160" s="32"/>
      <c r="C160" s="166" t="s">
        <v>259</v>
      </c>
      <c r="D160" s="166" t="s">
        <v>231</v>
      </c>
      <c r="E160" s="167" t="s">
        <v>3083</v>
      </c>
      <c r="F160" s="168" t="s">
        <v>3082</v>
      </c>
      <c r="G160" s="169" t="s">
        <v>157</v>
      </c>
      <c r="H160" s="170">
        <v>1</v>
      </c>
      <c r="I160" s="171"/>
      <c r="J160" s="172">
        <f>ROUND(I160*H160,2)</f>
        <v>0</v>
      </c>
      <c r="K160" s="168" t="s">
        <v>158</v>
      </c>
      <c r="L160" s="173"/>
      <c r="M160" s="174" t="s">
        <v>1</v>
      </c>
      <c r="N160" s="175" t="s">
        <v>42</v>
      </c>
      <c r="P160" s="141">
        <f>O160*H160</f>
        <v>0</v>
      </c>
      <c r="Q160" s="141">
        <v>8.7999999999999995E-2</v>
      </c>
      <c r="R160" s="141">
        <f>Q160*H160</f>
        <v>8.7999999999999995E-2</v>
      </c>
      <c r="S160" s="141">
        <v>0</v>
      </c>
      <c r="T160" s="142">
        <f>S160*H160</f>
        <v>0</v>
      </c>
      <c r="AR160" s="143" t="s">
        <v>193</v>
      </c>
      <c r="AT160" s="143" t="s">
        <v>231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159</v>
      </c>
      <c r="BM160" s="143" t="s">
        <v>3081</v>
      </c>
    </row>
    <row r="161" spans="2:65" s="1" customFormat="1" ht="33" customHeight="1">
      <c r="B161" s="32"/>
      <c r="C161" s="132" t="s">
        <v>263</v>
      </c>
      <c r="D161" s="132" t="s">
        <v>154</v>
      </c>
      <c r="E161" s="133" t="s">
        <v>3080</v>
      </c>
      <c r="F161" s="134" t="s">
        <v>3079</v>
      </c>
      <c r="G161" s="135" t="s">
        <v>157</v>
      </c>
      <c r="H161" s="136">
        <v>1</v>
      </c>
      <c r="I161" s="137"/>
      <c r="J161" s="138">
        <f>ROUND(I161*H161,2)</f>
        <v>0</v>
      </c>
      <c r="K161" s="134" t="s">
        <v>158</v>
      </c>
      <c r="L161" s="32"/>
      <c r="M161" s="193" t="s">
        <v>1</v>
      </c>
      <c r="N161" s="194" t="s">
        <v>42</v>
      </c>
      <c r="O161" s="195"/>
      <c r="P161" s="196">
        <f>O161*H161</f>
        <v>0</v>
      </c>
      <c r="Q161" s="196">
        <v>23.860019999999999</v>
      </c>
      <c r="R161" s="196">
        <f>Q161*H161</f>
        <v>23.860019999999999</v>
      </c>
      <c r="S161" s="196">
        <v>0</v>
      </c>
      <c r="T161" s="197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159</v>
      </c>
      <c r="BM161" s="143" t="s">
        <v>3078</v>
      </c>
    </row>
    <row r="162" spans="2:65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sheetProtection algorithmName="SHA-512" hashValue="wJh04jwxnuRuQrhMS8z5zsR2Nd+5FEU3hZpDzF2v4lRARKoHODsFWcqHcixeDEMtw1Zkof9dNFPDLNGnxFOVLg==" saltValue="Z1VoAiDyHvZ92uqwHwEIVMuLlKBLOB81hMJlBi0KAlJwcJUmf62Ge1hE4O51FE6h57bKRZFqXzpyPnPfJ+uWbw==" spinCount="100000" sheet="1" objects="1" scenarios="1" formatColumns="0" formatRows="0" autoFilter="0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1757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Ing.arch. Kušnierik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Ing.Pavel Michálek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ROUND((SUM(BE118:BE164)),  2)</f>
        <v>0</v>
      </c>
      <c r="I33" s="92">
        <v>0.21</v>
      </c>
      <c r="J33" s="91">
        <f>ROUND(((SUM(BE118:BE164))*I33),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ROUND((SUM(BF118:BF164)),  2)</f>
        <v>0</v>
      </c>
      <c r="I34" s="92">
        <v>0.15</v>
      </c>
      <c r="J34" s="91">
        <f>ROUND(((SUM(BF118:BF164))*I34),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ROUND((SUM(BG118:BG164)),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ROUND((SUM(BH118:BH164)),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ROUND((SUM(BI118:BI164)),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JC-E - Sadové úpravy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1758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1759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137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6" t="str">
        <f>E7</f>
        <v>Komunitní sociální služby DOZP</v>
      </c>
      <c r="F108" s="237"/>
      <c r="G108" s="237"/>
      <c r="H108" s="237"/>
      <c r="L108" s="32"/>
    </row>
    <row r="109" spans="2:12" s="1" customFormat="1" ht="12" customHeight="1">
      <c r="B109" s="32"/>
      <c r="C109" s="27" t="s">
        <v>103</v>
      </c>
      <c r="L109" s="32"/>
    </row>
    <row r="110" spans="2:12" s="1" customFormat="1" ht="16.5" customHeight="1">
      <c r="B110" s="32"/>
      <c r="E110" s="198" t="str">
        <f>E9</f>
        <v>JC-E - Sadové úpravy</v>
      </c>
      <c r="F110" s="238"/>
      <c r="G110" s="238"/>
      <c r="H110" s="238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Jičín parc. č.1628</v>
      </c>
      <c r="I112" s="27" t="s">
        <v>22</v>
      </c>
      <c r="J112" s="52" t="str">
        <f>IF(J12="","",J12)</f>
        <v>15. 12. 2022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>Královéhradecký kraj</v>
      </c>
      <c r="I114" s="27" t="s">
        <v>30</v>
      </c>
      <c r="J114" s="30" t="str">
        <f>E21</f>
        <v>Ing.arch. Kušnierik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Ing.Pavel Michálek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138</v>
      </c>
      <c r="D117" s="114" t="s">
        <v>62</v>
      </c>
      <c r="E117" s="114" t="s">
        <v>58</v>
      </c>
      <c r="F117" s="114" t="s">
        <v>59</v>
      </c>
      <c r="G117" s="114" t="s">
        <v>139</v>
      </c>
      <c r="H117" s="114" t="s">
        <v>140</v>
      </c>
      <c r="I117" s="114" t="s">
        <v>141</v>
      </c>
      <c r="J117" s="114" t="s">
        <v>107</v>
      </c>
      <c r="K117" s="115" t="s">
        <v>142</v>
      </c>
      <c r="L117" s="112"/>
      <c r="M117" s="59" t="s">
        <v>1</v>
      </c>
      <c r="N117" s="60" t="s">
        <v>41</v>
      </c>
      <c r="O117" s="60" t="s">
        <v>143</v>
      </c>
      <c r="P117" s="60" t="s">
        <v>144</v>
      </c>
      <c r="Q117" s="60" t="s">
        <v>145</v>
      </c>
      <c r="R117" s="60" t="s">
        <v>146</v>
      </c>
      <c r="S117" s="60" t="s">
        <v>147</v>
      </c>
      <c r="T117" s="61" t="s">
        <v>148</v>
      </c>
    </row>
    <row r="118" spans="2:65" s="1" customFormat="1" ht="22.9" customHeight="1">
      <c r="B118" s="32"/>
      <c r="C118" s="64" t="s">
        <v>149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0</v>
      </c>
      <c r="S118" s="53"/>
      <c r="T118" s="118">
        <f>T119</f>
        <v>0</v>
      </c>
      <c r="AT118" s="17" t="s">
        <v>76</v>
      </c>
      <c r="AU118" s="17" t="s">
        <v>109</v>
      </c>
      <c r="BK118" s="119">
        <f>BK119</f>
        <v>0</v>
      </c>
    </row>
    <row r="119" spans="2:65" s="11" customFormat="1" ht="25.9" customHeight="1">
      <c r="B119" s="120"/>
      <c r="D119" s="121" t="s">
        <v>76</v>
      </c>
      <c r="E119" s="122" t="s">
        <v>1760</v>
      </c>
      <c r="F119" s="122" t="s">
        <v>1761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85</v>
      </c>
      <c r="AT119" s="128" t="s">
        <v>76</v>
      </c>
      <c r="AU119" s="128" t="s">
        <v>77</v>
      </c>
      <c r="AY119" s="121" t="s">
        <v>152</v>
      </c>
      <c r="BK119" s="129">
        <f>BK120</f>
        <v>0</v>
      </c>
    </row>
    <row r="120" spans="2:65" s="11" customFormat="1" ht="22.9" customHeight="1">
      <c r="B120" s="120"/>
      <c r="D120" s="121" t="s">
        <v>76</v>
      </c>
      <c r="E120" s="130" t="s">
        <v>85</v>
      </c>
      <c r="F120" s="130" t="s">
        <v>1762</v>
      </c>
      <c r="I120" s="123"/>
      <c r="J120" s="131">
        <f>BK120</f>
        <v>0</v>
      </c>
      <c r="L120" s="120"/>
      <c r="M120" s="125"/>
      <c r="P120" s="126">
        <f>SUM(P121:P164)</f>
        <v>0</v>
      </c>
      <c r="R120" s="126">
        <f>SUM(R121:R164)</f>
        <v>0</v>
      </c>
      <c r="T120" s="127">
        <f>SUM(T121:T164)</f>
        <v>0</v>
      </c>
      <c r="AR120" s="121" t="s">
        <v>85</v>
      </c>
      <c r="AT120" s="128" t="s">
        <v>76</v>
      </c>
      <c r="AU120" s="128" t="s">
        <v>85</v>
      </c>
      <c r="AY120" s="121" t="s">
        <v>152</v>
      </c>
      <c r="BK120" s="129">
        <f>SUM(BK121:BK164)</f>
        <v>0</v>
      </c>
    </row>
    <row r="121" spans="2:65" s="1" customFormat="1" ht="24.2" customHeight="1">
      <c r="B121" s="32"/>
      <c r="C121" s="166" t="s">
        <v>85</v>
      </c>
      <c r="D121" s="166" t="s">
        <v>231</v>
      </c>
      <c r="E121" s="167" t="s">
        <v>1763</v>
      </c>
      <c r="F121" s="168" t="s">
        <v>1764</v>
      </c>
      <c r="G121" s="169" t="s">
        <v>545</v>
      </c>
      <c r="H121" s="170">
        <v>2</v>
      </c>
      <c r="I121" s="171"/>
      <c r="J121" s="172">
        <f t="shared" ref="J121:J160" si="0">ROUND(I121*H121,2)</f>
        <v>0</v>
      </c>
      <c r="K121" s="168" t="s">
        <v>1</v>
      </c>
      <c r="L121" s="173"/>
      <c r="M121" s="174" t="s">
        <v>1</v>
      </c>
      <c r="N121" s="175" t="s">
        <v>43</v>
      </c>
      <c r="P121" s="141">
        <f t="shared" ref="P121:P160" si="1">O121*H121</f>
        <v>0</v>
      </c>
      <c r="Q121" s="141">
        <v>0</v>
      </c>
      <c r="R121" s="141">
        <f t="shared" ref="R121:R160" si="2">Q121*H121</f>
        <v>0</v>
      </c>
      <c r="S121" s="141">
        <v>0</v>
      </c>
      <c r="T121" s="142">
        <f t="shared" ref="T121:T160" si="3">S121*H121</f>
        <v>0</v>
      </c>
      <c r="AR121" s="143" t="s">
        <v>193</v>
      </c>
      <c r="AT121" s="143" t="s">
        <v>231</v>
      </c>
      <c r="AU121" s="143" t="s">
        <v>160</v>
      </c>
      <c r="AY121" s="17" t="s">
        <v>152</v>
      </c>
      <c r="BE121" s="144">
        <f t="shared" ref="BE121:BE160" si="4">IF(N121="základní",J121,0)</f>
        <v>0</v>
      </c>
      <c r="BF121" s="144">
        <f t="shared" ref="BF121:BF160" si="5">IF(N121="snížená",J121,0)</f>
        <v>0</v>
      </c>
      <c r="BG121" s="144">
        <f t="shared" ref="BG121:BG160" si="6">IF(N121="zákl. přenesená",J121,0)</f>
        <v>0</v>
      </c>
      <c r="BH121" s="144">
        <f t="shared" ref="BH121:BH160" si="7">IF(N121="sníž. přenesená",J121,0)</f>
        <v>0</v>
      </c>
      <c r="BI121" s="144">
        <f t="shared" ref="BI121:BI160" si="8">IF(N121="nulová",J121,0)</f>
        <v>0</v>
      </c>
      <c r="BJ121" s="17" t="s">
        <v>160</v>
      </c>
      <c r="BK121" s="144">
        <f t="shared" ref="BK121:BK160" si="9">ROUND(I121*H121,2)</f>
        <v>0</v>
      </c>
      <c r="BL121" s="17" t="s">
        <v>159</v>
      </c>
      <c r="BM121" s="143" t="s">
        <v>1765</v>
      </c>
    </row>
    <row r="122" spans="2:65" s="1" customFormat="1" ht="24.2" customHeight="1">
      <c r="B122" s="32"/>
      <c r="C122" s="166" t="s">
        <v>160</v>
      </c>
      <c r="D122" s="166" t="s">
        <v>231</v>
      </c>
      <c r="E122" s="167" t="s">
        <v>1766</v>
      </c>
      <c r="F122" s="168" t="s">
        <v>1767</v>
      </c>
      <c r="G122" s="169" t="s">
        <v>545</v>
      </c>
      <c r="H122" s="170">
        <v>1</v>
      </c>
      <c r="I122" s="171"/>
      <c r="J122" s="172">
        <f t="shared" si="0"/>
        <v>0</v>
      </c>
      <c r="K122" s="168" t="s">
        <v>1</v>
      </c>
      <c r="L122" s="173"/>
      <c r="M122" s="174" t="s">
        <v>1</v>
      </c>
      <c r="N122" s="175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193</v>
      </c>
      <c r="AT122" s="143" t="s">
        <v>231</v>
      </c>
      <c r="AU122" s="143" t="s">
        <v>160</v>
      </c>
      <c r="AY122" s="17" t="s">
        <v>152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7" t="s">
        <v>160</v>
      </c>
      <c r="BK122" s="144">
        <f t="shared" si="9"/>
        <v>0</v>
      </c>
      <c r="BL122" s="17" t="s">
        <v>159</v>
      </c>
      <c r="BM122" s="143" t="s">
        <v>1768</v>
      </c>
    </row>
    <row r="123" spans="2:65" s="1" customFormat="1" ht="24.2" customHeight="1">
      <c r="B123" s="32"/>
      <c r="C123" s="166" t="s">
        <v>165</v>
      </c>
      <c r="D123" s="166" t="s">
        <v>231</v>
      </c>
      <c r="E123" s="167" t="s">
        <v>1769</v>
      </c>
      <c r="F123" s="168" t="s">
        <v>1770</v>
      </c>
      <c r="G123" s="169" t="s">
        <v>545</v>
      </c>
      <c r="H123" s="170">
        <v>8</v>
      </c>
      <c r="I123" s="171"/>
      <c r="J123" s="172">
        <f t="shared" si="0"/>
        <v>0</v>
      </c>
      <c r="K123" s="168" t="s">
        <v>1</v>
      </c>
      <c r="L123" s="173"/>
      <c r="M123" s="174" t="s">
        <v>1</v>
      </c>
      <c r="N123" s="175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193</v>
      </c>
      <c r="AT123" s="143" t="s">
        <v>231</v>
      </c>
      <c r="AU123" s="143" t="s">
        <v>160</v>
      </c>
      <c r="AY123" s="17" t="s">
        <v>152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160</v>
      </c>
      <c r="BK123" s="144">
        <f t="shared" si="9"/>
        <v>0</v>
      </c>
      <c r="BL123" s="17" t="s">
        <v>159</v>
      </c>
      <c r="BM123" s="143" t="s">
        <v>1771</v>
      </c>
    </row>
    <row r="124" spans="2:65" s="1" customFormat="1" ht="24.2" customHeight="1">
      <c r="B124" s="32"/>
      <c r="C124" s="166" t="s">
        <v>159</v>
      </c>
      <c r="D124" s="166" t="s">
        <v>231</v>
      </c>
      <c r="E124" s="167" t="s">
        <v>1772</v>
      </c>
      <c r="F124" s="168" t="s">
        <v>1773</v>
      </c>
      <c r="G124" s="169" t="s">
        <v>545</v>
      </c>
      <c r="H124" s="170">
        <v>2</v>
      </c>
      <c r="I124" s="171"/>
      <c r="J124" s="172">
        <f t="shared" si="0"/>
        <v>0</v>
      </c>
      <c r="K124" s="168" t="s">
        <v>1</v>
      </c>
      <c r="L124" s="173"/>
      <c r="M124" s="174" t="s">
        <v>1</v>
      </c>
      <c r="N124" s="175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193</v>
      </c>
      <c r="AT124" s="143" t="s">
        <v>231</v>
      </c>
      <c r="AU124" s="143" t="s">
        <v>160</v>
      </c>
      <c r="AY124" s="17" t="s">
        <v>152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160</v>
      </c>
      <c r="BK124" s="144">
        <f t="shared" si="9"/>
        <v>0</v>
      </c>
      <c r="BL124" s="17" t="s">
        <v>159</v>
      </c>
      <c r="BM124" s="143" t="s">
        <v>1774</v>
      </c>
    </row>
    <row r="125" spans="2:65" s="1" customFormat="1" ht="24.2" customHeight="1">
      <c r="B125" s="32"/>
      <c r="C125" s="166" t="s">
        <v>177</v>
      </c>
      <c r="D125" s="166" t="s">
        <v>231</v>
      </c>
      <c r="E125" s="167" t="s">
        <v>1775</v>
      </c>
      <c r="F125" s="168" t="s">
        <v>1776</v>
      </c>
      <c r="G125" s="169" t="s">
        <v>545</v>
      </c>
      <c r="H125" s="170">
        <v>2</v>
      </c>
      <c r="I125" s="171"/>
      <c r="J125" s="172">
        <f t="shared" si="0"/>
        <v>0</v>
      </c>
      <c r="K125" s="168" t="s">
        <v>1</v>
      </c>
      <c r="L125" s="173"/>
      <c r="M125" s="174" t="s">
        <v>1</v>
      </c>
      <c r="N125" s="175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193</v>
      </c>
      <c r="AT125" s="143" t="s">
        <v>231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1777</v>
      </c>
    </row>
    <row r="126" spans="2:65" s="1" customFormat="1" ht="24.2" customHeight="1">
      <c r="B126" s="32"/>
      <c r="C126" s="166" t="s">
        <v>184</v>
      </c>
      <c r="D126" s="166" t="s">
        <v>231</v>
      </c>
      <c r="E126" s="167" t="s">
        <v>1778</v>
      </c>
      <c r="F126" s="168" t="s">
        <v>1779</v>
      </c>
      <c r="G126" s="169" t="s">
        <v>545</v>
      </c>
      <c r="H126" s="170">
        <v>3</v>
      </c>
      <c r="I126" s="171"/>
      <c r="J126" s="172">
        <f t="shared" si="0"/>
        <v>0</v>
      </c>
      <c r="K126" s="168" t="s">
        <v>1</v>
      </c>
      <c r="L126" s="173"/>
      <c r="M126" s="174" t="s">
        <v>1</v>
      </c>
      <c r="N126" s="175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193</v>
      </c>
      <c r="AT126" s="143" t="s">
        <v>231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1780</v>
      </c>
    </row>
    <row r="127" spans="2:65" s="1" customFormat="1" ht="24.2" customHeight="1">
      <c r="B127" s="32"/>
      <c r="C127" s="166" t="s">
        <v>189</v>
      </c>
      <c r="D127" s="166" t="s">
        <v>231</v>
      </c>
      <c r="E127" s="167" t="s">
        <v>1781</v>
      </c>
      <c r="F127" s="168" t="s">
        <v>1782</v>
      </c>
      <c r="G127" s="169" t="s">
        <v>545</v>
      </c>
      <c r="H127" s="170">
        <v>3</v>
      </c>
      <c r="I127" s="171"/>
      <c r="J127" s="172">
        <f t="shared" si="0"/>
        <v>0</v>
      </c>
      <c r="K127" s="168" t="s">
        <v>1</v>
      </c>
      <c r="L127" s="173"/>
      <c r="M127" s="174" t="s">
        <v>1</v>
      </c>
      <c r="N127" s="175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193</v>
      </c>
      <c r="AT127" s="143" t="s">
        <v>231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1783</v>
      </c>
    </row>
    <row r="128" spans="2:65" s="1" customFormat="1" ht="24.2" customHeight="1">
      <c r="B128" s="32"/>
      <c r="C128" s="166" t="s">
        <v>193</v>
      </c>
      <c r="D128" s="166" t="s">
        <v>231</v>
      </c>
      <c r="E128" s="167" t="s">
        <v>1784</v>
      </c>
      <c r="F128" s="168" t="s">
        <v>1785</v>
      </c>
      <c r="G128" s="169" t="s">
        <v>545</v>
      </c>
      <c r="H128" s="170">
        <v>2</v>
      </c>
      <c r="I128" s="171"/>
      <c r="J128" s="172">
        <f t="shared" si="0"/>
        <v>0</v>
      </c>
      <c r="K128" s="168" t="s">
        <v>1</v>
      </c>
      <c r="L128" s="173"/>
      <c r="M128" s="174" t="s">
        <v>1</v>
      </c>
      <c r="N128" s="175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193</v>
      </c>
      <c r="AT128" s="143" t="s">
        <v>231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1786</v>
      </c>
    </row>
    <row r="129" spans="2:65" s="1" customFormat="1" ht="24.2" customHeight="1">
      <c r="B129" s="32"/>
      <c r="C129" s="166" t="s">
        <v>199</v>
      </c>
      <c r="D129" s="166" t="s">
        <v>231</v>
      </c>
      <c r="E129" s="167" t="s">
        <v>1787</v>
      </c>
      <c r="F129" s="168" t="s">
        <v>1788</v>
      </c>
      <c r="G129" s="169" t="s">
        <v>545</v>
      </c>
      <c r="H129" s="170">
        <v>3</v>
      </c>
      <c r="I129" s="171"/>
      <c r="J129" s="172">
        <f t="shared" si="0"/>
        <v>0</v>
      </c>
      <c r="K129" s="168" t="s">
        <v>1</v>
      </c>
      <c r="L129" s="173"/>
      <c r="M129" s="174" t="s">
        <v>1</v>
      </c>
      <c r="N129" s="175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193</v>
      </c>
      <c r="AT129" s="143" t="s">
        <v>231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1789</v>
      </c>
    </row>
    <row r="130" spans="2:65" s="1" customFormat="1" ht="24.2" customHeight="1">
      <c r="B130" s="32"/>
      <c r="C130" s="166" t="s">
        <v>204</v>
      </c>
      <c r="D130" s="166" t="s">
        <v>231</v>
      </c>
      <c r="E130" s="167" t="s">
        <v>1790</v>
      </c>
      <c r="F130" s="168" t="s">
        <v>1791</v>
      </c>
      <c r="G130" s="169" t="s">
        <v>545</v>
      </c>
      <c r="H130" s="170">
        <v>3</v>
      </c>
      <c r="I130" s="171"/>
      <c r="J130" s="172">
        <f t="shared" si="0"/>
        <v>0</v>
      </c>
      <c r="K130" s="168" t="s">
        <v>1</v>
      </c>
      <c r="L130" s="173"/>
      <c r="M130" s="174" t="s">
        <v>1</v>
      </c>
      <c r="N130" s="175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193</v>
      </c>
      <c r="AT130" s="143" t="s">
        <v>231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1792</v>
      </c>
    </row>
    <row r="131" spans="2:65" s="1" customFormat="1" ht="24.2" customHeight="1">
      <c r="B131" s="32"/>
      <c r="C131" s="166" t="s">
        <v>209</v>
      </c>
      <c r="D131" s="166" t="s">
        <v>231</v>
      </c>
      <c r="E131" s="167" t="s">
        <v>1793</v>
      </c>
      <c r="F131" s="168" t="s">
        <v>1794</v>
      </c>
      <c r="G131" s="169" t="s">
        <v>545</v>
      </c>
      <c r="H131" s="170">
        <v>1</v>
      </c>
      <c r="I131" s="171"/>
      <c r="J131" s="172">
        <f t="shared" si="0"/>
        <v>0</v>
      </c>
      <c r="K131" s="168" t="s">
        <v>1</v>
      </c>
      <c r="L131" s="173"/>
      <c r="M131" s="174" t="s">
        <v>1</v>
      </c>
      <c r="N131" s="175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193</v>
      </c>
      <c r="AT131" s="143" t="s">
        <v>231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1795</v>
      </c>
    </row>
    <row r="132" spans="2:65" s="1" customFormat="1" ht="24.2" customHeight="1">
      <c r="B132" s="32"/>
      <c r="C132" s="166" t="s">
        <v>214</v>
      </c>
      <c r="D132" s="166" t="s">
        <v>231</v>
      </c>
      <c r="E132" s="167" t="s">
        <v>1796</v>
      </c>
      <c r="F132" s="168" t="s">
        <v>1797</v>
      </c>
      <c r="G132" s="169" t="s">
        <v>545</v>
      </c>
      <c r="H132" s="170">
        <v>1</v>
      </c>
      <c r="I132" s="171"/>
      <c r="J132" s="172">
        <f t="shared" si="0"/>
        <v>0</v>
      </c>
      <c r="K132" s="168" t="s">
        <v>1</v>
      </c>
      <c r="L132" s="173"/>
      <c r="M132" s="174" t="s">
        <v>1</v>
      </c>
      <c r="N132" s="175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193</v>
      </c>
      <c r="AT132" s="143" t="s">
        <v>231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1798</v>
      </c>
    </row>
    <row r="133" spans="2:65" s="1" customFormat="1" ht="24.2" customHeight="1">
      <c r="B133" s="32"/>
      <c r="C133" s="166" t="s">
        <v>219</v>
      </c>
      <c r="D133" s="166" t="s">
        <v>231</v>
      </c>
      <c r="E133" s="167" t="s">
        <v>1799</v>
      </c>
      <c r="F133" s="168" t="s">
        <v>1800</v>
      </c>
      <c r="G133" s="169" t="s">
        <v>545</v>
      </c>
      <c r="H133" s="170">
        <v>2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193</v>
      </c>
      <c r="AT133" s="143" t="s">
        <v>231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159</v>
      </c>
      <c r="BM133" s="143" t="s">
        <v>1801</v>
      </c>
    </row>
    <row r="134" spans="2:65" s="1" customFormat="1" ht="24.2" customHeight="1">
      <c r="B134" s="32"/>
      <c r="C134" s="166" t="s">
        <v>223</v>
      </c>
      <c r="D134" s="166" t="s">
        <v>231</v>
      </c>
      <c r="E134" s="167" t="s">
        <v>1802</v>
      </c>
      <c r="F134" s="168" t="s">
        <v>1803</v>
      </c>
      <c r="G134" s="169" t="s">
        <v>545</v>
      </c>
      <c r="H134" s="170">
        <v>1</v>
      </c>
      <c r="I134" s="171"/>
      <c r="J134" s="172">
        <f t="shared" si="0"/>
        <v>0</v>
      </c>
      <c r="K134" s="168" t="s">
        <v>1</v>
      </c>
      <c r="L134" s="173"/>
      <c r="M134" s="174" t="s">
        <v>1</v>
      </c>
      <c r="N134" s="175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193</v>
      </c>
      <c r="AT134" s="143" t="s">
        <v>231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159</v>
      </c>
      <c r="BM134" s="143" t="s">
        <v>1804</v>
      </c>
    </row>
    <row r="135" spans="2:65" s="1" customFormat="1" ht="24.2" customHeight="1">
      <c r="B135" s="32"/>
      <c r="C135" s="166" t="s">
        <v>8</v>
      </c>
      <c r="D135" s="166" t="s">
        <v>231</v>
      </c>
      <c r="E135" s="167" t="s">
        <v>1805</v>
      </c>
      <c r="F135" s="168" t="s">
        <v>1806</v>
      </c>
      <c r="G135" s="169" t="s">
        <v>545</v>
      </c>
      <c r="H135" s="170">
        <v>1</v>
      </c>
      <c r="I135" s="171"/>
      <c r="J135" s="172">
        <f t="shared" si="0"/>
        <v>0</v>
      </c>
      <c r="K135" s="168" t="s">
        <v>1</v>
      </c>
      <c r="L135" s="173"/>
      <c r="M135" s="174" t="s">
        <v>1</v>
      </c>
      <c r="N135" s="175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193</v>
      </c>
      <c r="AT135" s="143" t="s">
        <v>231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159</v>
      </c>
      <c r="BM135" s="143" t="s">
        <v>1807</v>
      </c>
    </row>
    <row r="136" spans="2:65" s="1" customFormat="1" ht="24.2" customHeight="1">
      <c r="B136" s="32"/>
      <c r="C136" s="166" t="s">
        <v>230</v>
      </c>
      <c r="D136" s="166" t="s">
        <v>231</v>
      </c>
      <c r="E136" s="167" t="s">
        <v>1808</v>
      </c>
      <c r="F136" s="168" t="s">
        <v>1809</v>
      </c>
      <c r="G136" s="169" t="s">
        <v>545</v>
      </c>
      <c r="H136" s="170">
        <v>3</v>
      </c>
      <c r="I136" s="171"/>
      <c r="J136" s="172">
        <f t="shared" si="0"/>
        <v>0</v>
      </c>
      <c r="K136" s="168" t="s">
        <v>1</v>
      </c>
      <c r="L136" s="173"/>
      <c r="M136" s="174" t="s">
        <v>1</v>
      </c>
      <c r="N136" s="175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193</v>
      </c>
      <c r="AT136" s="143" t="s">
        <v>231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1810</v>
      </c>
    </row>
    <row r="137" spans="2:65" s="1" customFormat="1" ht="24.2" customHeight="1">
      <c r="B137" s="32"/>
      <c r="C137" s="166" t="s">
        <v>237</v>
      </c>
      <c r="D137" s="166" t="s">
        <v>231</v>
      </c>
      <c r="E137" s="167" t="s">
        <v>1811</v>
      </c>
      <c r="F137" s="168" t="s">
        <v>1812</v>
      </c>
      <c r="G137" s="169" t="s">
        <v>545</v>
      </c>
      <c r="H137" s="170">
        <v>1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193</v>
      </c>
      <c r="AT137" s="143" t="s">
        <v>231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1813</v>
      </c>
    </row>
    <row r="138" spans="2:65" s="1" customFormat="1" ht="24.2" customHeight="1">
      <c r="B138" s="32"/>
      <c r="C138" s="166" t="s">
        <v>241</v>
      </c>
      <c r="D138" s="166" t="s">
        <v>231</v>
      </c>
      <c r="E138" s="167" t="s">
        <v>1814</v>
      </c>
      <c r="F138" s="168" t="s">
        <v>1815</v>
      </c>
      <c r="G138" s="169" t="s">
        <v>545</v>
      </c>
      <c r="H138" s="170">
        <v>3</v>
      </c>
      <c r="I138" s="171"/>
      <c r="J138" s="172">
        <f t="shared" si="0"/>
        <v>0</v>
      </c>
      <c r="K138" s="168" t="s">
        <v>1</v>
      </c>
      <c r="L138" s="173"/>
      <c r="M138" s="174" t="s">
        <v>1</v>
      </c>
      <c r="N138" s="175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193</v>
      </c>
      <c r="AT138" s="143" t="s">
        <v>231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1816</v>
      </c>
    </row>
    <row r="139" spans="2:65" s="1" customFormat="1" ht="24.2" customHeight="1">
      <c r="B139" s="32"/>
      <c r="C139" s="166" t="s">
        <v>243</v>
      </c>
      <c r="D139" s="166" t="s">
        <v>231</v>
      </c>
      <c r="E139" s="167" t="s">
        <v>1817</v>
      </c>
      <c r="F139" s="168" t="s">
        <v>1818</v>
      </c>
      <c r="G139" s="169" t="s">
        <v>545</v>
      </c>
      <c r="H139" s="170">
        <v>3</v>
      </c>
      <c r="I139" s="171"/>
      <c r="J139" s="172">
        <f t="shared" si="0"/>
        <v>0</v>
      </c>
      <c r="K139" s="168" t="s">
        <v>1</v>
      </c>
      <c r="L139" s="173"/>
      <c r="M139" s="174" t="s">
        <v>1</v>
      </c>
      <c r="N139" s="175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193</v>
      </c>
      <c r="AT139" s="143" t="s">
        <v>231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1819</v>
      </c>
    </row>
    <row r="140" spans="2:65" s="1" customFormat="1" ht="24.2" customHeight="1">
      <c r="B140" s="32"/>
      <c r="C140" s="166" t="s">
        <v>252</v>
      </c>
      <c r="D140" s="166" t="s">
        <v>231</v>
      </c>
      <c r="E140" s="167" t="s">
        <v>1820</v>
      </c>
      <c r="F140" s="168" t="s">
        <v>1821</v>
      </c>
      <c r="G140" s="169" t="s">
        <v>545</v>
      </c>
      <c r="H140" s="170">
        <v>3</v>
      </c>
      <c r="I140" s="171"/>
      <c r="J140" s="172">
        <f t="shared" si="0"/>
        <v>0</v>
      </c>
      <c r="K140" s="168" t="s">
        <v>1</v>
      </c>
      <c r="L140" s="173"/>
      <c r="M140" s="174" t="s">
        <v>1</v>
      </c>
      <c r="N140" s="175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193</v>
      </c>
      <c r="AT140" s="143" t="s">
        <v>231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1822</v>
      </c>
    </row>
    <row r="141" spans="2:65" s="1" customFormat="1" ht="24.2" customHeight="1">
      <c r="B141" s="32"/>
      <c r="C141" s="166" t="s">
        <v>7</v>
      </c>
      <c r="D141" s="166" t="s">
        <v>231</v>
      </c>
      <c r="E141" s="167" t="s">
        <v>1823</v>
      </c>
      <c r="F141" s="168" t="s">
        <v>1824</v>
      </c>
      <c r="G141" s="169" t="s">
        <v>545</v>
      </c>
      <c r="H141" s="170">
        <v>150</v>
      </c>
      <c r="I141" s="171"/>
      <c r="J141" s="172">
        <f t="shared" si="0"/>
        <v>0</v>
      </c>
      <c r="K141" s="168" t="s">
        <v>1</v>
      </c>
      <c r="L141" s="173"/>
      <c r="M141" s="174" t="s">
        <v>1</v>
      </c>
      <c r="N141" s="175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193</v>
      </c>
      <c r="AT141" s="143" t="s">
        <v>231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1825</v>
      </c>
    </row>
    <row r="142" spans="2:65" s="1" customFormat="1" ht="24.2" customHeight="1">
      <c r="B142" s="32"/>
      <c r="C142" s="166" t="s">
        <v>259</v>
      </c>
      <c r="D142" s="166" t="s">
        <v>231</v>
      </c>
      <c r="E142" s="167" t="s">
        <v>1826</v>
      </c>
      <c r="F142" s="168" t="s">
        <v>1827</v>
      </c>
      <c r="G142" s="169" t="s">
        <v>545</v>
      </c>
      <c r="H142" s="170">
        <v>150</v>
      </c>
      <c r="I142" s="171"/>
      <c r="J142" s="172">
        <f t="shared" si="0"/>
        <v>0</v>
      </c>
      <c r="K142" s="168" t="s">
        <v>1</v>
      </c>
      <c r="L142" s="173"/>
      <c r="M142" s="174" t="s">
        <v>1</v>
      </c>
      <c r="N142" s="175" t="s">
        <v>43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193</v>
      </c>
      <c r="AT142" s="143" t="s">
        <v>231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160</v>
      </c>
      <c r="BK142" s="144">
        <f t="shared" si="9"/>
        <v>0</v>
      </c>
      <c r="BL142" s="17" t="s">
        <v>159</v>
      </c>
      <c r="BM142" s="143" t="s">
        <v>1828</v>
      </c>
    </row>
    <row r="143" spans="2:65" s="1" customFormat="1" ht="24.2" customHeight="1">
      <c r="B143" s="32"/>
      <c r="C143" s="166" t="s">
        <v>263</v>
      </c>
      <c r="D143" s="166" t="s">
        <v>231</v>
      </c>
      <c r="E143" s="167" t="s">
        <v>1829</v>
      </c>
      <c r="F143" s="168" t="s">
        <v>1830</v>
      </c>
      <c r="G143" s="169" t="s">
        <v>545</v>
      </c>
      <c r="H143" s="170">
        <v>10</v>
      </c>
      <c r="I143" s="171"/>
      <c r="J143" s="172">
        <f t="shared" si="0"/>
        <v>0</v>
      </c>
      <c r="K143" s="168" t="s">
        <v>1</v>
      </c>
      <c r="L143" s="173"/>
      <c r="M143" s="174" t="s">
        <v>1</v>
      </c>
      <c r="N143" s="175" t="s">
        <v>43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193</v>
      </c>
      <c r="AT143" s="143" t="s">
        <v>231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160</v>
      </c>
      <c r="BK143" s="144">
        <f t="shared" si="9"/>
        <v>0</v>
      </c>
      <c r="BL143" s="17" t="s">
        <v>159</v>
      </c>
      <c r="BM143" s="143" t="s">
        <v>1831</v>
      </c>
    </row>
    <row r="144" spans="2:65" s="1" customFormat="1" ht="24.2" customHeight="1">
      <c r="B144" s="32"/>
      <c r="C144" s="166" t="s">
        <v>267</v>
      </c>
      <c r="D144" s="166" t="s">
        <v>231</v>
      </c>
      <c r="E144" s="167" t="s">
        <v>1832</v>
      </c>
      <c r="F144" s="168" t="s">
        <v>1833</v>
      </c>
      <c r="G144" s="169" t="s">
        <v>545</v>
      </c>
      <c r="H144" s="170">
        <v>10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43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193</v>
      </c>
      <c r="AT144" s="143" t="s">
        <v>231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160</v>
      </c>
      <c r="BK144" s="144">
        <f t="shared" si="9"/>
        <v>0</v>
      </c>
      <c r="BL144" s="17" t="s">
        <v>159</v>
      </c>
      <c r="BM144" s="143" t="s">
        <v>1834</v>
      </c>
    </row>
    <row r="145" spans="2:65" s="1" customFormat="1" ht="24.2" customHeight="1">
      <c r="B145" s="32"/>
      <c r="C145" s="166" t="s">
        <v>271</v>
      </c>
      <c r="D145" s="166" t="s">
        <v>231</v>
      </c>
      <c r="E145" s="167" t="s">
        <v>1835</v>
      </c>
      <c r="F145" s="168" t="s">
        <v>1836</v>
      </c>
      <c r="G145" s="169" t="s">
        <v>545</v>
      </c>
      <c r="H145" s="170">
        <v>10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193</v>
      </c>
      <c r="AT145" s="143" t="s">
        <v>231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160</v>
      </c>
      <c r="BK145" s="144">
        <f t="shared" si="9"/>
        <v>0</v>
      </c>
      <c r="BL145" s="17" t="s">
        <v>159</v>
      </c>
      <c r="BM145" s="143" t="s">
        <v>1837</v>
      </c>
    </row>
    <row r="146" spans="2:65" s="1" customFormat="1" ht="24.2" customHeight="1">
      <c r="B146" s="32"/>
      <c r="C146" s="166" t="s">
        <v>275</v>
      </c>
      <c r="D146" s="166" t="s">
        <v>231</v>
      </c>
      <c r="E146" s="167" t="s">
        <v>1838</v>
      </c>
      <c r="F146" s="168" t="s">
        <v>1839</v>
      </c>
      <c r="G146" s="169" t="s">
        <v>545</v>
      </c>
      <c r="H146" s="170">
        <v>100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43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193</v>
      </c>
      <c r="AT146" s="143" t="s">
        <v>231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160</v>
      </c>
      <c r="BK146" s="144">
        <f t="shared" si="9"/>
        <v>0</v>
      </c>
      <c r="BL146" s="17" t="s">
        <v>159</v>
      </c>
      <c r="BM146" s="143" t="s">
        <v>1840</v>
      </c>
    </row>
    <row r="147" spans="2:65" s="1" customFormat="1" ht="24.2" customHeight="1">
      <c r="B147" s="32"/>
      <c r="C147" s="166" t="s">
        <v>279</v>
      </c>
      <c r="D147" s="166" t="s">
        <v>231</v>
      </c>
      <c r="E147" s="167" t="s">
        <v>1841</v>
      </c>
      <c r="F147" s="168" t="s">
        <v>1842</v>
      </c>
      <c r="G147" s="169" t="s">
        <v>545</v>
      </c>
      <c r="H147" s="170">
        <v>10</v>
      </c>
      <c r="I147" s="171"/>
      <c r="J147" s="172">
        <f t="shared" si="0"/>
        <v>0</v>
      </c>
      <c r="K147" s="168" t="s">
        <v>1</v>
      </c>
      <c r="L147" s="173"/>
      <c r="M147" s="174" t="s">
        <v>1</v>
      </c>
      <c r="N147" s="175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193</v>
      </c>
      <c r="AT147" s="143" t="s">
        <v>231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160</v>
      </c>
      <c r="BK147" s="144">
        <f t="shared" si="9"/>
        <v>0</v>
      </c>
      <c r="BL147" s="17" t="s">
        <v>159</v>
      </c>
      <c r="BM147" s="143" t="s">
        <v>1843</v>
      </c>
    </row>
    <row r="148" spans="2:65" s="1" customFormat="1" ht="24.2" customHeight="1">
      <c r="B148" s="32"/>
      <c r="C148" s="166" t="s">
        <v>284</v>
      </c>
      <c r="D148" s="166" t="s">
        <v>231</v>
      </c>
      <c r="E148" s="167" t="s">
        <v>1844</v>
      </c>
      <c r="F148" s="168" t="s">
        <v>1845</v>
      </c>
      <c r="G148" s="169" t="s">
        <v>545</v>
      </c>
      <c r="H148" s="170">
        <v>10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43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193</v>
      </c>
      <c r="AT148" s="143" t="s">
        <v>231</v>
      </c>
      <c r="AU148" s="143" t="s">
        <v>160</v>
      </c>
      <c r="AY148" s="17" t="s">
        <v>152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160</v>
      </c>
      <c r="BK148" s="144">
        <f t="shared" si="9"/>
        <v>0</v>
      </c>
      <c r="BL148" s="17" t="s">
        <v>159</v>
      </c>
      <c r="BM148" s="143" t="s">
        <v>1846</v>
      </c>
    </row>
    <row r="149" spans="2:65" s="1" customFormat="1" ht="24.2" customHeight="1">
      <c r="B149" s="32"/>
      <c r="C149" s="166" t="s">
        <v>291</v>
      </c>
      <c r="D149" s="166" t="s">
        <v>231</v>
      </c>
      <c r="E149" s="167" t="s">
        <v>1847</v>
      </c>
      <c r="F149" s="168" t="s">
        <v>1848</v>
      </c>
      <c r="G149" s="169" t="s">
        <v>545</v>
      </c>
      <c r="H149" s="170">
        <v>10</v>
      </c>
      <c r="I149" s="171"/>
      <c r="J149" s="172">
        <f t="shared" si="0"/>
        <v>0</v>
      </c>
      <c r="K149" s="168" t="s">
        <v>1</v>
      </c>
      <c r="L149" s="173"/>
      <c r="M149" s="174" t="s">
        <v>1</v>
      </c>
      <c r="N149" s="175" t="s">
        <v>43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193</v>
      </c>
      <c r="AT149" s="143" t="s">
        <v>231</v>
      </c>
      <c r="AU149" s="143" t="s">
        <v>160</v>
      </c>
      <c r="AY149" s="17" t="s">
        <v>152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160</v>
      </c>
      <c r="BK149" s="144">
        <f t="shared" si="9"/>
        <v>0</v>
      </c>
      <c r="BL149" s="17" t="s">
        <v>159</v>
      </c>
      <c r="BM149" s="143" t="s">
        <v>1849</v>
      </c>
    </row>
    <row r="150" spans="2:65" s="1" customFormat="1" ht="33" customHeight="1">
      <c r="B150" s="32"/>
      <c r="C150" s="166" t="s">
        <v>297</v>
      </c>
      <c r="D150" s="166" t="s">
        <v>231</v>
      </c>
      <c r="E150" s="167" t="s">
        <v>1850</v>
      </c>
      <c r="F150" s="168" t="s">
        <v>1851</v>
      </c>
      <c r="G150" s="169" t="s">
        <v>545</v>
      </c>
      <c r="H150" s="170">
        <v>20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43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193</v>
      </c>
      <c r="AT150" s="143" t="s">
        <v>231</v>
      </c>
      <c r="AU150" s="143" t="s">
        <v>160</v>
      </c>
      <c r="AY150" s="17" t="s">
        <v>152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160</v>
      </c>
      <c r="BK150" s="144">
        <f t="shared" si="9"/>
        <v>0</v>
      </c>
      <c r="BL150" s="17" t="s">
        <v>159</v>
      </c>
      <c r="BM150" s="143" t="s">
        <v>1852</v>
      </c>
    </row>
    <row r="151" spans="2:65" s="1" customFormat="1" ht="33" customHeight="1">
      <c r="B151" s="32"/>
      <c r="C151" s="166" t="s">
        <v>301</v>
      </c>
      <c r="D151" s="166" t="s">
        <v>231</v>
      </c>
      <c r="E151" s="167" t="s">
        <v>1853</v>
      </c>
      <c r="F151" s="168" t="s">
        <v>1854</v>
      </c>
      <c r="G151" s="169" t="s">
        <v>545</v>
      </c>
      <c r="H151" s="170">
        <v>20</v>
      </c>
      <c r="I151" s="171"/>
      <c r="J151" s="172">
        <f t="shared" si="0"/>
        <v>0</v>
      </c>
      <c r="K151" s="168" t="s">
        <v>1</v>
      </c>
      <c r="L151" s="173"/>
      <c r="M151" s="174" t="s">
        <v>1</v>
      </c>
      <c r="N151" s="175" t="s">
        <v>43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193</v>
      </c>
      <c r="AT151" s="143" t="s">
        <v>231</v>
      </c>
      <c r="AU151" s="143" t="s">
        <v>160</v>
      </c>
      <c r="AY151" s="17" t="s">
        <v>152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7" t="s">
        <v>160</v>
      </c>
      <c r="BK151" s="144">
        <f t="shared" si="9"/>
        <v>0</v>
      </c>
      <c r="BL151" s="17" t="s">
        <v>159</v>
      </c>
      <c r="BM151" s="143" t="s">
        <v>1855</v>
      </c>
    </row>
    <row r="152" spans="2:65" s="1" customFormat="1" ht="24.2" customHeight="1">
      <c r="B152" s="32"/>
      <c r="C152" s="166" t="s">
        <v>305</v>
      </c>
      <c r="D152" s="166" t="s">
        <v>231</v>
      </c>
      <c r="E152" s="167" t="s">
        <v>1856</v>
      </c>
      <c r="F152" s="168" t="s">
        <v>1857</v>
      </c>
      <c r="G152" s="169" t="s">
        <v>545</v>
      </c>
      <c r="H152" s="170">
        <v>20</v>
      </c>
      <c r="I152" s="171"/>
      <c r="J152" s="172">
        <f t="shared" si="0"/>
        <v>0</v>
      </c>
      <c r="K152" s="168" t="s">
        <v>1</v>
      </c>
      <c r="L152" s="173"/>
      <c r="M152" s="174" t="s">
        <v>1</v>
      </c>
      <c r="N152" s="175" t="s">
        <v>43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193</v>
      </c>
      <c r="AT152" s="143" t="s">
        <v>231</v>
      </c>
      <c r="AU152" s="143" t="s">
        <v>160</v>
      </c>
      <c r="AY152" s="17" t="s">
        <v>152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7" t="s">
        <v>160</v>
      </c>
      <c r="BK152" s="144">
        <f t="shared" si="9"/>
        <v>0</v>
      </c>
      <c r="BL152" s="17" t="s">
        <v>159</v>
      </c>
      <c r="BM152" s="143" t="s">
        <v>1858</v>
      </c>
    </row>
    <row r="153" spans="2:65" s="1" customFormat="1" ht="24.2" customHeight="1">
      <c r="B153" s="32"/>
      <c r="C153" s="166" t="s">
        <v>309</v>
      </c>
      <c r="D153" s="166" t="s">
        <v>231</v>
      </c>
      <c r="E153" s="167" t="s">
        <v>1859</v>
      </c>
      <c r="F153" s="168" t="s">
        <v>1860</v>
      </c>
      <c r="G153" s="169" t="s">
        <v>545</v>
      </c>
      <c r="H153" s="170">
        <v>5</v>
      </c>
      <c r="I153" s="171"/>
      <c r="J153" s="172">
        <f t="shared" si="0"/>
        <v>0</v>
      </c>
      <c r="K153" s="168" t="s">
        <v>1</v>
      </c>
      <c r="L153" s="173"/>
      <c r="M153" s="174" t="s">
        <v>1</v>
      </c>
      <c r="N153" s="175" t="s">
        <v>43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160</v>
      </c>
      <c r="BK153" s="144">
        <f t="shared" si="9"/>
        <v>0</v>
      </c>
      <c r="BL153" s="17" t="s">
        <v>159</v>
      </c>
      <c r="BM153" s="143" t="s">
        <v>1861</v>
      </c>
    </row>
    <row r="154" spans="2:65" s="1" customFormat="1" ht="16.5" customHeight="1">
      <c r="B154" s="32"/>
      <c r="C154" s="166" t="s">
        <v>313</v>
      </c>
      <c r="D154" s="166" t="s">
        <v>231</v>
      </c>
      <c r="E154" s="167" t="s">
        <v>1862</v>
      </c>
      <c r="F154" s="168" t="s">
        <v>1863</v>
      </c>
      <c r="G154" s="169" t="s">
        <v>1174</v>
      </c>
      <c r="H154" s="170">
        <v>120</v>
      </c>
      <c r="I154" s="171"/>
      <c r="J154" s="172">
        <f t="shared" si="0"/>
        <v>0</v>
      </c>
      <c r="K154" s="168" t="s">
        <v>1</v>
      </c>
      <c r="L154" s="173"/>
      <c r="M154" s="174" t="s">
        <v>1</v>
      </c>
      <c r="N154" s="175" t="s">
        <v>43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193</v>
      </c>
      <c r="AT154" s="143" t="s">
        <v>231</v>
      </c>
      <c r="AU154" s="143" t="s">
        <v>160</v>
      </c>
      <c r="AY154" s="17" t="s">
        <v>152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7" t="s">
        <v>160</v>
      </c>
      <c r="BK154" s="144">
        <f t="shared" si="9"/>
        <v>0</v>
      </c>
      <c r="BL154" s="17" t="s">
        <v>159</v>
      </c>
      <c r="BM154" s="143" t="s">
        <v>1864</v>
      </c>
    </row>
    <row r="155" spans="2:65" s="1" customFormat="1" ht="16.5" customHeight="1">
      <c r="B155" s="32"/>
      <c r="C155" s="166" t="s">
        <v>317</v>
      </c>
      <c r="D155" s="166" t="s">
        <v>231</v>
      </c>
      <c r="E155" s="167" t="s">
        <v>1865</v>
      </c>
      <c r="F155" s="168" t="s">
        <v>1866</v>
      </c>
      <c r="G155" s="169" t="s">
        <v>1867</v>
      </c>
      <c r="H155" s="170">
        <v>20000</v>
      </c>
      <c r="I155" s="171"/>
      <c r="J155" s="172">
        <f t="shared" si="0"/>
        <v>0</v>
      </c>
      <c r="K155" s="168" t="s">
        <v>1</v>
      </c>
      <c r="L155" s="173"/>
      <c r="M155" s="174" t="s">
        <v>1</v>
      </c>
      <c r="N155" s="175" t="s">
        <v>43</v>
      </c>
      <c r="P155" s="141">
        <f t="shared" si="1"/>
        <v>0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7" t="s">
        <v>160</v>
      </c>
      <c r="BK155" s="144">
        <f t="shared" si="9"/>
        <v>0</v>
      </c>
      <c r="BL155" s="17" t="s">
        <v>159</v>
      </c>
      <c r="BM155" s="143" t="s">
        <v>1868</v>
      </c>
    </row>
    <row r="156" spans="2:65" s="1" customFormat="1" ht="16.5" customHeight="1">
      <c r="B156" s="32"/>
      <c r="C156" s="166" t="s">
        <v>321</v>
      </c>
      <c r="D156" s="166" t="s">
        <v>231</v>
      </c>
      <c r="E156" s="167" t="s">
        <v>1869</v>
      </c>
      <c r="F156" s="168" t="s">
        <v>1870</v>
      </c>
      <c r="G156" s="169" t="s">
        <v>1867</v>
      </c>
      <c r="H156" s="170">
        <v>10000</v>
      </c>
      <c r="I156" s="171"/>
      <c r="J156" s="172">
        <f t="shared" si="0"/>
        <v>0</v>
      </c>
      <c r="K156" s="168" t="s">
        <v>1</v>
      </c>
      <c r="L156" s="173"/>
      <c r="M156" s="174" t="s">
        <v>1</v>
      </c>
      <c r="N156" s="175" t="s">
        <v>43</v>
      </c>
      <c r="P156" s="141">
        <f t="shared" si="1"/>
        <v>0</v>
      </c>
      <c r="Q156" s="141">
        <v>0</v>
      </c>
      <c r="R156" s="141">
        <f t="shared" si="2"/>
        <v>0</v>
      </c>
      <c r="S156" s="141">
        <v>0</v>
      </c>
      <c r="T156" s="142">
        <f t="shared" si="3"/>
        <v>0</v>
      </c>
      <c r="AR156" s="143" t="s">
        <v>193</v>
      </c>
      <c r="AT156" s="143" t="s">
        <v>231</v>
      </c>
      <c r="AU156" s="143" t="s">
        <v>160</v>
      </c>
      <c r="AY156" s="17" t="s">
        <v>152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7" t="s">
        <v>160</v>
      </c>
      <c r="BK156" s="144">
        <f t="shared" si="9"/>
        <v>0</v>
      </c>
      <c r="BL156" s="17" t="s">
        <v>159</v>
      </c>
      <c r="BM156" s="143" t="s">
        <v>1871</v>
      </c>
    </row>
    <row r="157" spans="2:65" s="1" customFormat="1" ht="16.5" customHeight="1">
      <c r="B157" s="32"/>
      <c r="C157" s="166" t="s">
        <v>325</v>
      </c>
      <c r="D157" s="166" t="s">
        <v>231</v>
      </c>
      <c r="E157" s="167" t="s">
        <v>1872</v>
      </c>
      <c r="F157" s="168" t="s">
        <v>1873</v>
      </c>
      <c r="G157" s="169" t="s">
        <v>172</v>
      </c>
      <c r="H157" s="170">
        <v>60</v>
      </c>
      <c r="I157" s="171"/>
      <c r="J157" s="172">
        <f t="shared" si="0"/>
        <v>0</v>
      </c>
      <c r="K157" s="168" t="s">
        <v>1</v>
      </c>
      <c r="L157" s="173"/>
      <c r="M157" s="174" t="s">
        <v>1</v>
      </c>
      <c r="N157" s="175" t="s">
        <v>43</v>
      </c>
      <c r="P157" s="141">
        <f t="shared" si="1"/>
        <v>0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193</v>
      </c>
      <c r="AT157" s="143" t="s">
        <v>231</v>
      </c>
      <c r="AU157" s="143" t="s">
        <v>160</v>
      </c>
      <c r="AY157" s="17" t="s">
        <v>152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160</v>
      </c>
      <c r="BK157" s="144">
        <f t="shared" si="9"/>
        <v>0</v>
      </c>
      <c r="BL157" s="17" t="s">
        <v>159</v>
      </c>
      <c r="BM157" s="143" t="s">
        <v>1874</v>
      </c>
    </row>
    <row r="158" spans="2:65" s="1" customFormat="1" ht="16.5" customHeight="1">
      <c r="B158" s="32"/>
      <c r="C158" s="166" t="s">
        <v>329</v>
      </c>
      <c r="D158" s="166" t="s">
        <v>231</v>
      </c>
      <c r="E158" s="167" t="s">
        <v>1875</v>
      </c>
      <c r="F158" s="168" t="s">
        <v>1876</v>
      </c>
      <c r="G158" s="169" t="s">
        <v>1174</v>
      </c>
      <c r="H158" s="170">
        <v>150</v>
      </c>
      <c r="I158" s="171"/>
      <c r="J158" s="172">
        <f t="shared" si="0"/>
        <v>0</v>
      </c>
      <c r="K158" s="168" t="s">
        <v>1</v>
      </c>
      <c r="L158" s="173"/>
      <c r="M158" s="174" t="s">
        <v>1</v>
      </c>
      <c r="N158" s="175" t="s">
        <v>43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160</v>
      </c>
      <c r="BK158" s="144">
        <f t="shared" si="9"/>
        <v>0</v>
      </c>
      <c r="BL158" s="17" t="s">
        <v>159</v>
      </c>
      <c r="BM158" s="143" t="s">
        <v>1877</v>
      </c>
    </row>
    <row r="159" spans="2:65" s="1" customFormat="1" ht="16.5" customHeight="1">
      <c r="B159" s="32"/>
      <c r="C159" s="166" t="s">
        <v>333</v>
      </c>
      <c r="D159" s="166" t="s">
        <v>231</v>
      </c>
      <c r="E159" s="167" t="s">
        <v>1878</v>
      </c>
      <c r="F159" s="168" t="s">
        <v>1879</v>
      </c>
      <c r="G159" s="169" t="s">
        <v>172</v>
      </c>
      <c r="H159" s="170">
        <v>1</v>
      </c>
      <c r="I159" s="171"/>
      <c r="J159" s="172">
        <f t="shared" si="0"/>
        <v>0</v>
      </c>
      <c r="K159" s="168" t="s">
        <v>1</v>
      </c>
      <c r="L159" s="173"/>
      <c r="M159" s="174" t="s">
        <v>1</v>
      </c>
      <c r="N159" s="175" t="s">
        <v>43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193</v>
      </c>
      <c r="AT159" s="143" t="s">
        <v>231</v>
      </c>
      <c r="AU159" s="143" t="s">
        <v>160</v>
      </c>
      <c r="AY159" s="17" t="s">
        <v>152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160</v>
      </c>
      <c r="BK159" s="144">
        <f t="shared" si="9"/>
        <v>0</v>
      </c>
      <c r="BL159" s="17" t="s">
        <v>159</v>
      </c>
      <c r="BM159" s="143" t="s">
        <v>1880</v>
      </c>
    </row>
    <row r="160" spans="2:65" s="1" customFormat="1" ht="16.5" customHeight="1">
      <c r="B160" s="32"/>
      <c r="C160" s="166" t="s">
        <v>337</v>
      </c>
      <c r="D160" s="166" t="s">
        <v>231</v>
      </c>
      <c r="E160" s="167" t="s">
        <v>1881</v>
      </c>
      <c r="F160" s="168" t="s">
        <v>1882</v>
      </c>
      <c r="G160" s="169" t="s">
        <v>545</v>
      </c>
      <c r="H160" s="170">
        <v>1</v>
      </c>
      <c r="I160" s="171"/>
      <c r="J160" s="172">
        <f t="shared" si="0"/>
        <v>0</v>
      </c>
      <c r="K160" s="168" t="s">
        <v>1</v>
      </c>
      <c r="L160" s="173"/>
      <c r="M160" s="174" t="s">
        <v>1</v>
      </c>
      <c r="N160" s="175" t="s">
        <v>43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193</v>
      </c>
      <c r="AT160" s="143" t="s">
        <v>231</v>
      </c>
      <c r="AU160" s="143" t="s">
        <v>160</v>
      </c>
      <c r="AY160" s="17" t="s">
        <v>152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160</v>
      </c>
      <c r="BK160" s="144">
        <f t="shared" si="9"/>
        <v>0</v>
      </c>
      <c r="BL160" s="17" t="s">
        <v>159</v>
      </c>
      <c r="BM160" s="143" t="s">
        <v>1883</v>
      </c>
    </row>
    <row r="161" spans="2:65" s="1" customFormat="1" ht="19.5">
      <c r="B161" s="32"/>
      <c r="D161" s="146" t="s">
        <v>235</v>
      </c>
      <c r="F161" s="176" t="s">
        <v>1884</v>
      </c>
      <c r="I161" s="177"/>
      <c r="L161" s="32"/>
      <c r="M161" s="178"/>
      <c r="T161" s="56"/>
      <c r="AT161" s="17" t="s">
        <v>235</v>
      </c>
      <c r="AU161" s="17" t="s">
        <v>160</v>
      </c>
    </row>
    <row r="162" spans="2:65" s="1" customFormat="1" ht="16.5" customHeight="1">
      <c r="B162" s="32"/>
      <c r="C162" s="166" t="s">
        <v>342</v>
      </c>
      <c r="D162" s="166" t="s">
        <v>231</v>
      </c>
      <c r="E162" s="167" t="s">
        <v>1885</v>
      </c>
      <c r="F162" s="168" t="s">
        <v>1886</v>
      </c>
      <c r="G162" s="169" t="s">
        <v>217</v>
      </c>
      <c r="H162" s="170">
        <v>25</v>
      </c>
      <c r="I162" s="171"/>
      <c r="J162" s="172">
        <f>ROUND(I162*H162,2)</f>
        <v>0</v>
      </c>
      <c r="K162" s="168" t="s">
        <v>1</v>
      </c>
      <c r="L162" s="173"/>
      <c r="M162" s="174" t="s">
        <v>1</v>
      </c>
      <c r="N162" s="175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193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1887</v>
      </c>
    </row>
    <row r="163" spans="2:65" s="1" customFormat="1" ht="16.5" customHeight="1">
      <c r="B163" s="32"/>
      <c r="C163" s="166" t="s">
        <v>348</v>
      </c>
      <c r="D163" s="166" t="s">
        <v>231</v>
      </c>
      <c r="E163" s="167" t="s">
        <v>1888</v>
      </c>
      <c r="F163" s="168" t="s">
        <v>1889</v>
      </c>
      <c r="G163" s="169" t="s">
        <v>545</v>
      </c>
      <c r="H163" s="170">
        <v>20</v>
      </c>
      <c r="I163" s="171"/>
      <c r="J163" s="172">
        <f>ROUND(I163*H163,2)</f>
        <v>0</v>
      </c>
      <c r="K163" s="168" t="s">
        <v>1</v>
      </c>
      <c r="L163" s="173"/>
      <c r="M163" s="174" t="s">
        <v>1</v>
      </c>
      <c r="N163" s="175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193</v>
      </c>
      <c r="AT163" s="143" t="s">
        <v>231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1890</v>
      </c>
    </row>
    <row r="164" spans="2:65" s="1" customFormat="1" ht="16.5" customHeight="1">
      <c r="B164" s="32"/>
      <c r="C164" s="132" t="s">
        <v>353</v>
      </c>
      <c r="D164" s="132" t="s">
        <v>154</v>
      </c>
      <c r="E164" s="133" t="s">
        <v>1891</v>
      </c>
      <c r="F164" s="134" t="s">
        <v>1892</v>
      </c>
      <c r="G164" s="135" t="s">
        <v>1893</v>
      </c>
      <c r="H164" s="136">
        <v>500</v>
      </c>
      <c r="I164" s="137"/>
      <c r="J164" s="138">
        <f>ROUND(I164*H164,2)</f>
        <v>0</v>
      </c>
      <c r="K164" s="134" t="s">
        <v>1</v>
      </c>
      <c r="L164" s="32"/>
      <c r="M164" s="193" t="s">
        <v>1</v>
      </c>
      <c r="N164" s="194" t="s">
        <v>43</v>
      </c>
      <c r="O164" s="195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500</v>
      </c>
    </row>
    <row r="165" spans="2:65" s="1" customFormat="1" ht="6.95" customHeight="1"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2"/>
    </row>
  </sheetData>
  <sheetProtection algorithmName="SHA-512" hashValue="8SDtqo/wmKppQlHBk7HMaExFVN1VWmE5UeTleGM9G4jSKyHBuXAUegIin3UliAR3ltuIiJ9h7JnAoipug0lf8g==" saltValue="yGWyVTzC6q8mr5J60UVE0bc5w4I1pax1ZlepMjFsEDMdC6dee6phLkZQAtlchGe99fx2noIGy614cPJdjSosDQ==" spinCount="100000" sheet="1" objects="1" scenarios="1" formatColumns="0" formatRows="0" autoFilter="0"/>
  <autoFilter ref="C117:K16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Komunitní sociální služby DOZP</v>
      </c>
      <c r="F7" s="237"/>
      <c r="G7" s="237"/>
      <c r="H7" s="2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198" t="s">
        <v>1894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225" t="s">
        <v>1</v>
      </c>
      <c r="F27" s="225"/>
      <c r="G27" s="225"/>
      <c r="H27" s="225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ROUND((SUM(BE123:BE155)),  2)</f>
        <v>0</v>
      </c>
      <c r="I33" s="92">
        <v>0.21</v>
      </c>
      <c r="J33" s="91">
        <f>ROUND(((SUM(BE123:BE155))*I33),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ROUND((SUM(BF123:BF155)),  2)</f>
        <v>0</v>
      </c>
      <c r="I34" s="92">
        <v>0.15</v>
      </c>
      <c r="J34" s="91">
        <f>ROUND(((SUM(BF123:BF155))*I34),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ROUND((SUM(BH123:BH155)),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Komunitní sociální služby DOZP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198" t="str">
        <f>E9</f>
        <v>VON - Vedlejší a ostatní náklady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1895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1896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1897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1898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9" customFormat="1" ht="19.899999999999999" customHeight="1">
      <c r="B101" s="108"/>
      <c r="D101" s="109" t="s">
        <v>1899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1900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1901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Komunitní sociální služby DOZP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198" t="str">
        <f>E9</f>
        <v>VON - Vedlejší a ostatní náklady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 parc. č.1628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0</v>
      </c>
      <c r="S123" s="53"/>
      <c r="T123" s="118">
        <f>T124</f>
        <v>0</v>
      </c>
      <c r="AT123" s="17" t="s">
        <v>76</v>
      </c>
      <c r="AU123" s="17" t="s">
        <v>109</v>
      </c>
      <c r="BK123" s="119">
        <f>BK124</f>
        <v>0</v>
      </c>
    </row>
    <row r="124" spans="2:65" s="11" customFormat="1" ht="25.9" customHeight="1">
      <c r="B124" s="120"/>
      <c r="D124" s="121" t="s">
        <v>76</v>
      </c>
      <c r="E124" s="122" t="s">
        <v>1902</v>
      </c>
      <c r="F124" s="122" t="s">
        <v>1903</v>
      </c>
      <c r="I124" s="123"/>
      <c r="J124" s="124">
        <f>BK124</f>
        <v>0</v>
      </c>
      <c r="L124" s="120"/>
      <c r="M124" s="125"/>
      <c r="P124" s="126">
        <f>P125+P131+P139+P146+P148+P150</f>
        <v>0</v>
      </c>
      <c r="R124" s="126">
        <f>R125+R131+R139+R146+R148+R150</f>
        <v>0</v>
      </c>
      <c r="T124" s="127">
        <f>T125+T131+T139+T146+T148+T150</f>
        <v>0</v>
      </c>
      <c r="AR124" s="121" t="s">
        <v>177</v>
      </c>
      <c r="AT124" s="128" t="s">
        <v>76</v>
      </c>
      <c r="AU124" s="128" t="s">
        <v>77</v>
      </c>
      <c r="AY124" s="121" t="s">
        <v>152</v>
      </c>
      <c r="BK124" s="129">
        <f>BK125+BK131+BK139+BK146+BK148+BK150</f>
        <v>0</v>
      </c>
    </row>
    <row r="125" spans="2:65" s="11" customFormat="1" ht="22.9" customHeight="1">
      <c r="B125" s="120"/>
      <c r="D125" s="121" t="s">
        <v>76</v>
      </c>
      <c r="E125" s="130" t="s">
        <v>1904</v>
      </c>
      <c r="F125" s="130" t="s">
        <v>1905</v>
      </c>
      <c r="I125" s="123"/>
      <c r="J125" s="131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177</v>
      </c>
      <c r="AT125" s="128" t="s">
        <v>76</v>
      </c>
      <c r="AU125" s="128" t="s">
        <v>85</v>
      </c>
      <c r="AY125" s="121" t="s">
        <v>152</v>
      </c>
      <c r="BK125" s="129">
        <f>SUM(BK126:BK130)</f>
        <v>0</v>
      </c>
    </row>
    <row r="126" spans="2:65" s="1" customFormat="1" ht="24.2" customHeight="1">
      <c r="B126" s="32"/>
      <c r="C126" s="132" t="s">
        <v>85</v>
      </c>
      <c r="D126" s="132" t="s">
        <v>154</v>
      </c>
      <c r="E126" s="133" t="s">
        <v>1906</v>
      </c>
      <c r="F126" s="134" t="s">
        <v>1907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1908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1908</v>
      </c>
      <c r="BM126" s="143" t="s">
        <v>1909</v>
      </c>
    </row>
    <row r="127" spans="2:65" s="1" customFormat="1" ht="21.75" customHeight="1">
      <c r="B127" s="32"/>
      <c r="C127" s="132" t="s">
        <v>160</v>
      </c>
      <c r="D127" s="132" t="s">
        <v>154</v>
      </c>
      <c r="E127" s="133" t="s">
        <v>1910</v>
      </c>
      <c r="F127" s="134" t="s">
        <v>1911</v>
      </c>
      <c r="G127" s="135" t="s">
        <v>798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1908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1908</v>
      </c>
      <c r="BM127" s="143" t="s">
        <v>1912</v>
      </c>
    </row>
    <row r="128" spans="2:65" s="1" customFormat="1" ht="16.5" customHeight="1">
      <c r="B128" s="32"/>
      <c r="C128" s="132" t="s">
        <v>219</v>
      </c>
      <c r="D128" s="132" t="s">
        <v>154</v>
      </c>
      <c r="E128" s="133" t="s">
        <v>1913</v>
      </c>
      <c r="F128" s="134" t="s">
        <v>1914</v>
      </c>
      <c r="G128" s="135" t="s">
        <v>798</v>
      </c>
      <c r="H128" s="136">
        <v>1</v>
      </c>
      <c r="I128" s="137"/>
      <c r="J128" s="138">
        <f>ROUND(I128*H128,2)</f>
        <v>0</v>
      </c>
      <c r="K128" s="134" t="s">
        <v>158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1908</v>
      </c>
      <c r="AT128" s="143" t="s">
        <v>154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1908</v>
      </c>
      <c r="BM128" s="143" t="s">
        <v>1915</v>
      </c>
    </row>
    <row r="129" spans="2:65" s="1" customFormat="1" ht="16.5" customHeight="1">
      <c r="B129" s="32"/>
      <c r="C129" s="132" t="s">
        <v>241</v>
      </c>
      <c r="D129" s="132" t="s">
        <v>154</v>
      </c>
      <c r="E129" s="133" t="s">
        <v>1916</v>
      </c>
      <c r="F129" s="134" t="s">
        <v>1917</v>
      </c>
      <c r="G129" s="135" t="s">
        <v>798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1908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1908</v>
      </c>
      <c r="BM129" s="143" t="s">
        <v>1918</v>
      </c>
    </row>
    <row r="130" spans="2:65" s="1" customFormat="1" ht="16.5" customHeight="1">
      <c r="B130" s="32"/>
      <c r="C130" s="132" t="s">
        <v>243</v>
      </c>
      <c r="D130" s="132" t="s">
        <v>154</v>
      </c>
      <c r="E130" s="133" t="s">
        <v>1919</v>
      </c>
      <c r="F130" s="134" t="s">
        <v>1920</v>
      </c>
      <c r="G130" s="135" t="s">
        <v>798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1908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1908</v>
      </c>
      <c r="BM130" s="143" t="s">
        <v>1921</v>
      </c>
    </row>
    <row r="131" spans="2:65" s="11" customFormat="1" ht="22.9" customHeight="1">
      <c r="B131" s="120"/>
      <c r="D131" s="121" t="s">
        <v>76</v>
      </c>
      <c r="E131" s="130" t="s">
        <v>1922</v>
      </c>
      <c r="F131" s="130" t="s">
        <v>1923</v>
      </c>
      <c r="I131" s="123"/>
      <c r="J131" s="131">
        <f>BK131</f>
        <v>0</v>
      </c>
      <c r="L131" s="120"/>
      <c r="M131" s="125"/>
      <c r="P131" s="126">
        <f>SUM(P132:P138)</f>
        <v>0</v>
      </c>
      <c r="R131" s="126">
        <f>SUM(R132:R138)</f>
        <v>0</v>
      </c>
      <c r="T131" s="127">
        <f>SUM(T132:T138)</f>
        <v>0</v>
      </c>
      <c r="AR131" s="121" t="s">
        <v>177</v>
      </c>
      <c r="AT131" s="128" t="s">
        <v>76</v>
      </c>
      <c r="AU131" s="128" t="s">
        <v>85</v>
      </c>
      <c r="AY131" s="121" t="s">
        <v>152</v>
      </c>
      <c r="BK131" s="129">
        <f>SUM(BK132:BK138)</f>
        <v>0</v>
      </c>
    </row>
    <row r="132" spans="2:65" s="1" customFormat="1" ht="37.9" customHeight="1">
      <c r="B132" s="32"/>
      <c r="C132" s="132" t="s">
        <v>165</v>
      </c>
      <c r="D132" s="132" t="s">
        <v>154</v>
      </c>
      <c r="E132" s="133" t="s">
        <v>1924</v>
      </c>
      <c r="F132" s="134" t="s">
        <v>1925</v>
      </c>
      <c r="G132" s="135" t="s">
        <v>798</v>
      </c>
      <c r="H132" s="136">
        <v>1</v>
      </c>
      <c r="I132" s="137"/>
      <c r="J132" s="138">
        <f t="shared" ref="J132:J138" si="0">ROUND(I132*H132,2)</f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ref="P132:P138" si="1">O132*H132</f>
        <v>0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1908</v>
      </c>
      <c r="AT132" s="143" t="s">
        <v>154</v>
      </c>
      <c r="AU132" s="143" t="s">
        <v>160</v>
      </c>
      <c r="AY132" s="17" t="s">
        <v>152</v>
      </c>
      <c r="BE132" s="144">
        <f t="shared" ref="BE132:BE138" si="4">IF(N132="základní",J132,0)</f>
        <v>0</v>
      </c>
      <c r="BF132" s="144">
        <f t="shared" ref="BF132:BF138" si="5">IF(N132="snížená",J132,0)</f>
        <v>0</v>
      </c>
      <c r="BG132" s="144">
        <f t="shared" ref="BG132:BG138" si="6">IF(N132="zákl. přenesená",J132,0)</f>
        <v>0</v>
      </c>
      <c r="BH132" s="144">
        <f t="shared" ref="BH132:BH138" si="7">IF(N132="sníž. přenesená",J132,0)</f>
        <v>0</v>
      </c>
      <c r="BI132" s="144">
        <f t="shared" ref="BI132:BI138" si="8">IF(N132="nulová",J132,0)</f>
        <v>0</v>
      </c>
      <c r="BJ132" s="17" t="s">
        <v>160</v>
      </c>
      <c r="BK132" s="144">
        <f t="shared" ref="BK132:BK138" si="9">ROUND(I132*H132,2)</f>
        <v>0</v>
      </c>
      <c r="BL132" s="17" t="s">
        <v>1908</v>
      </c>
      <c r="BM132" s="143" t="s">
        <v>1926</v>
      </c>
    </row>
    <row r="133" spans="2:65" s="1" customFormat="1" ht="16.5" customHeight="1">
      <c r="B133" s="32"/>
      <c r="C133" s="132" t="s">
        <v>159</v>
      </c>
      <c r="D133" s="132" t="s">
        <v>154</v>
      </c>
      <c r="E133" s="133" t="s">
        <v>1927</v>
      </c>
      <c r="F133" s="134" t="s">
        <v>1928</v>
      </c>
      <c r="G133" s="135" t="s">
        <v>798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1908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1908</v>
      </c>
      <c r="BM133" s="143" t="s">
        <v>1929</v>
      </c>
    </row>
    <row r="134" spans="2:65" s="1" customFormat="1" ht="24.2" customHeight="1">
      <c r="B134" s="32"/>
      <c r="C134" s="132" t="s">
        <v>177</v>
      </c>
      <c r="D134" s="132" t="s">
        <v>154</v>
      </c>
      <c r="E134" s="133" t="s">
        <v>1930</v>
      </c>
      <c r="F134" s="134" t="s">
        <v>1931</v>
      </c>
      <c r="G134" s="135" t="s">
        <v>798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1908</v>
      </c>
      <c r="AT134" s="143" t="s">
        <v>154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1908</v>
      </c>
      <c r="BM134" s="143" t="s">
        <v>1932</v>
      </c>
    </row>
    <row r="135" spans="2:65" s="1" customFormat="1" ht="16.5" customHeight="1">
      <c r="B135" s="32"/>
      <c r="C135" s="132" t="s">
        <v>184</v>
      </c>
      <c r="D135" s="132" t="s">
        <v>154</v>
      </c>
      <c r="E135" s="133" t="s">
        <v>1933</v>
      </c>
      <c r="F135" s="134" t="s">
        <v>1934</v>
      </c>
      <c r="G135" s="135" t="s">
        <v>798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1908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1908</v>
      </c>
      <c r="BM135" s="143" t="s">
        <v>1935</v>
      </c>
    </row>
    <row r="136" spans="2:65" s="1" customFormat="1" ht="66.75" customHeight="1">
      <c r="B136" s="32"/>
      <c r="C136" s="132" t="s">
        <v>189</v>
      </c>
      <c r="D136" s="132" t="s">
        <v>154</v>
      </c>
      <c r="E136" s="133" t="s">
        <v>1936</v>
      </c>
      <c r="F136" s="134" t="s">
        <v>1937</v>
      </c>
      <c r="G136" s="135" t="s">
        <v>798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1908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1908</v>
      </c>
      <c r="BM136" s="143" t="s">
        <v>1938</v>
      </c>
    </row>
    <row r="137" spans="2:65" s="1" customFormat="1" ht="16.5" customHeight="1">
      <c r="B137" s="32"/>
      <c r="C137" s="132" t="s">
        <v>193</v>
      </c>
      <c r="D137" s="132" t="s">
        <v>154</v>
      </c>
      <c r="E137" s="133" t="s">
        <v>1939</v>
      </c>
      <c r="F137" s="134" t="s">
        <v>1940</v>
      </c>
      <c r="G137" s="135" t="s">
        <v>798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1908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1908</v>
      </c>
      <c r="BM137" s="143" t="s">
        <v>1941</v>
      </c>
    </row>
    <row r="138" spans="2:65" s="1" customFormat="1" ht="16.5" customHeight="1">
      <c r="B138" s="32"/>
      <c r="C138" s="132" t="s">
        <v>199</v>
      </c>
      <c r="D138" s="132" t="s">
        <v>154</v>
      </c>
      <c r="E138" s="133" t="s">
        <v>1942</v>
      </c>
      <c r="F138" s="134" t="s">
        <v>1943</v>
      </c>
      <c r="G138" s="135" t="s">
        <v>798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1908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1908</v>
      </c>
      <c r="BM138" s="143" t="s">
        <v>1944</v>
      </c>
    </row>
    <row r="139" spans="2:65" s="11" customFormat="1" ht="22.9" customHeight="1">
      <c r="B139" s="120"/>
      <c r="D139" s="121" t="s">
        <v>76</v>
      </c>
      <c r="E139" s="130" t="s">
        <v>1945</v>
      </c>
      <c r="F139" s="130" t="s">
        <v>1946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0</v>
      </c>
      <c r="T139" s="127">
        <f>SUM(T140:T145)</f>
        <v>0</v>
      </c>
      <c r="AR139" s="121" t="s">
        <v>177</v>
      </c>
      <c r="AT139" s="128" t="s">
        <v>76</v>
      </c>
      <c r="AU139" s="128" t="s">
        <v>85</v>
      </c>
      <c r="AY139" s="121" t="s">
        <v>152</v>
      </c>
      <c r="BK139" s="129">
        <f>SUM(BK140:BK145)</f>
        <v>0</v>
      </c>
    </row>
    <row r="140" spans="2:65" s="1" customFormat="1" ht="16.5" customHeight="1">
      <c r="B140" s="32"/>
      <c r="C140" s="132" t="s">
        <v>204</v>
      </c>
      <c r="D140" s="132" t="s">
        <v>154</v>
      </c>
      <c r="E140" s="133" t="s">
        <v>1947</v>
      </c>
      <c r="F140" s="134" t="s">
        <v>1948</v>
      </c>
      <c r="G140" s="135" t="s">
        <v>798</v>
      </c>
      <c r="H140" s="136">
        <v>1</v>
      </c>
      <c r="I140" s="137"/>
      <c r="J140" s="138">
        <f t="shared" ref="J140:J145" si="10">ROUND(I140*H140,2)</f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1908</v>
      </c>
      <c r="AT140" s="143" t="s">
        <v>154</v>
      </c>
      <c r="AU140" s="143" t="s">
        <v>160</v>
      </c>
      <c r="AY140" s="17" t="s">
        <v>152</v>
      </c>
      <c r="BE140" s="144">
        <f t="shared" ref="BE140:BE145" si="14">IF(N140="základní",J140,0)</f>
        <v>0</v>
      </c>
      <c r="BF140" s="144">
        <f t="shared" ref="BF140:BF145" si="15">IF(N140="snížená",J140,0)</f>
        <v>0</v>
      </c>
      <c r="BG140" s="144">
        <f t="shared" ref="BG140:BG145" si="16">IF(N140="zákl. přenesená",J140,0)</f>
        <v>0</v>
      </c>
      <c r="BH140" s="144">
        <f t="shared" ref="BH140:BH145" si="17">IF(N140="sníž. přenesená",J140,0)</f>
        <v>0</v>
      </c>
      <c r="BI140" s="144">
        <f t="shared" ref="BI140:BI145" si="18">IF(N140="nulová",J140,0)</f>
        <v>0</v>
      </c>
      <c r="BJ140" s="17" t="s">
        <v>160</v>
      </c>
      <c r="BK140" s="144">
        <f t="shared" ref="BK140:BK145" si="19">ROUND(I140*H140,2)</f>
        <v>0</v>
      </c>
      <c r="BL140" s="17" t="s">
        <v>1908</v>
      </c>
      <c r="BM140" s="143" t="s">
        <v>1949</v>
      </c>
    </row>
    <row r="141" spans="2:65" s="1" customFormat="1" ht="16.5" customHeight="1">
      <c r="B141" s="32"/>
      <c r="C141" s="132" t="s">
        <v>237</v>
      </c>
      <c r="D141" s="132" t="s">
        <v>154</v>
      </c>
      <c r="E141" s="133" t="s">
        <v>1950</v>
      </c>
      <c r="F141" s="134" t="s">
        <v>1951</v>
      </c>
      <c r="G141" s="135" t="s">
        <v>798</v>
      </c>
      <c r="H141" s="136">
        <v>1</v>
      </c>
      <c r="I141" s="137"/>
      <c r="J141" s="138">
        <f t="shared" si="10"/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1908</v>
      </c>
      <c r="AT141" s="143" t="s">
        <v>154</v>
      </c>
      <c r="AU141" s="143" t="s">
        <v>160</v>
      </c>
      <c r="AY141" s="17" t="s">
        <v>152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160</v>
      </c>
      <c r="BK141" s="144">
        <f t="shared" si="19"/>
        <v>0</v>
      </c>
      <c r="BL141" s="17" t="s">
        <v>1908</v>
      </c>
      <c r="BM141" s="143" t="s">
        <v>1952</v>
      </c>
    </row>
    <row r="142" spans="2:65" s="1" customFormat="1" ht="16.5" customHeight="1">
      <c r="B142" s="32"/>
      <c r="C142" s="132" t="s">
        <v>223</v>
      </c>
      <c r="D142" s="132" t="s">
        <v>154</v>
      </c>
      <c r="E142" s="133" t="s">
        <v>1953</v>
      </c>
      <c r="F142" s="134" t="s">
        <v>1954</v>
      </c>
      <c r="G142" s="135" t="s">
        <v>798</v>
      </c>
      <c r="H142" s="136">
        <v>1</v>
      </c>
      <c r="I142" s="137"/>
      <c r="J142" s="138">
        <f t="shared" si="10"/>
        <v>0</v>
      </c>
      <c r="K142" s="134" t="s">
        <v>158</v>
      </c>
      <c r="L142" s="32"/>
      <c r="M142" s="139" t="s">
        <v>1</v>
      </c>
      <c r="N142" s="140" t="s">
        <v>43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1908</v>
      </c>
      <c r="AT142" s="143" t="s">
        <v>154</v>
      </c>
      <c r="AU142" s="143" t="s">
        <v>160</v>
      </c>
      <c r="AY142" s="17" t="s">
        <v>152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160</v>
      </c>
      <c r="BK142" s="144">
        <f t="shared" si="19"/>
        <v>0</v>
      </c>
      <c r="BL142" s="17" t="s">
        <v>1908</v>
      </c>
      <c r="BM142" s="143" t="s">
        <v>1955</v>
      </c>
    </row>
    <row r="143" spans="2:65" s="1" customFormat="1" ht="16.5" customHeight="1">
      <c r="B143" s="32"/>
      <c r="C143" s="132" t="s">
        <v>252</v>
      </c>
      <c r="D143" s="132" t="s">
        <v>154</v>
      </c>
      <c r="E143" s="133" t="s">
        <v>1956</v>
      </c>
      <c r="F143" s="134" t="s">
        <v>1957</v>
      </c>
      <c r="G143" s="135" t="s">
        <v>798</v>
      </c>
      <c r="H143" s="136">
        <v>1</v>
      </c>
      <c r="I143" s="137"/>
      <c r="J143" s="138">
        <f t="shared" si="10"/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1908</v>
      </c>
      <c r="AT143" s="143" t="s">
        <v>154</v>
      </c>
      <c r="AU143" s="143" t="s">
        <v>160</v>
      </c>
      <c r="AY143" s="17" t="s">
        <v>152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160</v>
      </c>
      <c r="BK143" s="144">
        <f t="shared" si="19"/>
        <v>0</v>
      </c>
      <c r="BL143" s="17" t="s">
        <v>1908</v>
      </c>
      <c r="BM143" s="143" t="s">
        <v>1958</v>
      </c>
    </row>
    <row r="144" spans="2:65" s="1" customFormat="1" ht="55.5" customHeight="1">
      <c r="B144" s="32"/>
      <c r="C144" s="132" t="s">
        <v>7</v>
      </c>
      <c r="D144" s="132" t="s">
        <v>154</v>
      </c>
      <c r="E144" s="133" t="s">
        <v>1959</v>
      </c>
      <c r="F144" s="134" t="s">
        <v>1960</v>
      </c>
      <c r="G144" s="135" t="s">
        <v>798</v>
      </c>
      <c r="H144" s="136">
        <v>1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43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1908</v>
      </c>
      <c r="AT144" s="143" t="s">
        <v>154</v>
      </c>
      <c r="AU144" s="143" t="s">
        <v>160</v>
      </c>
      <c r="AY144" s="17" t="s">
        <v>152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160</v>
      </c>
      <c r="BK144" s="144">
        <f t="shared" si="19"/>
        <v>0</v>
      </c>
      <c r="BL144" s="17" t="s">
        <v>1908</v>
      </c>
      <c r="BM144" s="143" t="s">
        <v>1961</v>
      </c>
    </row>
    <row r="145" spans="2:65" s="1" customFormat="1" ht="16.5" customHeight="1">
      <c r="B145" s="32"/>
      <c r="C145" s="132" t="s">
        <v>263</v>
      </c>
      <c r="D145" s="132" t="s">
        <v>154</v>
      </c>
      <c r="E145" s="133" t="s">
        <v>1962</v>
      </c>
      <c r="F145" s="134" t="s">
        <v>1963</v>
      </c>
      <c r="G145" s="135" t="s">
        <v>798</v>
      </c>
      <c r="H145" s="136">
        <v>1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43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1908</v>
      </c>
      <c r="AT145" s="143" t="s">
        <v>154</v>
      </c>
      <c r="AU145" s="143" t="s">
        <v>160</v>
      </c>
      <c r="AY145" s="17" t="s">
        <v>152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160</v>
      </c>
      <c r="BK145" s="144">
        <f t="shared" si="19"/>
        <v>0</v>
      </c>
      <c r="BL145" s="17" t="s">
        <v>1908</v>
      </c>
      <c r="BM145" s="143" t="s">
        <v>1964</v>
      </c>
    </row>
    <row r="146" spans="2:65" s="11" customFormat="1" ht="22.9" customHeight="1">
      <c r="B146" s="120"/>
      <c r="D146" s="121" t="s">
        <v>76</v>
      </c>
      <c r="E146" s="130" t="s">
        <v>1965</v>
      </c>
      <c r="F146" s="130" t="s">
        <v>1966</v>
      </c>
      <c r="I146" s="123"/>
      <c r="J146" s="131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177</v>
      </c>
      <c r="AT146" s="128" t="s">
        <v>76</v>
      </c>
      <c r="AU146" s="128" t="s">
        <v>85</v>
      </c>
      <c r="AY146" s="121" t="s">
        <v>152</v>
      </c>
      <c r="BK146" s="129">
        <f>BK147</f>
        <v>0</v>
      </c>
    </row>
    <row r="147" spans="2:65" s="1" customFormat="1" ht="16.5" customHeight="1">
      <c r="B147" s="32"/>
      <c r="C147" s="132" t="s">
        <v>8</v>
      </c>
      <c r="D147" s="132" t="s">
        <v>154</v>
      </c>
      <c r="E147" s="133" t="s">
        <v>1967</v>
      </c>
      <c r="F147" s="134" t="s">
        <v>1968</v>
      </c>
      <c r="G147" s="135" t="s">
        <v>798</v>
      </c>
      <c r="H147" s="136">
        <v>1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1908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1908</v>
      </c>
      <c r="BM147" s="143" t="s">
        <v>1969</v>
      </c>
    </row>
    <row r="148" spans="2:65" s="11" customFormat="1" ht="22.9" customHeight="1">
      <c r="B148" s="120"/>
      <c r="D148" s="121" t="s">
        <v>76</v>
      </c>
      <c r="E148" s="130" t="s">
        <v>1970</v>
      </c>
      <c r="F148" s="130" t="s">
        <v>1971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177</v>
      </c>
      <c r="AT148" s="128" t="s">
        <v>76</v>
      </c>
      <c r="AU148" s="128" t="s">
        <v>85</v>
      </c>
      <c r="AY148" s="121" t="s">
        <v>152</v>
      </c>
      <c r="BK148" s="129">
        <f>BK149</f>
        <v>0</v>
      </c>
    </row>
    <row r="149" spans="2:65" s="1" customFormat="1" ht="16.5" customHeight="1">
      <c r="B149" s="32"/>
      <c r="C149" s="132" t="s">
        <v>230</v>
      </c>
      <c r="D149" s="132" t="s">
        <v>154</v>
      </c>
      <c r="E149" s="133" t="s">
        <v>1972</v>
      </c>
      <c r="F149" s="134" t="s">
        <v>1973</v>
      </c>
      <c r="G149" s="135" t="s">
        <v>798</v>
      </c>
      <c r="H149" s="136">
        <v>1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1908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1908</v>
      </c>
      <c r="BM149" s="143" t="s">
        <v>1974</v>
      </c>
    </row>
    <row r="150" spans="2:65" s="11" customFormat="1" ht="22.9" customHeight="1">
      <c r="B150" s="120"/>
      <c r="D150" s="121" t="s">
        <v>76</v>
      </c>
      <c r="E150" s="130" t="s">
        <v>1975</v>
      </c>
      <c r="F150" s="130" t="s">
        <v>1976</v>
      </c>
      <c r="I150" s="123"/>
      <c r="J150" s="131">
        <f>BK150</f>
        <v>0</v>
      </c>
      <c r="L150" s="120"/>
      <c r="M150" s="125"/>
      <c r="P150" s="126">
        <f>SUM(P151:P155)</f>
        <v>0</v>
      </c>
      <c r="R150" s="126">
        <f>SUM(R151:R155)</f>
        <v>0</v>
      </c>
      <c r="T150" s="127">
        <f>SUM(T151:T155)</f>
        <v>0</v>
      </c>
      <c r="AR150" s="121" t="s">
        <v>177</v>
      </c>
      <c r="AT150" s="128" t="s">
        <v>76</v>
      </c>
      <c r="AU150" s="128" t="s">
        <v>85</v>
      </c>
      <c r="AY150" s="121" t="s">
        <v>152</v>
      </c>
      <c r="BK150" s="129">
        <f>SUM(BK151:BK155)</f>
        <v>0</v>
      </c>
    </row>
    <row r="151" spans="2:65" s="1" customFormat="1" ht="16.5" customHeight="1">
      <c r="B151" s="32"/>
      <c r="C151" s="132" t="s">
        <v>209</v>
      </c>
      <c r="D151" s="132" t="s">
        <v>154</v>
      </c>
      <c r="E151" s="133" t="s">
        <v>1977</v>
      </c>
      <c r="F151" s="134" t="s">
        <v>1978</v>
      </c>
      <c r="G151" s="135" t="s">
        <v>798</v>
      </c>
      <c r="H151" s="136">
        <v>1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1908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1908</v>
      </c>
      <c r="BM151" s="143" t="s">
        <v>1979</v>
      </c>
    </row>
    <row r="152" spans="2:65" s="1" customFormat="1" ht="16.5" customHeight="1">
      <c r="B152" s="32"/>
      <c r="C152" s="132" t="s">
        <v>214</v>
      </c>
      <c r="D152" s="132" t="s">
        <v>154</v>
      </c>
      <c r="E152" s="133" t="s">
        <v>1980</v>
      </c>
      <c r="F152" s="134" t="s">
        <v>1981</v>
      </c>
      <c r="G152" s="135" t="s">
        <v>798</v>
      </c>
      <c r="H152" s="136">
        <v>1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1908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1908</v>
      </c>
      <c r="BM152" s="143" t="s">
        <v>1982</v>
      </c>
    </row>
    <row r="153" spans="2:65" s="1" customFormat="1" ht="37.9" customHeight="1">
      <c r="B153" s="32"/>
      <c r="C153" s="132" t="s">
        <v>259</v>
      </c>
      <c r="D153" s="132" t="s">
        <v>154</v>
      </c>
      <c r="E153" s="133" t="s">
        <v>1983</v>
      </c>
      <c r="F153" s="134" t="s">
        <v>1984</v>
      </c>
      <c r="G153" s="135" t="s">
        <v>798</v>
      </c>
      <c r="H153" s="136">
        <v>1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1908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1908</v>
      </c>
      <c r="BM153" s="143" t="s">
        <v>1985</v>
      </c>
    </row>
    <row r="154" spans="2:65" s="1" customFormat="1" ht="87.75">
      <c r="B154" s="32"/>
      <c r="D154" s="146" t="s">
        <v>235</v>
      </c>
      <c r="F154" s="176" t="s">
        <v>1986</v>
      </c>
      <c r="I154" s="177"/>
      <c r="L154" s="32"/>
      <c r="M154" s="178"/>
      <c r="T154" s="56"/>
      <c r="AT154" s="17" t="s">
        <v>235</v>
      </c>
      <c r="AU154" s="17" t="s">
        <v>160</v>
      </c>
    </row>
    <row r="155" spans="2:65" s="1" customFormat="1" ht="16.5" customHeight="1">
      <c r="B155" s="32"/>
      <c r="C155" s="132" t="s">
        <v>267</v>
      </c>
      <c r="D155" s="132" t="s">
        <v>154</v>
      </c>
      <c r="E155" s="133" t="s">
        <v>1987</v>
      </c>
      <c r="F155" s="134" t="s">
        <v>1988</v>
      </c>
      <c r="G155" s="135" t="s">
        <v>798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93" t="s">
        <v>1</v>
      </c>
      <c r="N155" s="194" t="s">
        <v>43</v>
      </c>
      <c r="O155" s="195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AR155" s="143" t="s">
        <v>1908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1908</v>
      </c>
      <c r="BM155" s="143" t="s">
        <v>1989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pl2TlJ/iJhVRBwQjKAoEaJoETRcdqUOHrD58AyqwM49lmPKRuKJt9zzdq8kov7jFtXKf4sqYV4+bmgbvVjYYYg==" saltValue="WM9qv/COkgUpElGT7BouVL/9xIC14GNqj+6nxT0muC/bvZqtFZaGRsGpDI8CVqkOr7v5gRumFZ8QlJQUlkUc+A==" spinCount="100000" sheet="1" objects="1" scenarios="1" formatColumns="0" formatRows="0" autoFilter="0"/>
  <autoFilter ref="C122:K155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2023-10-23T10:57:26Z</dcterms:created>
  <dcterms:modified xsi:type="dcterms:W3CDTF">2023-10-23T11:02:56Z</dcterms:modified>
</cp:coreProperties>
</file>