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ekce IB - Oprava fasády" sheetId="2" r:id="rId2"/>
    <sheet name="Sekce IB.1 - Vedlejší roz...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'Sekce IB - Oprava fasády'!$C$128:$K$408</definedName>
    <definedName name="_xlnm.Print_Area" localSheetId="1">'Sekce IB - Oprava fasády'!$C$4:$J$76,'Sekce IB - Oprava fasády'!$C$116:$K$408</definedName>
    <definedName name="_xlnm.Print_Titles" localSheetId="1">'Sekce IB - Oprava fasády'!$128:$128</definedName>
    <definedName name="_xlnm._FilterDatabase" localSheetId="2" hidden="1">'Sekce IB.1 - Vedlejší roz...'!$C$120:$K$155</definedName>
    <definedName name="_xlnm.Print_Area" localSheetId="2">'Sekce IB.1 - Vedlejší roz...'!$C$4:$J$76,'Sekce IB.1 - Vedlejší roz...'!$C$108:$K$155</definedName>
    <definedName name="_xlnm.Print_Titles" localSheetId="2">'Sekce IB.1 - Vedlejší roz...'!$120:$120</definedName>
    <definedName name="_xlnm.Print_Area" localSheetId="3">'Seznam figur'!$C$4:$G$20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F117"/>
  <c r="F115"/>
  <c r="E113"/>
  <c r="J92"/>
  <c r="F91"/>
  <c r="F89"/>
  <c r="E87"/>
  <c r="J21"/>
  <c r="E21"/>
  <c r="J117"/>
  <c r="J20"/>
  <c r="J18"/>
  <c r="E18"/>
  <c r="F92"/>
  <c r="J17"/>
  <c r="J12"/>
  <c r="J115"/>
  <c r="E7"/>
  <c r="E111"/>
  <c i="2" r="J37"/>
  <c r="J36"/>
  <c i="1" r="AY95"/>
  <c i="2" r="J35"/>
  <c i="1" r="AX95"/>
  <c i="2" r="BI408"/>
  <c r="BH408"/>
  <c r="BG408"/>
  <c r="BF408"/>
  <c r="T408"/>
  <c r="T407"/>
  <c r="R408"/>
  <c r="R407"/>
  <c r="P408"/>
  <c r="P407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8"/>
  <c r="BH398"/>
  <c r="BG398"/>
  <c r="BF398"/>
  <c r="T398"/>
  <c r="R398"/>
  <c r="P398"/>
  <c r="BI395"/>
  <c r="BH395"/>
  <c r="BG395"/>
  <c r="BF395"/>
  <c r="T395"/>
  <c r="R395"/>
  <c r="P395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T383"/>
  <c r="R384"/>
  <c r="R383"/>
  <c r="P384"/>
  <c r="P383"/>
  <c r="BI382"/>
  <c r="BH382"/>
  <c r="BG382"/>
  <c r="BF382"/>
  <c r="T382"/>
  <c r="R382"/>
  <c r="P382"/>
  <c r="BI381"/>
  <c r="BH381"/>
  <c r="BG381"/>
  <c r="BF381"/>
  <c r="T381"/>
  <c r="R381"/>
  <c r="P381"/>
  <c r="BI379"/>
  <c r="BH379"/>
  <c r="BG379"/>
  <c r="BF379"/>
  <c r="T379"/>
  <c r="R379"/>
  <c r="P379"/>
  <c r="BI378"/>
  <c r="BH378"/>
  <c r="BG378"/>
  <c r="BF378"/>
  <c r="T378"/>
  <c r="R378"/>
  <c r="P378"/>
  <c r="BI376"/>
  <c r="BH376"/>
  <c r="BG376"/>
  <c r="BF376"/>
  <c r="T376"/>
  <c r="R376"/>
  <c r="P376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7"/>
  <c r="BH367"/>
  <c r="BG367"/>
  <c r="BF367"/>
  <c r="T367"/>
  <c r="R367"/>
  <c r="P367"/>
  <c r="BI363"/>
  <c r="BH363"/>
  <c r="BG363"/>
  <c r="BF363"/>
  <c r="T363"/>
  <c r="R363"/>
  <c r="P363"/>
  <c r="BI362"/>
  <c r="BH362"/>
  <c r="BG362"/>
  <c r="BF362"/>
  <c r="T362"/>
  <c r="R362"/>
  <c r="P362"/>
  <c r="BI360"/>
  <c r="BH360"/>
  <c r="BG360"/>
  <c r="BF360"/>
  <c r="T360"/>
  <c r="R360"/>
  <c r="P360"/>
  <c r="BI356"/>
  <c r="BH356"/>
  <c r="BG356"/>
  <c r="BF356"/>
  <c r="T356"/>
  <c r="R356"/>
  <c r="P356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R249"/>
  <c r="P249"/>
  <c r="BI244"/>
  <c r="BH244"/>
  <c r="BG244"/>
  <c r="BF244"/>
  <c r="T244"/>
  <c r="R244"/>
  <c r="P244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4"/>
  <c r="BH214"/>
  <c r="BG214"/>
  <c r="BF214"/>
  <c r="T214"/>
  <c r="R214"/>
  <c r="P214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J126"/>
  <c r="F125"/>
  <c r="F123"/>
  <c r="E121"/>
  <c r="J92"/>
  <c r="F91"/>
  <c r="F89"/>
  <c r="E87"/>
  <c r="J21"/>
  <c r="E21"/>
  <c r="J125"/>
  <c r="J20"/>
  <c r="J18"/>
  <c r="E18"/>
  <c r="F126"/>
  <c r="J17"/>
  <c r="J12"/>
  <c r="J123"/>
  <c r="E7"/>
  <c r="E85"/>
  <c i="1" r="L90"/>
  <c r="AM90"/>
  <c r="AM89"/>
  <c r="L89"/>
  <c r="AM87"/>
  <c r="L87"/>
  <c r="L85"/>
  <c r="L84"/>
  <c i="2" r="BK398"/>
  <c r="BK387"/>
  <c r="J382"/>
  <c r="J376"/>
  <c r="J371"/>
  <c r="J367"/>
  <c r="BK356"/>
  <c r="BK346"/>
  <c r="J337"/>
  <c r="J325"/>
  <c r="J308"/>
  <c r="J292"/>
  <c r="BK276"/>
  <c r="BK406"/>
  <c r="J398"/>
  <c r="BK390"/>
  <c r="J378"/>
  <c r="J370"/>
  <c r="J362"/>
  <c r="J350"/>
  <c r="BK337"/>
  <c r="BK325"/>
  <c r="BK308"/>
  <c r="BK292"/>
  <c r="J276"/>
  <c r="J264"/>
  <c r="BK254"/>
  <c r="BK244"/>
  <c r="BK229"/>
  <c r="BK194"/>
  <c r="J179"/>
  <c r="BK152"/>
  <c r="J132"/>
  <c r="J229"/>
  <c r="BK209"/>
  <c r="J189"/>
  <c r="J174"/>
  <c r="BK147"/>
  <c i="3" r="J155"/>
  <c r="BK147"/>
  <c r="J142"/>
  <c r="BK139"/>
  <c r="J132"/>
  <c r="BK128"/>
  <c r="J154"/>
  <c r="J147"/>
  <c r="J140"/>
  <c r="J138"/>
  <c r="J131"/>
  <c r="BK127"/>
  <c r="J151"/>
  <c i="2" r="J400"/>
  <c r="J393"/>
  <c r="J384"/>
  <c r="BK379"/>
  <c r="BK372"/>
  <c r="BK369"/>
  <c r="BK362"/>
  <c r="J354"/>
  <c r="J343"/>
  <c r="J331"/>
  <c r="BK316"/>
  <c r="J300"/>
  <c r="J284"/>
  <c r="BK408"/>
  <c r="J403"/>
  <c r="BK395"/>
  <c r="J387"/>
  <c r="J381"/>
  <c r="J372"/>
  <c r="BK367"/>
  <c r="J356"/>
  <c r="J346"/>
  <c r="BK331"/>
  <c r="BK320"/>
  <c r="BK304"/>
  <c r="J288"/>
  <c r="BK268"/>
  <c r="BK259"/>
  <c r="J254"/>
  <c r="J244"/>
  <c r="BK224"/>
  <c r="J214"/>
  <c r="J199"/>
  <c r="BK174"/>
  <c r="J147"/>
  <c r="BK272"/>
  <c r="BK214"/>
  <c r="J194"/>
  <c r="BK179"/>
  <c r="J152"/>
  <c r="BK132"/>
  <c i="3" r="BK148"/>
  <c r="J145"/>
  <c r="BK140"/>
  <c r="J137"/>
  <c r="BK131"/>
  <c r="J127"/>
  <c r="BK124"/>
  <c r="J148"/>
  <c r="BK145"/>
  <c r="J134"/>
  <c r="J130"/>
  <c r="J126"/>
  <c i="2" r="J395"/>
  <c r="J390"/>
  <c r="BK381"/>
  <c r="BK378"/>
  <c r="BK370"/>
  <c r="J363"/>
  <c r="BK360"/>
  <c r="BK350"/>
  <c r="BK340"/>
  <c r="BK328"/>
  <c r="BK312"/>
  <c r="BK296"/>
  <c r="BK280"/>
  <c r="J406"/>
  <c r="BK400"/>
  <c r="BK384"/>
  <c r="J379"/>
  <c r="BK371"/>
  <c r="BK363"/>
  <c r="BK354"/>
  <c r="J340"/>
  <c r="J328"/>
  <c r="J316"/>
  <c r="BK300"/>
  <c r="BK284"/>
  <c r="J272"/>
  <c r="BK264"/>
  <c r="BK249"/>
  <c r="BK239"/>
  <c r="BK219"/>
  <c r="J204"/>
  <c r="J184"/>
  <c r="J162"/>
  <c r="J137"/>
  <c r="BK234"/>
  <c r="J219"/>
  <c r="BK204"/>
  <c r="BK162"/>
  <c r="BK137"/>
  <c i="1" r="AS94"/>
  <c i="3" r="BK129"/>
  <c r="J125"/>
  <c r="J149"/>
  <c r="BK142"/>
  <c r="BK137"/>
  <c r="J129"/>
  <c r="BK125"/>
  <c r="BK154"/>
  <c i="2" r="J334"/>
  <c r="J320"/>
  <c r="J304"/>
  <c r="BK288"/>
  <c r="J408"/>
  <c r="BK403"/>
  <c r="BK393"/>
  <c r="BK382"/>
  <c r="BK376"/>
  <c r="J369"/>
  <c r="J360"/>
  <c r="BK343"/>
  <c r="BK334"/>
  <c r="J312"/>
  <c r="J296"/>
  <c r="J280"/>
  <c r="J268"/>
  <c r="J259"/>
  <c r="J249"/>
  <c r="J234"/>
  <c r="J209"/>
  <c r="BK189"/>
  <c r="BK157"/>
  <c r="BK142"/>
  <c r="J239"/>
  <c r="J224"/>
  <c r="BK199"/>
  <c r="BK184"/>
  <c r="J157"/>
  <c r="J142"/>
  <c i="3" r="BK149"/>
  <c r="BK144"/>
  <c r="BK138"/>
  <c r="BK134"/>
  <c r="BK130"/>
  <c r="BK126"/>
  <c r="BK151"/>
  <c r="J144"/>
  <c r="J139"/>
  <c r="BK132"/>
  <c r="J128"/>
  <c r="J124"/>
  <c r="BK155"/>
  <c i="2" l="1" r="P263"/>
  <c r="P131"/>
  <c r="P130"/>
  <c r="BK324"/>
  <c r="J324"/>
  <c r="J100"/>
  <c r="BK349"/>
  <c r="J349"/>
  <c r="J101"/>
  <c r="BK355"/>
  <c r="J355"/>
  <c r="J102"/>
  <c r="BK377"/>
  <c r="J377"/>
  <c r="J103"/>
  <c r="BK394"/>
  <c r="J394"/>
  <c r="J107"/>
  <c r="R399"/>
  <c r="BK263"/>
  <c r="J263"/>
  <c r="J99"/>
  <c r="P324"/>
  <c r="P349"/>
  <c r="P355"/>
  <c r="T377"/>
  <c r="T386"/>
  <c r="P399"/>
  <c i="3" r="BK123"/>
  <c r="T123"/>
  <c r="BK153"/>
  <c r="J153"/>
  <c r="J101"/>
  <c i="2" r="R263"/>
  <c r="R131"/>
  <c r="R130"/>
  <c r="R324"/>
  <c r="T349"/>
  <c r="T355"/>
  <c r="R377"/>
  <c r="BK386"/>
  <c r="J386"/>
  <c r="J106"/>
  <c r="R386"/>
  <c r="T394"/>
  <c r="BK399"/>
  <c r="J399"/>
  <c r="J108"/>
  <c i="3" r="P123"/>
  <c r="BK136"/>
  <c r="J136"/>
  <c r="J99"/>
  <c r="R136"/>
  <c r="BK146"/>
  <c r="J146"/>
  <c r="J100"/>
  <c r="R146"/>
  <c r="P153"/>
  <c r="T153"/>
  <c i="2" r="T263"/>
  <c r="T131"/>
  <c r="T130"/>
  <c r="T324"/>
  <c r="R349"/>
  <c r="R355"/>
  <c r="P377"/>
  <c r="P386"/>
  <c r="P394"/>
  <c r="R394"/>
  <c r="T399"/>
  <c i="3" r="R123"/>
  <c r="P136"/>
  <c r="T136"/>
  <c r="P146"/>
  <c r="T146"/>
  <c r="R153"/>
  <c i="2" r="BK383"/>
  <c r="J383"/>
  <c r="J104"/>
  <c r="BK407"/>
  <c r="J407"/>
  <c r="J109"/>
  <c r="BK131"/>
  <c r="J131"/>
  <c r="J98"/>
  <c i="3" r="BE154"/>
  <c r="BE155"/>
  <c r="J89"/>
  <c r="J91"/>
  <c r="F118"/>
  <c r="BE125"/>
  <c r="BE126"/>
  <c r="BE129"/>
  <c r="BE132"/>
  <c r="BE140"/>
  <c r="BE142"/>
  <c r="BE144"/>
  <c r="BE147"/>
  <c r="BE149"/>
  <c r="BE151"/>
  <c r="E85"/>
  <c r="BE124"/>
  <c r="BE127"/>
  <c r="BE128"/>
  <c r="BE130"/>
  <c r="BE131"/>
  <c r="BE134"/>
  <c r="BE137"/>
  <c r="BE138"/>
  <c r="BE139"/>
  <c r="BE145"/>
  <c r="BE148"/>
  <c i="2" r="F92"/>
  <c r="E119"/>
  <c r="BE132"/>
  <c r="BE152"/>
  <c r="BE174"/>
  <c r="BE194"/>
  <c r="BE204"/>
  <c r="BE209"/>
  <c r="BE229"/>
  <c r="BE234"/>
  <c r="BE239"/>
  <c r="BE268"/>
  <c r="J89"/>
  <c r="J91"/>
  <c r="BE137"/>
  <c r="BE142"/>
  <c r="BE147"/>
  <c r="BE157"/>
  <c r="BE162"/>
  <c r="BE179"/>
  <c r="BE184"/>
  <c r="BE189"/>
  <c r="BE199"/>
  <c r="BE214"/>
  <c r="BE219"/>
  <c r="BE224"/>
  <c r="BE244"/>
  <c r="BE249"/>
  <c r="BE254"/>
  <c r="BE259"/>
  <c r="BE264"/>
  <c r="BE272"/>
  <c r="BE288"/>
  <c r="BE300"/>
  <c r="BE304"/>
  <c r="BE316"/>
  <c r="BE331"/>
  <c r="BE334"/>
  <c r="BE337"/>
  <c r="BE340"/>
  <c r="BE350"/>
  <c r="BE354"/>
  <c r="BE360"/>
  <c r="BE362"/>
  <c r="BE363"/>
  <c r="BE369"/>
  <c r="BE370"/>
  <c r="BE372"/>
  <c r="BE381"/>
  <c r="BE387"/>
  <c r="BE390"/>
  <c r="BE398"/>
  <c r="BE400"/>
  <c r="BE403"/>
  <c r="BE406"/>
  <c r="BE408"/>
  <c r="BE276"/>
  <c r="BE280"/>
  <c r="BE284"/>
  <c r="BE292"/>
  <c r="BE296"/>
  <c r="BE308"/>
  <c r="BE312"/>
  <c r="BE320"/>
  <c r="BE325"/>
  <c r="BE328"/>
  <c r="BE343"/>
  <c r="BE346"/>
  <c r="BE356"/>
  <c r="BE367"/>
  <c r="BE371"/>
  <c r="BE376"/>
  <c r="BE378"/>
  <c r="BE379"/>
  <c r="BE382"/>
  <c r="BE384"/>
  <c r="BE393"/>
  <c r="BE395"/>
  <c r="F37"/>
  <c i="1" r="BD95"/>
  <c i="2" r="F35"/>
  <c i="1" r="BB95"/>
  <c i="2" r="F36"/>
  <c i="1" r="BC95"/>
  <c i="3" r="F34"/>
  <c i="1" r="BA96"/>
  <c i="3" r="F35"/>
  <c i="1" r="BB96"/>
  <c i="3" r="J34"/>
  <c i="1" r="AW96"/>
  <c i="3" r="F37"/>
  <c i="1" r="BD96"/>
  <c i="2" r="J34"/>
  <c i="1" r="AW95"/>
  <c i="3" r="F36"/>
  <c i="1" r="BC96"/>
  <c i="2" r="F34"/>
  <c i="1" r="BA95"/>
  <c i="3" l="1" r="P122"/>
  <c r="P121"/>
  <c i="1" r="AU96"/>
  <c i="3" r="BK122"/>
  <c r="J122"/>
  <c r="J97"/>
  <c i="2" r="T385"/>
  <c r="T129"/>
  <c i="3" r="R122"/>
  <c r="R121"/>
  <c i="2" r="P385"/>
  <c r="P129"/>
  <c i="1" r="AU95"/>
  <c i="2" r="R385"/>
  <c r="R129"/>
  <c i="3" r="T122"/>
  <c r="T121"/>
  <c i="2" r="BK385"/>
  <c r="J385"/>
  <c r="J105"/>
  <c i="3" r="J123"/>
  <c r="J98"/>
  <c i="2" r="BK130"/>
  <c r="J130"/>
  <c r="J97"/>
  <c r="F33"/>
  <c i="1" r="AZ95"/>
  <c r="BB94"/>
  <c r="W31"/>
  <c r="BA94"/>
  <c r="W30"/>
  <c i="3" r="F33"/>
  <c i="1" r="AZ96"/>
  <c i="2" r="J33"/>
  <c i="1" r="AV95"/>
  <c r="AT95"/>
  <c r="BC94"/>
  <c r="W32"/>
  <c r="BD94"/>
  <c r="W33"/>
  <c i="3" r="J33"/>
  <c i="1" r="AV96"/>
  <c r="AT96"/>
  <c i="3" l="1" r="BK121"/>
  <c r="J121"/>
  <c i="2" r="BK129"/>
  <c r="J129"/>
  <c r="J96"/>
  <c i="1" r="AU94"/>
  <c i="3" r="J30"/>
  <c i="1" r="AG96"/>
  <c r="AZ94"/>
  <c r="W29"/>
  <c r="AY94"/>
  <c r="AX94"/>
  <c r="AW94"/>
  <c r="AK30"/>
  <c i="3" l="1" r="J39"/>
  <c r="J96"/>
  <c i="1" r="AN96"/>
  <c i="2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<sst xmlns="http://schemas.openxmlformats.org/spreadsheetml/2006/main">
  <si>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</si>
  <si>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</si>
  <si>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</si>
  <si>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</si>
  <si>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</si>
  <si>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{32998b30-70b4-401a-8bb2-5df54fd44d2b}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</si>
  <si>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</si>
  <si>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</si>
  <si>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</si>
  <si>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</si>
  <si>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</si>
  <si>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</si>
  <si>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</si>
  <si>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</si>
  <si>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2020/1111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</si>
  <si>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</si>
  <si>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</si>
  <si>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Oprava fasády - Gymnázium Boženy Němcové, sekce IB,  Hradec Králové, 5.9.2023</t>
  </si>
  <si>
    <t>KSO:</t>
  </si>
  <si>
    <t>CC-CZ:</t>
  </si>
  <si>
    <t>Místo:</t>
  </si>
  <si>
    <t>parč. č. sr. 407/1</t>
  </si>
  <si>
    <t>Datum:</t>
  </si>
  <si>
    <t>5. 9. 2023</t>
  </si>
  <si>
    <t>Zadavatel:</t>
  </si>
  <si>
    <t>IČ:</t>
  </si>
  <si>
    <t>Královehradecký kraj, Pivovarské nám. 1245, Hradec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</si>
  <si>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</si>
  <si>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</si>
  <si>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</si>
  <si>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</si>
  <si>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</si>
  <si>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</si>
  <si>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</si>
  <si>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Projecticon s.r.o., A. Kopeckého 151, Nový Hrádek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</si>
  <si>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</si>
  <si>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</si>
  <si>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</si>
  <si>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</si>
  <si>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</si>
  <si>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</si>
  <si>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</si>
  <si>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</si>
  <si>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</si>
  <si>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</si>
  <si>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</si>
  <si>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</si>
  <si>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</si>
  <si>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</si>
  <si>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</si>
  <si>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</si>
  <si>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</si>
  <si>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</si>
  <si>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</si>
  <si>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</si>
  <si>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</si>
  <si>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</si>
  <si>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</si>
  <si>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</si>
  <si>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</si>
  <si>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</si>
  <si>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</si>
  <si>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</si>
  <si>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</si>
  <si>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</si>
  <si>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</si>
  <si>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</si>
  <si>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</si>
  <si>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</si>
  <si>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</si>
  <si>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</si>
  <si>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</si>
  <si>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</si>
  <si>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</si>
  <si>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</si>
  <si>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</si>
  <si>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</si>
  <si>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</si>
  <si>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</si>
  <si>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</si>
  <si>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</si>
  <si>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</si>
  <si>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Sekce IB</t>
  </si>
  <si>
    <t>Oprava fasády</t>
  </si>
  <si>
    <t>STA</t>
  </si>
  <si>
    <t>1</t>
  </si>
  <si>
    <t>{4c4cdcda-a009-4b28-892f-7bcdacf984e7}</t>
  </si>
  <si>
    <t>2</t>
  </si>
  <si>
    <t>Sekce IB.1</t>
  </si>
  <si>
    <t>Vedlejší rozpočtovací náklady</t>
  </si>
  <si>
    <t>{197e7555-aaa3-4568-acda-076d677c03fe}</t>
  </si>
  <si>
    <t>LES</t>
  </si>
  <si>
    <t>Lešení</t>
  </si>
  <si>
    <t>2042,04</t>
  </si>
  <si>
    <t>KRYCÍ LIST SOUPISU PRACÍ</t>
  </si>
  <si>
    <t>Objekt:</t>
  </si>
  <si>
    <t>Sekce IB - Oprava fasády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</si>
  <si>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</si>
  <si>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</si>
  <si>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</si>
  <si>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</si>
  <si>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</si>
  <si>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</si>
  <si>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112 - Plocha, včetně soklu</t>
  </si>
  <si>
    <t xml:space="preserve">      120 - Fasádní prvky, kompletní oprava dle skutečného stavu</t>
  </si>
  <si>
    <t xml:space="preserve">      118 - Demontované prvky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</si>
  <si>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</si>
  <si>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</si>
  <si>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</si>
  <si>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</si>
  <si>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</si>
  <si>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</si>
  <si>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741 - Elektroinstalace - silnoproud</t>
  </si>
  <si>
    <t xml:space="preserve">    764 - Konstrukce klempířské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</si>
  <si>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</si>
  <si>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</si>
  <si>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</si>
  <si>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</si>
  <si>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</si>
  <si>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</si>
  <si>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</si>
  <si>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</si>
  <si>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</si>
  <si>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</si>
  <si>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</si>
  <si>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</si>
  <si>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</si>
  <si>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</si>
  <si>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</si>
  <si>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</si>
  <si>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</si>
  <si>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112</t>
  </si>
  <si>
    <t>Plocha, včetně soklu</t>
  </si>
  <si>
    <t>K</t>
  </si>
  <si>
    <t>783806R01</t>
  </si>
  <si>
    <t xml:space="preserve">Odstranění nátěrů z omítek oškrábáním </t>
  </si>
  <si>
    <t>m2</t>
  </si>
  <si>
    <t>CS ÚRS 2023 02</t>
  </si>
  <si>
    <t>16</t>
  </si>
  <si>
    <t>1157482548</t>
  </si>
  <si>
    <t>VV</t>
  </si>
  <si>
    <t>Viz PD , výkres D.1.1.03 - Sekce I.B - Stav poškození fasády</t>
  </si>
  <si>
    <t>"Sekce IB.a" 172,9</t>
  </si>
  <si>
    <t>"Sekce IB.b" 540,34+65+65+303+16,8+219,89</t>
  </si>
  <si>
    <t>Součet</t>
  </si>
  <si>
    <t>4</t>
  </si>
  <si>
    <t>783806R02</t>
  </si>
  <si>
    <t>Odstranění akrylátových nátěrů z omítek</t>
  </si>
  <si>
    <t>2006423511</t>
  </si>
  <si>
    <t>3</t>
  </si>
  <si>
    <t>985131R01</t>
  </si>
  <si>
    <t>Ruční dočištění ploch stěn ocelových kartáči</t>
  </si>
  <si>
    <t>199742072</t>
  </si>
  <si>
    <t>Viz PD, výkres D.1.1.03 - Sekce I.B - Stav poškození fasády</t>
  </si>
  <si>
    <t>"Sekce IB.a" 80,99</t>
  </si>
  <si>
    <t>"Sekce IB.b" 57,83*2+38,69*2+14,27*2+8,7*2+66,42+40,78+4,05+1,64+49,72+27,08</t>
  </si>
  <si>
    <t>985131R02</t>
  </si>
  <si>
    <t>Odstranění nesoudržných omítkových ploch</t>
  </si>
  <si>
    <t>-599808910</t>
  </si>
  <si>
    <t>5</t>
  </si>
  <si>
    <t>978019R01</t>
  </si>
  <si>
    <t>Otlučení (osekání) vnější omítky stupně členitosti 5</t>
  </si>
  <si>
    <t>-351282223</t>
  </si>
  <si>
    <t>6</t>
  </si>
  <si>
    <t>978023R01</t>
  </si>
  <si>
    <t>Vyškrabání spár zdiva cihelného</t>
  </si>
  <si>
    <t>1221247094</t>
  </si>
  <si>
    <t>7</t>
  </si>
  <si>
    <t>629995R15</t>
  </si>
  <si>
    <t>Očištění vnějších ploch tlakovou vodou</t>
  </si>
  <si>
    <t>-1292015563</t>
  </si>
  <si>
    <t>"1x očištění s čistícím přípravkem - celá fasáda, bez otvorů"</t>
  </si>
  <si>
    <t>Viz PD , výkres D.1.1.02 - Sekce I.B - Stav poškození fasády</t>
  </si>
  <si>
    <t>"Sekce IBa" 172,9</t>
  </si>
  <si>
    <t>"Sekce IBb" 1210,03</t>
  </si>
  <si>
    <t>Mezisoučet</t>
  </si>
  <si>
    <t xml:space="preserve">"1x očistění čistou vodou - celá fasáda, bez otvorů" </t>
  </si>
  <si>
    <t>8</t>
  </si>
  <si>
    <t>629995R01</t>
  </si>
  <si>
    <t xml:space="preserve">Příplatek  k očištění vnějích ploch tlakovou vodou za příměs čistícího koncentrátu na tenzidové bázi</t>
  </si>
  <si>
    <t>-1683033145</t>
  </si>
  <si>
    <t>9</t>
  </si>
  <si>
    <t>712400R01</t>
  </si>
  <si>
    <t>Odstranění povlaku odškrabáním mechu s urovnáním povrchu a očištěním</t>
  </si>
  <si>
    <t>757023314</t>
  </si>
  <si>
    <t>10</t>
  </si>
  <si>
    <t>783801R01</t>
  </si>
  <si>
    <t>Očištění 2x nátěrem biocidním přípravkem a okartáčováním omítek členitosti 5</t>
  </si>
  <si>
    <t>148636290</t>
  </si>
  <si>
    <t>11</t>
  </si>
  <si>
    <t>622121R01</t>
  </si>
  <si>
    <t>Zatření spár maltou vnějších stěn z cihel</t>
  </si>
  <si>
    <t>1430356448</t>
  </si>
  <si>
    <t>12</t>
  </si>
  <si>
    <t>622131R01</t>
  </si>
  <si>
    <t>Spojovací postřik vnějších stěn nanášený celoplošně ručně</t>
  </si>
  <si>
    <t>1484761201</t>
  </si>
  <si>
    <t>13</t>
  </si>
  <si>
    <t>622135R01</t>
  </si>
  <si>
    <t>Zpevnění podkladu pomocí čistého křemičitanu (fixativu)</t>
  </si>
  <si>
    <t>-199703473</t>
  </si>
  <si>
    <t>14</t>
  </si>
  <si>
    <t>349235R21</t>
  </si>
  <si>
    <t>Doplnění plošných fasádních prvků vyložených - bosáže a plošných prvků</t>
  </si>
  <si>
    <t>1922950002</t>
  </si>
  <si>
    <t>349235R02</t>
  </si>
  <si>
    <t>Jádrová vápenná omítka na vnějších stěnách</t>
  </si>
  <si>
    <t>-983249707</t>
  </si>
  <si>
    <t>349235R09</t>
  </si>
  <si>
    <t>Štuková vápenná omítka na vnějších stěnách</t>
  </si>
  <si>
    <t>514709015</t>
  </si>
  <si>
    <t>17</t>
  </si>
  <si>
    <t>622131R21</t>
  </si>
  <si>
    <t>Penetrační nátěr vnějších stěn nanášený ručně</t>
  </si>
  <si>
    <t>170616209</t>
  </si>
  <si>
    <t>18</t>
  </si>
  <si>
    <t>349235R03</t>
  </si>
  <si>
    <t>Nátěr minerální silikátovou barvou</t>
  </si>
  <si>
    <t>-2072360868</t>
  </si>
  <si>
    <t>19</t>
  </si>
  <si>
    <t>349235R05</t>
  </si>
  <si>
    <t>Odsolení soklu z vápencového obkladu</t>
  </si>
  <si>
    <t>464072122</t>
  </si>
  <si>
    <t>"Sekce IB.a" 10,87</t>
  </si>
  <si>
    <t>"Sekce IB.b"27,49+3,63+3,31+8,11+0,39+14,98</t>
  </si>
  <si>
    <t>20</t>
  </si>
  <si>
    <t>349235R06</t>
  </si>
  <si>
    <t>Očištění soklu z vápencového obkladu</t>
  </si>
  <si>
    <t>2072134568</t>
  </si>
  <si>
    <t>349235R07</t>
  </si>
  <si>
    <t>Zkonsolidování soklu z vápencového obkladu pomocí zpěňovače</t>
  </si>
  <si>
    <t>-265940686</t>
  </si>
  <si>
    <t>22</t>
  </si>
  <si>
    <t>349235R15</t>
  </si>
  <si>
    <t>Vyškrávání spár zdiva kamenného</t>
  </si>
  <si>
    <t>-402522958</t>
  </si>
  <si>
    <t>23</t>
  </si>
  <si>
    <t>349235R10</t>
  </si>
  <si>
    <t>Spárování nebo doplnění spárování spárovací maltou vnějších pohledových ploch soklu z kamene</t>
  </si>
  <si>
    <t>1474746446</t>
  </si>
  <si>
    <t>24</t>
  </si>
  <si>
    <t>349235R08</t>
  </si>
  <si>
    <t>Ošetření soklu z vápencového obkladu hydrofobizačním prostředkem</t>
  </si>
  <si>
    <t>223020140</t>
  </si>
  <si>
    <t>25</t>
  </si>
  <si>
    <t>349235R04</t>
  </si>
  <si>
    <t>Oprava prasklin a trhlin na fasádě</t>
  </si>
  <si>
    <t>soubor</t>
  </si>
  <si>
    <t>-643168703</t>
  </si>
  <si>
    <t>120</t>
  </si>
  <si>
    <t>Fasádní prvky, kompletní oprava dle skutečného stavu</t>
  </si>
  <si>
    <t>26</t>
  </si>
  <si>
    <t>629995R03</t>
  </si>
  <si>
    <t>Příplatek za provedení fasadních prvků - tympanon nad hlavní římsou</t>
  </si>
  <si>
    <t>kus</t>
  </si>
  <si>
    <t>-1700027219</t>
  </si>
  <si>
    <t>"Sekce IB" 1</t>
  </si>
  <si>
    <t>27</t>
  </si>
  <si>
    <t>629995R04</t>
  </si>
  <si>
    <t>Příplatek za provedení fasadních prvků okolo oken s vodorovnou nadokenní římsou se zdobením, včetně podokenního vlysu</t>
  </si>
  <si>
    <t>373023757</t>
  </si>
  <si>
    <t>"Sekce IB" 4</t>
  </si>
  <si>
    <t>28</t>
  </si>
  <si>
    <t>629993R17</t>
  </si>
  <si>
    <t xml:space="preserve">Příplatek za provedení fasadních prvků okolo okna s vodorovnou nadokenní římsou se zdobením, včetně podokenního vlysu a pilastrem s korintskou hlavicí  a patkou</t>
  </si>
  <si>
    <t>474022993</t>
  </si>
  <si>
    <t>"Sekce IB" 3</t>
  </si>
  <si>
    <t>29</t>
  </si>
  <si>
    <t>629995R05</t>
  </si>
  <si>
    <t>Příplatek za provedení fasadních prvků okolo oken s tympanonem včetně podokenního vlysu</t>
  </si>
  <si>
    <t>999083749</t>
  </si>
  <si>
    <t>"Sekce IB" 10</t>
  </si>
  <si>
    <t>30</t>
  </si>
  <si>
    <t>629995R12</t>
  </si>
  <si>
    <t>Příplatek za provedení fasadních prvků okolo obloukových oken s nadokenním a podokenním dekorativním vlysem</t>
  </si>
  <si>
    <t>55235699</t>
  </si>
  <si>
    <t>"Sekce IB"1</t>
  </si>
  <si>
    <t>31</t>
  </si>
  <si>
    <t>629939R19</t>
  </si>
  <si>
    <t>Příplatek za provedení fasadních prvků okolo okna, včetně podokenního vlysu</t>
  </si>
  <si>
    <t>-267893374</t>
  </si>
  <si>
    <t>"Sekce IB" 2</t>
  </si>
  <si>
    <t>32</t>
  </si>
  <si>
    <t>629995R26</t>
  </si>
  <si>
    <t xml:space="preserve">Příplatek za provedení fasadních prvků okolo oken s vodorovnou nadokenní římsou se zdobením, včetně podokenního vlysu - kuželek a pilastr s korintskou hlavicí  a patkou</t>
  </si>
  <si>
    <t>1796128070</t>
  </si>
  <si>
    <t>33</t>
  </si>
  <si>
    <t>629993R20</t>
  </si>
  <si>
    <t xml:space="preserve">Příplatek za provedení fasadních prvků - ostění a nadpraží okolo vstupních dveří </t>
  </si>
  <si>
    <t>-1336412710</t>
  </si>
  <si>
    <t>"Sekce IB"2</t>
  </si>
  <si>
    <t>34</t>
  </si>
  <si>
    <t>629995R09</t>
  </si>
  <si>
    <t>Příplatek za provedení fasadních prvků - pilastry s korintskou hlavicí vč. patky</t>
  </si>
  <si>
    <t>-1769213446</t>
  </si>
  <si>
    <t>"Sekce IB"4</t>
  </si>
  <si>
    <t>35</t>
  </si>
  <si>
    <t>629995R13</t>
  </si>
  <si>
    <t>Příplatek za provedení fasadních prvků - maskaron</t>
  </si>
  <si>
    <t>-218966895</t>
  </si>
  <si>
    <t>36</t>
  </si>
  <si>
    <t>629995R02</t>
  </si>
  <si>
    <t xml:space="preserve">Příplatek za provedení fasadních prvků  - hlavní (korunová římsa) se zdobením</t>
  </si>
  <si>
    <t>m</t>
  </si>
  <si>
    <t>-1137249869</t>
  </si>
  <si>
    <t>"Sekce IB"47,2</t>
  </si>
  <si>
    <t>37</t>
  </si>
  <si>
    <t>629995R22</t>
  </si>
  <si>
    <t>Příplatek za provedení fasadních prvků - parapetní římsa</t>
  </si>
  <si>
    <t>-777167352</t>
  </si>
  <si>
    <t>"Sekce IB" 62,5</t>
  </si>
  <si>
    <t>38</t>
  </si>
  <si>
    <t>629995R07</t>
  </si>
  <si>
    <t>Příplatek za provedení fasadních prvků - kordonová římsa</t>
  </si>
  <si>
    <t>1679735783</t>
  </si>
  <si>
    <t>"Sekce IB" 19,8</t>
  </si>
  <si>
    <t>39</t>
  </si>
  <si>
    <t>629995R11</t>
  </si>
  <si>
    <t>Příplatek za provedení fasadních prvků - průběžná římsa pod korunní</t>
  </si>
  <si>
    <t>757199690</t>
  </si>
  <si>
    <t>"Sekce IB"19,8</t>
  </si>
  <si>
    <t>40</t>
  </si>
  <si>
    <t>629995R14</t>
  </si>
  <si>
    <t>Příplatek za provedení fasadních prvků- atika s kuželkami</t>
  </si>
  <si>
    <t>588534769</t>
  </si>
  <si>
    <t>"Sekce IB"4,2</t>
  </si>
  <si>
    <t>118</t>
  </si>
  <si>
    <t>Demontované prvky</t>
  </si>
  <si>
    <t>41</t>
  </si>
  <si>
    <t>DP 06</t>
  </si>
  <si>
    <t>06 - Demontáž stávající kovové ventilační mřížky, D+M nové nerezové mřížky, vč. uložení na skládku/do sběrného dvoru</t>
  </si>
  <si>
    <t>-443571490</t>
  </si>
  <si>
    <t>Viz PD, výkres D.1.1.04 - Příloha demontovaných prvků SEKCE I.</t>
  </si>
  <si>
    <t>42</t>
  </si>
  <si>
    <t>DP 08</t>
  </si>
  <si>
    <t>08 - Demontáž plastové tabulky, D+M nové plastové tabulky, vč. uložení na skládku/do sběrného dvoru</t>
  </si>
  <si>
    <t>-764949635</t>
  </si>
  <si>
    <t>43</t>
  </si>
  <si>
    <t>DP 09</t>
  </si>
  <si>
    <t>09 - Odstranění výstupků na fasádě, vč. uložení na skládku/do sběrného dvoru</t>
  </si>
  <si>
    <t>1846327475</t>
  </si>
  <si>
    <t>44</t>
  </si>
  <si>
    <t>DP 10</t>
  </si>
  <si>
    <t>10 - Demontáž a opětovná montáž kamery na stejné místo, vč. uložení na dané místo/ event. zakrytí a nasledné očištění</t>
  </si>
  <si>
    <t>1757243178</t>
  </si>
  <si>
    <t>45</t>
  </si>
  <si>
    <t>DP 11</t>
  </si>
  <si>
    <t>11 - Demontáž svítilny, D+M nové nástěnné svítilny s čidlem, vč. napojení. vč. uložení na skládku/do sběrného dvoru/ event. ponechání na místě se zakrytím a nasledným očištěním</t>
  </si>
  <si>
    <t>-568077037</t>
  </si>
  <si>
    <t>46</t>
  </si>
  <si>
    <t>DP 12</t>
  </si>
  <si>
    <t>12 - Zakrytí zvonku po dobu realizace díla, vč. dodávky folie</t>
  </si>
  <si>
    <t>-1583342922</t>
  </si>
  <si>
    <t>47</t>
  </si>
  <si>
    <t>DP 13</t>
  </si>
  <si>
    <t>13 - Demontáž plastové tabulky ke zvonku, D+M nové plastové tabulky, vč. uložení na skládku/do sběrného dvora</t>
  </si>
  <si>
    <t>-1742409492</t>
  </si>
  <si>
    <t>48</t>
  </si>
  <si>
    <t>DP 16</t>
  </si>
  <si>
    <t>16 - Demontáž kabelu, bez náhrady, vč. uložení na skládku/do sběrného dvoru</t>
  </si>
  <si>
    <t>-349000969</t>
  </si>
  <si>
    <t>Úpravy povrchů, podlahy a osazování výplní</t>
  </si>
  <si>
    <t>49</t>
  </si>
  <si>
    <t>629991012</t>
  </si>
  <si>
    <t>Zakrytí výplní otvorů fólií přilepenou na začišťovací lišty</t>
  </si>
  <si>
    <t>192936894</t>
  </si>
  <si>
    <t>"Sekce IB" 2,4*1,5*57+5*4,2*2+5,6*2,4*3</t>
  </si>
  <si>
    <t>50</t>
  </si>
  <si>
    <t>629991R01</t>
  </si>
  <si>
    <t>Stavební přípomoce nedefinované rozpočtem</t>
  </si>
  <si>
    <t>hod</t>
  </si>
  <si>
    <t>-1748161550</t>
  </si>
  <si>
    <t>Ostatní konstrukce a práce, bourání</t>
  </si>
  <si>
    <t>51</t>
  </si>
  <si>
    <t>941111132</t>
  </si>
  <si>
    <t>Montáž lešení řadového trubkového lehkého s podlahami zatížení do 200 kg/m2 š do 1,5 m v do 25 m</t>
  </si>
  <si>
    <t>-183410816</t>
  </si>
  <si>
    <t>"Sekce IB"(47,2+6*2+19,8+2,5+13,9+4*1,5+15,6*1,2)*17</t>
  </si>
  <si>
    <t>52</t>
  </si>
  <si>
    <t>941111232</t>
  </si>
  <si>
    <t>Příplatek k lešení řadovému trubkovému lehkému s podlahami š 1,5 m v 25 m za první a ZKD den použití</t>
  </si>
  <si>
    <t>731889009</t>
  </si>
  <si>
    <t xml:space="preserve">"Odhad doby výstavby  7 měsíců" 7*30*LES</t>
  </si>
  <si>
    <t>53</t>
  </si>
  <si>
    <t>941111832</t>
  </si>
  <si>
    <t>Demontáž lešení řadového trubkového lehkého s podlahami zatížení do 200 kg/m2 š do 1,5 m v do 25 m</t>
  </si>
  <si>
    <t>1140762228</t>
  </si>
  <si>
    <t>54</t>
  </si>
  <si>
    <t>944511111</t>
  </si>
  <si>
    <t>Montáž ochranné sítě z textilie z umělých vláken</t>
  </si>
  <si>
    <t>1464229184</t>
  </si>
  <si>
    <t>55</t>
  </si>
  <si>
    <t>944511211</t>
  </si>
  <si>
    <t>Příplatek k ochranné síti za první a ZKD den použití</t>
  </si>
  <si>
    <t>2037300914</t>
  </si>
  <si>
    <t>56</t>
  </si>
  <si>
    <t>944511811</t>
  </si>
  <si>
    <t>Demontáž ochranné sítě z textilie z umělých vláken</t>
  </si>
  <si>
    <t>837842784</t>
  </si>
  <si>
    <t>57</t>
  </si>
  <si>
    <t>944511R01</t>
  </si>
  <si>
    <t>Ochrana stávající zeleně v blízkosti lešení</t>
  </si>
  <si>
    <t>kpl</t>
  </si>
  <si>
    <t>1608783442</t>
  </si>
  <si>
    <t>58</t>
  </si>
  <si>
    <t>944511R02</t>
  </si>
  <si>
    <t>Sestříhání stávající zeleně v zasahující do prostoru lešení - mimo vegetační období</t>
  </si>
  <si>
    <t>-247261820</t>
  </si>
  <si>
    <t>59</t>
  </si>
  <si>
    <t>944511R03</t>
  </si>
  <si>
    <t>Překytí anglického dvorku zákrytovou ochrannou deskou/krytem při provádění fasády (dodávka, montáž a demontáž)</t>
  </si>
  <si>
    <t>-614678077</t>
  </si>
  <si>
    <t>60</t>
  </si>
  <si>
    <t>944511R04</t>
  </si>
  <si>
    <t>Vyčištění ploch po odstranění lešení s uvedením do původního stavu</t>
  </si>
  <si>
    <t>-877826389</t>
  </si>
  <si>
    <t>997</t>
  </si>
  <si>
    <t>Přesun sutě</t>
  </si>
  <si>
    <t>61</t>
  </si>
  <si>
    <t>997013155</t>
  </si>
  <si>
    <t>Vnitrostaveništní doprava suti a vybouraných hmot pro budovy v do 18 m s omezením mechanizace</t>
  </si>
  <si>
    <t>t</t>
  </si>
  <si>
    <t>20363013</t>
  </si>
  <si>
    <t>62</t>
  </si>
  <si>
    <t>997013509</t>
  </si>
  <si>
    <t>Příplatek k odvozu suti a vybouraných hmot na skládku ZKD 1 km přes 1 km</t>
  </si>
  <si>
    <t>-674079001</t>
  </si>
  <si>
    <t>"Odvoz na skládku do 25 km" 25*28,004</t>
  </si>
  <si>
    <t>63</t>
  </si>
  <si>
    <t>997013511</t>
  </si>
  <si>
    <t>Odvoz suti a vybouraných hmot z meziskládky na skládku do 1 km s naložením a se složením</t>
  </si>
  <si>
    <t>-1497883726</t>
  </si>
  <si>
    <t>64</t>
  </si>
  <si>
    <t>997013871</t>
  </si>
  <si>
    <t xml:space="preserve">Poplatek za uložení stavebního odpadu na recyklační skládce (skládkovné) směsného stavebního a demoličního kód odpadu  17 09 04</t>
  </si>
  <si>
    <t>1824238911</t>
  </si>
  <si>
    <t>998</t>
  </si>
  <si>
    <t>Přesun hmot</t>
  </si>
  <si>
    <t>65</t>
  </si>
  <si>
    <t>998011003</t>
  </si>
  <si>
    <t>Přesun hmot pro budovy zděné v do 24 m</t>
  </si>
  <si>
    <t>-901649324</t>
  </si>
  <si>
    <t>PSV</t>
  </si>
  <si>
    <t>Práce a dodávky PSV</t>
  </si>
  <si>
    <t>721</t>
  </si>
  <si>
    <t>Zdravotechnika - vnitřní kanalizace</t>
  </si>
  <si>
    <t>66</t>
  </si>
  <si>
    <t>721173R01</t>
  </si>
  <si>
    <t>Svodné potrubí z PVC - zakrytí při realizaci</t>
  </si>
  <si>
    <t>1897614248</t>
  </si>
  <si>
    <t>"ozn.č. 23" 30</t>
  </si>
  <si>
    <t>67</t>
  </si>
  <si>
    <t>721173R02</t>
  </si>
  <si>
    <t>Svodné potrubí z PVC - očištění po realizaci</t>
  </si>
  <si>
    <t>1437617030</t>
  </si>
  <si>
    <t>68</t>
  </si>
  <si>
    <t>998721103</t>
  </si>
  <si>
    <t>Přesun hmot tonážní pro vnitřní kanalizace v objektech v do 24 m</t>
  </si>
  <si>
    <t>1789818671</t>
  </si>
  <si>
    <t>741</t>
  </si>
  <si>
    <t>Elektroinstalace - silnoproud</t>
  </si>
  <si>
    <t>69</t>
  </si>
  <si>
    <t>741420R01</t>
  </si>
  <si>
    <t>Hromosvodné vedení - očištění po realizaci</t>
  </si>
  <si>
    <t>-1330286781</t>
  </si>
  <si>
    <t>70</t>
  </si>
  <si>
    <t>998741103</t>
  </si>
  <si>
    <t>Přesun hmot tonážní pro silnoproud v objektech v do 24 m</t>
  </si>
  <si>
    <t>394990051</t>
  </si>
  <si>
    <t>764</t>
  </si>
  <si>
    <t>Konstrukce klempířské</t>
  </si>
  <si>
    <t>71</t>
  </si>
  <si>
    <t>764002R01</t>
  </si>
  <si>
    <t>Zakrytí oplechování parapetů a svodů při realizaci</t>
  </si>
  <si>
    <t>-1144736225</t>
  </si>
  <si>
    <t>Viz PD, výkres D.1.1.05 - Výpis klempířských výrobků SEKCE I.B</t>
  </si>
  <si>
    <t>457+30</t>
  </si>
  <si>
    <t>72</t>
  </si>
  <si>
    <t>764002R02</t>
  </si>
  <si>
    <t>Očištění oplechování parapetů a svodů po realizaci</t>
  </si>
  <si>
    <t>-1117252655</t>
  </si>
  <si>
    <t>73</t>
  </si>
  <si>
    <t>998764103</t>
  </si>
  <si>
    <t>Přesun hmot tonážní pro konstrukce klempířské v objektech v do 24 m</t>
  </si>
  <si>
    <t>889149887</t>
  </si>
  <si>
    <t>HZS</t>
  </si>
  <si>
    <t>Hodinové zúčtovací sazby</t>
  </si>
  <si>
    <t>74</t>
  </si>
  <si>
    <t>Použití plošiny pro průzkum fasády</t>
  </si>
  <si>
    <t>512</t>
  </si>
  <si>
    <t>-117344261</t>
  </si>
  <si>
    <t>Sekce IB.1 - Vedlejší rozpočtovací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</si>
  <si>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</si>
  <si>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</si>
  <si>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</si>
  <si>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</si>
  <si>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</si>
  <si>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</t>
  </si>
  <si>
    <t>Vedlejší rozpočtové náklady</t>
  </si>
  <si>
    <t>VRN1</t>
  </si>
  <si>
    <t>Průzkumné, geodetické a projektové práce</t>
  </si>
  <si>
    <t>010001R02</t>
  </si>
  <si>
    <t>Vyvzorkování materiálu pro chybějící štukatérské prvky, vzorek bude odpovídat technologickým a optickým požadavkům. Souhlas bude zaznamenám v SD na KD ze strany orgánu památkové péče</t>
  </si>
  <si>
    <t>Kč</t>
  </si>
  <si>
    <t>1024</t>
  </si>
  <si>
    <t>2105028544</t>
  </si>
  <si>
    <t>010001R03</t>
  </si>
  <si>
    <t>Laboratorní průzkum struktury a barevnosti původních omítek, na základě výsledku bude stanovena finální barevnost nové fasády</t>
  </si>
  <si>
    <t>1299403827</t>
  </si>
  <si>
    <t>010001R04</t>
  </si>
  <si>
    <t>Vyvzorkování struktury a barevnosti omítky přímo na fasádě objektu, souhlas bude zaznanemán do stavebního deníku na KD ze strany orgánu památkové péče.</t>
  </si>
  <si>
    <t>1101503275</t>
  </si>
  <si>
    <t>010001R05</t>
  </si>
  <si>
    <t>Úschova technických zařízení na fasádě, zpětná montáž se provede až po vydání nového závazného stanoviska k jejich umístění, tvaru, vzhledu, materiálu a barevnosti</t>
  </si>
  <si>
    <t>-1655601800</t>
  </si>
  <si>
    <t>010001R06</t>
  </si>
  <si>
    <t>Zpracování fotodokumentace a elektronického záznamu před započetím stavebních prací</t>
  </si>
  <si>
    <t>-1337185200</t>
  </si>
  <si>
    <t>010001R07</t>
  </si>
  <si>
    <t>Výroba šablon a sejmutí otisků před započetím stavebních prací</t>
  </si>
  <si>
    <t>963282850</t>
  </si>
  <si>
    <t>010001R09</t>
  </si>
  <si>
    <t>Označení a popis demontovaných prvků pro opětovnou montáž</t>
  </si>
  <si>
    <t>1899716874</t>
  </si>
  <si>
    <t>010001R10</t>
  </si>
  <si>
    <t>Zaměření veškěrých architektonických prvků (profily říms, plastické prvky, profilace jednotlivých bos, hlavice a paty pilířů a pilastrů, krokve, atd.) před zahajením prací, zaměření bude sloužit jako podklad pro výrobu šablon profilací</t>
  </si>
  <si>
    <t>1208619087</t>
  </si>
  <si>
    <t>013254000</t>
  </si>
  <si>
    <t>Dokumentace skutečného provedení stavby</t>
  </si>
  <si>
    <t>CS ÚRS 2023 01</t>
  </si>
  <si>
    <t>1600314887</t>
  </si>
  <si>
    <t>P</t>
  </si>
  <si>
    <t>Poznámka k položce:_x000d_
Náklady na vyhotovení dokumentace skutečného provedení stavby a její předání objednateli v požadované formě a požadovaném počtu.</t>
  </si>
  <si>
    <t>013254R08</t>
  </si>
  <si>
    <t>Inženýrské sítě</t>
  </si>
  <si>
    <t>359279682</t>
  </si>
  <si>
    <t xml:space="preserve">Poznámka k položce:_x000d_
Náklady na seznámení s rozmístěním a trasou stávajícícg známých sítí na staveništi a přilehlých pozemních dotčených prováděním díla, jejich případné přeložení, nebo ochrana, tak abych v průběhu provádění díla nedošlo k jejich poškozením. Postupem dle pokynu správe dané sítě. </t>
  </si>
  <si>
    <t>VRN3</t>
  </si>
  <si>
    <t>Zařízení staveniště</t>
  </si>
  <si>
    <t>032002000</t>
  </si>
  <si>
    <t>Zřízení staveniště</t>
  </si>
  <si>
    <t>-115176107</t>
  </si>
  <si>
    <t>033002000</t>
  </si>
  <si>
    <t>Připojení staveniště na inženýrské sítě</t>
  </si>
  <si>
    <t>-1158409988</t>
  </si>
  <si>
    <t>034103000</t>
  </si>
  <si>
    <t>Oplocení staveniště</t>
  </si>
  <si>
    <t>1750728324</t>
  </si>
  <si>
    <t>034303000</t>
  </si>
  <si>
    <t>Dopravní značení na staveništi</t>
  </si>
  <si>
    <t>50276586</t>
  </si>
  <si>
    <t>Poznámka k položce:_x000d_
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</si>
  <si>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035103001</t>
  </si>
  <si>
    <t>Pronájem ploch</t>
  </si>
  <si>
    <t>1065034042</t>
  </si>
  <si>
    <t>Poznámka k položce:_x000d_
Náklady na projednání a zajištění případného zvlášního užívání komunikací a veřejných ploch, včetně úhrady vyměřených poplatků a najemného, dočasné i trvalé skládky.</t>
  </si>
  <si>
    <t>039002000</t>
  </si>
  <si>
    <t>Zrušení zařízení staveniště</t>
  </si>
  <si>
    <t>-1135332317</t>
  </si>
  <si>
    <t>039203000</t>
  </si>
  <si>
    <t>Úprava terénu po zrušení zařízení staveniště</t>
  </si>
  <si>
    <t>-194241947</t>
  </si>
  <si>
    <t>VRN4</t>
  </si>
  <si>
    <t>Inženýrská činnost</t>
  </si>
  <si>
    <t>042503000</t>
  </si>
  <si>
    <t>Plán BOZP na staveništi</t>
  </si>
  <si>
    <t>-1782888700</t>
  </si>
  <si>
    <t>042603000</t>
  </si>
  <si>
    <t>Plán zkoušek</t>
  </si>
  <si>
    <t>1909193643</t>
  </si>
  <si>
    <t>045203000</t>
  </si>
  <si>
    <t>Kompletační činnost</t>
  </si>
  <si>
    <t>-755375625</t>
  </si>
  <si>
    <t>Poznámka k položce:_x000d_
Náklady spojené s předáním všech dokladů k dokončené stavbě</t>
  </si>
  <si>
    <t>045303000</t>
  </si>
  <si>
    <t>Koordinační činnost</t>
  </si>
  <si>
    <t>-719338648</t>
  </si>
  <si>
    <t xml:space="preserve">Poznámka k položce:_x000d_
Náklady na zajištění oznámení zahájení stavebních prací v souladu s pravomocnými rozhodnutími a vyjádřeními, např. správců sítí. Poskytnutí součinnosti při tvorbě povinných monitorovacích zpráv projektu. Zajištění a provedení všech nezbytných opatření organizačního a stavebně technologického charakteru k řádnému provedení předmětu díla. </t>
  </si>
  <si>
    <t>VRN5</t>
  </si>
  <si>
    <t>Finanční náklady</t>
  </si>
  <si>
    <t>052002000</t>
  </si>
  <si>
    <t>Finanční rezerva</t>
  </si>
  <si>
    <t>1707263111</t>
  </si>
  <si>
    <t>052002R01</t>
  </si>
  <si>
    <t>Pojištění díla - náklady na pojištění odpovědnosti za škodu</t>
  </si>
  <si>
    <t>1158506060</t>
  </si>
  <si>
    <t>SEZNAM FIGUR</t>
  </si>
  <si>
    <t>Výměra</t>
  </si>
  <si>
    <t xml:space="preserve"> Sekce IB</t>
  </si>
  <si>
    <t>Použití figury:</t>
  </si>
  <si>
    <t>LES_1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</si>
</sst>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2020/1111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 xml:space="preserve">Oprava fasády - Gymnázium Boženy Němcové, sekce IB,  Hradec Králové, 5.9.2023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parč. č. sr. 407/1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5. 9. 2023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Královehradecký kraj, Pivovarské nám. 1245, Hradec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40.0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Projecticon s.r.o., A. Kopeckého 151, Nový Hrádek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</v>
      </c>
    </row>
    <row r="95" s="7" customFormat="1" ht="24.7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'Sekce IB - Oprava fasády'!J30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'Sekce IB - Oprava fasády'!P129</f>
        <v>0</v>
      </c>
      <c r="AV95" s="129">
        <f>'Sekce IB - Oprava fasády'!J33</f>
        <v>0</v>
      </c>
      <c r="AW95" s="129">
        <f>'Sekce IB - Oprava fasády'!J34</f>
        <v>0</v>
      </c>
      <c r="AX95" s="129">
        <f>'Sekce IB - Oprava fasády'!J35</f>
        <v>0</v>
      </c>
      <c r="AY95" s="129">
        <f>'Sekce IB - Oprava fasády'!J36</f>
        <v>0</v>
      </c>
      <c r="AZ95" s="129">
        <f>'Sekce IB - Oprava fasády'!F33</f>
        <v>0</v>
      </c>
      <c r="BA95" s="129">
        <f>'Sekce IB - Oprava fasády'!F34</f>
        <v>0</v>
      </c>
      <c r="BB95" s="129">
        <f>'Sekce IB - Oprava fasády'!F35</f>
        <v>0</v>
      </c>
      <c r="BC95" s="129">
        <f>'Sekce IB - Oprava fasády'!F36</f>
        <v>0</v>
      </c>
      <c r="BD95" s="131">
        <f>'Sekce IB - Oprava fasády'!F37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7" customFormat="1" ht="24.7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'Sekce IB.1 - Vedlejší roz...'!J30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33">
        <v>0</v>
      </c>
      <c r="AT96" s="134">
        <f>ROUND(SUM(AV96:AW96),2)</f>
        <v>0</v>
      </c>
      <c r="AU96" s="135">
        <f>'Sekce IB.1 - Vedlejší roz...'!P121</f>
        <v>0</v>
      </c>
      <c r="AV96" s="134">
        <f>'Sekce IB.1 - Vedlejší roz...'!J33</f>
        <v>0</v>
      </c>
      <c r="AW96" s="134">
        <f>'Sekce IB.1 - Vedlejší roz...'!J34</f>
        <v>0</v>
      </c>
      <c r="AX96" s="134">
        <f>'Sekce IB.1 - Vedlejší roz...'!J35</f>
        <v>0</v>
      </c>
      <c r="AY96" s="134">
        <f>'Sekce IB.1 - Vedlejší roz...'!J36</f>
        <v>0</v>
      </c>
      <c r="AZ96" s="134">
        <f>'Sekce IB.1 - Vedlejší roz...'!F33</f>
        <v>0</v>
      </c>
      <c r="BA96" s="134">
        <f>'Sekce IB.1 - Vedlejší roz...'!F34</f>
        <v>0</v>
      </c>
      <c r="BB96" s="134">
        <f>'Sekce IB.1 - Vedlejší roz...'!F35</f>
        <v>0</v>
      </c>
      <c r="BC96" s="134">
        <f>'Sekce IB.1 - Vedlejší roz...'!F36</f>
        <v>0</v>
      </c>
      <c r="BD96" s="136">
        <f>'Sekce IB.1 - Vedlejší roz...'!F37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1</v>
      </c>
      <c r="CM96" s="132" t="s">
        <v>87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fhA1nEGtyl/9HHJPfGLpbDUYr+IQjo7rgx3eMjeP/wFFKiWvmPIPUZ85MMZygd4UdKCP6SE5/jN/350lvrV+mg==" hashValue="VoMse5lPUaozArJeJrnA/fCjNzXFZCeCI8oU9fTx58MBEq9eu3bziWxEKN5Lrg2FUNe//+uZ3cRsKWvQE8XIjw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ekce IB - Oprava fasády'!C2" display="/"/>
    <hyperlink ref="A96" location="'Sekce IB.1 - Vedlejší roz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  <c r="AZ2" s="137" t="s">
        <v>91</v>
      </c>
      <c r="BA2" s="137" t="s">
        <v>92</v>
      </c>
      <c r="BB2" s="137" t="s">
        <v>1</v>
      </c>
      <c r="BC2" s="137" t="s">
        <v>93</v>
      </c>
      <c r="BD2" s="13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</row>
    <row r="4" s="1" customFormat="1" ht="24.96" customHeight="1">
      <c r="B4" s="21"/>
      <c r="D4" s="140" t="s">
        <v>94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26.25" customHeight="1">
      <c r="B7" s="21"/>
      <c r="E7" s="143" t="str">
        <f>'Rekapitulace stavby'!K6</f>
        <v xml:space="preserve">Oprava fasády - Gymnázium Boženy Němcové, sekce IB,  Hradec Králové, 5.9.2023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95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96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5. 9. 2023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27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34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7"/>
      <c r="B27" s="148"/>
      <c r="C27" s="147"/>
      <c r="D27" s="147"/>
      <c r="E27" s="149" t="s">
        <v>36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37</v>
      </c>
      <c r="E30" s="39"/>
      <c r="F30" s="39"/>
      <c r="G30" s="39"/>
      <c r="H30" s="39"/>
      <c r="I30" s="39"/>
      <c r="J30" s="153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39</v>
      </c>
      <c r="G32" s="39"/>
      <c r="H32" s="39"/>
      <c r="I32" s="154" t="s">
        <v>38</v>
      </c>
      <c r="J32" s="154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41</v>
      </c>
      <c r="E33" s="142" t="s">
        <v>42</v>
      </c>
      <c r="F33" s="156">
        <f>ROUND((SUM(BE129:BE408)),  2)</f>
        <v>0</v>
      </c>
      <c r="G33" s="39"/>
      <c r="H33" s="39"/>
      <c r="I33" s="157">
        <v>0.20999999999999999</v>
      </c>
      <c r="J33" s="156">
        <f>ROUND(((SUM(BE129:BE408))*I33),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43</v>
      </c>
      <c r="F34" s="156">
        <f>ROUND((SUM(BF129:BF408)),  2)</f>
        <v>0</v>
      </c>
      <c r="G34" s="39"/>
      <c r="H34" s="39"/>
      <c r="I34" s="157">
        <v>0.14999999999999999</v>
      </c>
      <c r="J34" s="156">
        <f>ROUND(((SUM(BF129:BF408))*I34),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44</v>
      </c>
      <c r="F35" s="156">
        <f>ROUND((SUM(BG129:BG408)),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45</v>
      </c>
      <c r="F36" s="156">
        <f>ROUND((SUM(BH129:BH408)),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46</v>
      </c>
      <c r="F37" s="156">
        <f>ROUND((SUM(BI129:BI408)),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50</v>
      </c>
      <c r="E50" s="166"/>
      <c r="F50" s="166"/>
      <c r="G50" s="165" t="s">
        <v>51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52</v>
      </c>
      <c r="E61" s="168"/>
      <c r="F61" s="169" t="s">
        <v>53</v>
      </c>
      <c r="G61" s="167" t="s">
        <v>52</v>
      </c>
      <c r="H61" s="168"/>
      <c r="I61" s="168"/>
      <c r="J61" s="170" t="s">
        <v>53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54</v>
      </c>
      <c r="E65" s="171"/>
      <c r="F65" s="171"/>
      <c r="G65" s="165" t="s">
        <v>55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52</v>
      </c>
      <c r="E76" s="168"/>
      <c r="F76" s="169" t="s">
        <v>53</v>
      </c>
      <c r="G76" s="167" t="s">
        <v>52</v>
      </c>
      <c r="H76" s="168"/>
      <c r="I76" s="168"/>
      <c r="J76" s="170" t="s">
        <v>53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6.25" customHeight="1">
      <c r="A85" s="39"/>
      <c r="B85" s="40"/>
      <c r="C85" s="41"/>
      <c r="D85" s="41"/>
      <c r="E85" s="176" t="str">
        <f>E7</f>
        <v xml:space="preserve">Oprava fasády - Gymnázium Boženy Němcové, sekce IB,  Hradec Králové, 5.9.2023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Sekce IB - Oprava fasády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parč. č. sr. 407/1</v>
      </c>
      <c r="G89" s="41"/>
      <c r="H89" s="41"/>
      <c r="I89" s="33" t="s">
        <v>22</v>
      </c>
      <c r="J89" s="80" t="str">
        <f>IF(J12="","",J12)</f>
        <v>5. 9. 2023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Královehradecký kraj, Pivovarské nám. 1245, Hradec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40.0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Projecticon s.r.o., A. Kopeckého 151, Nový Hrádek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7" t="s">
        <v>98</v>
      </c>
      <c r="D94" s="178"/>
      <c r="E94" s="178"/>
      <c r="F94" s="178"/>
      <c r="G94" s="178"/>
      <c r="H94" s="178"/>
      <c r="I94" s="178"/>
      <c r="J94" s="179" t="s">
        <v>99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80" t="s">
        <v>100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101</v>
      </c>
    </row>
    <row r="97" hidden="1" s="9" customFormat="1" ht="24.96" customHeight="1">
      <c r="A97" s="9"/>
      <c r="B97" s="181"/>
      <c r="C97" s="182"/>
      <c r="D97" s="183" t="s">
        <v>102</v>
      </c>
      <c r="E97" s="184"/>
      <c r="F97" s="184"/>
      <c r="G97" s="184"/>
      <c r="H97" s="184"/>
      <c r="I97" s="184"/>
      <c r="J97" s="185">
        <f>J130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7"/>
      <c r="C98" s="188"/>
      <c r="D98" s="189" t="s">
        <v>103</v>
      </c>
      <c r="E98" s="190"/>
      <c r="F98" s="190"/>
      <c r="G98" s="190"/>
      <c r="H98" s="190"/>
      <c r="I98" s="190"/>
      <c r="J98" s="191">
        <f>J131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4.88" customHeight="1">
      <c r="A99" s="10"/>
      <c r="B99" s="187"/>
      <c r="C99" s="188"/>
      <c r="D99" s="189" t="s">
        <v>104</v>
      </c>
      <c r="E99" s="190"/>
      <c r="F99" s="190"/>
      <c r="G99" s="190"/>
      <c r="H99" s="190"/>
      <c r="I99" s="190"/>
      <c r="J99" s="191">
        <f>J263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4.88" customHeight="1">
      <c r="A100" s="10"/>
      <c r="B100" s="187"/>
      <c r="C100" s="188"/>
      <c r="D100" s="189" t="s">
        <v>105</v>
      </c>
      <c r="E100" s="190"/>
      <c r="F100" s="190"/>
      <c r="G100" s="190"/>
      <c r="H100" s="190"/>
      <c r="I100" s="190"/>
      <c r="J100" s="191">
        <f>J324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7"/>
      <c r="C101" s="188"/>
      <c r="D101" s="189" t="s">
        <v>106</v>
      </c>
      <c r="E101" s="190"/>
      <c r="F101" s="190"/>
      <c r="G101" s="190"/>
      <c r="H101" s="190"/>
      <c r="I101" s="190"/>
      <c r="J101" s="191">
        <f>J349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7"/>
      <c r="C102" s="188"/>
      <c r="D102" s="189" t="s">
        <v>107</v>
      </c>
      <c r="E102" s="190"/>
      <c r="F102" s="190"/>
      <c r="G102" s="190"/>
      <c r="H102" s="190"/>
      <c r="I102" s="190"/>
      <c r="J102" s="191">
        <f>J355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7"/>
      <c r="C103" s="188"/>
      <c r="D103" s="189" t="s">
        <v>108</v>
      </c>
      <c r="E103" s="190"/>
      <c r="F103" s="190"/>
      <c r="G103" s="190"/>
      <c r="H103" s="190"/>
      <c r="I103" s="190"/>
      <c r="J103" s="191">
        <f>J377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7"/>
      <c r="C104" s="188"/>
      <c r="D104" s="189" t="s">
        <v>109</v>
      </c>
      <c r="E104" s="190"/>
      <c r="F104" s="190"/>
      <c r="G104" s="190"/>
      <c r="H104" s="190"/>
      <c r="I104" s="190"/>
      <c r="J104" s="191">
        <f>J383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81"/>
      <c r="C105" s="182"/>
      <c r="D105" s="183" t="s">
        <v>110</v>
      </c>
      <c r="E105" s="184"/>
      <c r="F105" s="184"/>
      <c r="G105" s="184"/>
      <c r="H105" s="184"/>
      <c r="I105" s="184"/>
      <c r="J105" s="185">
        <f>J385</f>
        <v>0</v>
      </c>
      <c r="K105" s="182"/>
      <c r="L105" s="18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87"/>
      <c r="C106" s="188"/>
      <c r="D106" s="189" t="s">
        <v>111</v>
      </c>
      <c r="E106" s="190"/>
      <c r="F106" s="190"/>
      <c r="G106" s="190"/>
      <c r="H106" s="190"/>
      <c r="I106" s="190"/>
      <c r="J106" s="191">
        <f>J386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7"/>
      <c r="C107" s="188"/>
      <c r="D107" s="189" t="s">
        <v>112</v>
      </c>
      <c r="E107" s="190"/>
      <c r="F107" s="190"/>
      <c r="G107" s="190"/>
      <c r="H107" s="190"/>
      <c r="I107" s="190"/>
      <c r="J107" s="191">
        <f>J394</f>
        <v>0</v>
      </c>
      <c r="K107" s="188"/>
      <c r="L107" s="19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7"/>
      <c r="C108" s="188"/>
      <c r="D108" s="189" t="s">
        <v>113</v>
      </c>
      <c r="E108" s="190"/>
      <c r="F108" s="190"/>
      <c r="G108" s="190"/>
      <c r="H108" s="190"/>
      <c r="I108" s="190"/>
      <c r="J108" s="191">
        <f>J399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81"/>
      <c r="C109" s="182"/>
      <c r="D109" s="183" t="s">
        <v>114</v>
      </c>
      <c r="E109" s="184"/>
      <c r="F109" s="184"/>
      <c r="G109" s="184"/>
      <c r="H109" s="184"/>
      <c r="I109" s="184"/>
      <c r="J109" s="185">
        <f>J407</f>
        <v>0</v>
      </c>
      <c r="K109" s="182"/>
      <c r="L109" s="18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hidden="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hidden="1"/>
    <row r="113" hidden="1"/>
    <row r="114" hidden="1"/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115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6.25" customHeight="1">
      <c r="A119" s="39"/>
      <c r="B119" s="40"/>
      <c r="C119" s="41"/>
      <c r="D119" s="41"/>
      <c r="E119" s="176" t="str">
        <f>E7</f>
        <v xml:space="preserve">Oprava fasády - Gymnázium Boženy Němcové, sekce IB,  Hradec Králové, 5.9.2023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95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Sekce IB - Oprava fasády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parč. č. sr. 407/1</v>
      </c>
      <c r="G123" s="41"/>
      <c r="H123" s="41"/>
      <c r="I123" s="33" t="s">
        <v>22</v>
      </c>
      <c r="J123" s="80" t="str">
        <f>IF(J12="","",J12)</f>
        <v>5. 9. 2023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Královehradecký kraj, Pivovarské nám. 1245, Hradec</v>
      </c>
      <c r="G125" s="41"/>
      <c r="H125" s="41"/>
      <c r="I125" s="33" t="s">
        <v>30</v>
      </c>
      <c r="J125" s="37" t="str">
        <f>E21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40.0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33" t="s">
        <v>33</v>
      </c>
      <c r="J126" s="37" t="str">
        <f>E24</f>
        <v>Projecticon s.r.o., A. Kopeckého 151, Nový Hrádek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3"/>
      <c r="B128" s="194"/>
      <c r="C128" s="195" t="s">
        <v>116</v>
      </c>
      <c r="D128" s="196" t="s">
        <v>62</v>
      </c>
      <c r="E128" s="196" t="s">
        <v>58</v>
      </c>
      <c r="F128" s="196" t="s">
        <v>59</v>
      </c>
      <c r="G128" s="196" t="s">
        <v>117</v>
      </c>
      <c r="H128" s="196" t="s">
        <v>118</v>
      </c>
      <c r="I128" s="196" t="s">
        <v>119</v>
      </c>
      <c r="J128" s="196" t="s">
        <v>99</v>
      </c>
      <c r="K128" s="197" t="s">
        <v>120</v>
      </c>
      <c r="L128" s="198"/>
      <c r="M128" s="101" t="s">
        <v>1</v>
      </c>
      <c r="N128" s="102" t="s">
        <v>41</v>
      </c>
      <c r="O128" s="102" t="s">
        <v>121</v>
      </c>
      <c r="P128" s="102" t="s">
        <v>122</v>
      </c>
      <c r="Q128" s="102" t="s">
        <v>123</v>
      </c>
      <c r="R128" s="102" t="s">
        <v>124</v>
      </c>
      <c r="S128" s="102" t="s">
        <v>125</v>
      </c>
      <c r="T128" s="103" t="s">
        <v>126</v>
      </c>
      <c r="U128" s="193"/>
      <c r="V128" s="193"/>
      <c r="W128" s="193"/>
      <c r="X128" s="193"/>
      <c r="Y128" s="193"/>
      <c r="Z128" s="193"/>
      <c r="AA128" s="193"/>
      <c r="AB128" s="193"/>
      <c r="AC128" s="193"/>
      <c r="AD128" s="193"/>
      <c r="AE128" s="193"/>
    </row>
    <row r="129" s="2" customFormat="1" ht="22.8" customHeight="1">
      <c r="A129" s="39"/>
      <c r="B129" s="40"/>
      <c r="C129" s="108" t="s">
        <v>127</v>
      </c>
      <c r="D129" s="41"/>
      <c r="E129" s="41"/>
      <c r="F129" s="41"/>
      <c r="G129" s="41"/>
      <c r="H129" s="41"/>
      <c r="I129" s="41"/>
      <c r="J129" s="199">
        <f>BK129</f>
        <v>0</v>
      </c>
      <c r="K129" s="41"/>
      <c r="L129" s="45"/>
      <c r="M129" s="104"/>
      <c r="N129" s="200"/>
      <c r="O129" s="105"/>
      <c r="P129" s="201">
        <f>P130+P385+P407</f>
        <v>0</v>
      </c>
      <c r="Q129" s="105"/>
      <c r="R129" s="201">
        <f>R130+R385+R407</f>
        <v>841.14569849999998</v>
      </c>
      <c r="S129" s="105"/>
      <c r="T129" s="202">
        <f>T130+T385+T407</f>
        <v>28.004408000000005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76</v>
      </c>
      <c r="AU129" s="18" t="s">
        <v>101</v>
      </c>
      <c r="BK129" s="203">
        <f>BK130+BK385+BK407</f>
        <v>0</v>
      </c>
    </row>
    <row r="130" s="12" customFormat="1" ht="25.92" customHeight="1">
      <c r="A130" s="12"/>
      <c r="B130" s="204"/>
      <c r="C130" s="205"/>
      <c r="D130" s="206" t="s">
        <v>76</v>
      </c>
      <c r="E130" s="207" t="s">
        <v>128</v>
      </c>
      <c r="F130" s="207" t="s">
        <v>129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P131+P349+P355+P377+P383</f>
        <v>0</v>
      </c>
      <c r="Q130" s="212"/>
      <c r="R130" s="213">
        <f>R131+R349+R355+R377+R383</f>
        <v>841.03109849999998</v>
      </c>
      <c r="S130" s="212"/>
      <c r="T130" s="214">
        <f>T131+T349+T355+T377+T383</f>
        <v>26.377828000000004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85</v>
      </c>
      <c r="AT130" s="216" t="s">
        <v>76</v>
      </c>
      <c r="AU130" s="216" t="s">
        <v>77</v>
      </c>
      <c r="AY130" s="215" t="s">
        <v>130</v>
      </c>
      <c r="BK130" s="217">
        <f>BK131+BK349+BK355+BK377+BK383</f>
        <v>0</v>
      </c>
    </row>
    <row r="131" s="12" customFormat="1" ht="22.8" customHeight="1">
      <c r="A131" s="12"/>
      <c r="B131" s="204"/>
      <c r="C131" s="205"/>
      <c r="D131" s="206" t="s">
        <v>76</v>
      </c>
      <c r="E131" s="218" t="s">
        <v>131</v>
      </c>
      <c r="F131" s="218" t="s">
        <v>132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P132+SUM(P133:P263)+P324</f>
        <v>0</v>
      </c>
      <c r="Q131" s="212"/>
      <c r="R131" s="213">
        <f>R132+SUM(R133:R263)+R324</f>
        <v>841.03109849999998</v>
      </c>
      <c r="S131" s="212"/>
      <c r="T131" s="214">
        <f>T132+SUM(T133:T263)+T324</f>
        <v>26.377828000000004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85</v>
      </c>
      <c r="AT131" s="216" t="s">
        <v>76</v>
      </c>
      <c r="AU131" s="216" t="s">
        <v>85</v>
      </c>
      <c r="AY131" s="215" t="s">
        <v>130</v>
      </c>
      <c r="BK131" s="217">
        <f>BK132+SUM(BK133:BK263)+BK324</f>
        <v>0</v>
      </c>
    </row>
    <row r="132" s="2" customFormat="1" ht="16.5" customHeight="1">
      <c r="A132" s="39"/>
      <c r="B132" s="40"/>
      <c r="C132" s="220" t="s">
        <v>85</v>
      </c>
      <c r="D132" s="220" t="s">
        <v>133</v>
      </c>
      <c r="E132" s="221" t="s">
        <v>134</v>
      </c>
      <c r="F132" s="222" t="s">
        <v>135</v>
      </c>
      <c r="G132" s="223" t="s">
        <v>136</v>
      </c>
      <c r="H132" s="224">
        <v>1382.9300000000001</v>
      </c>
      <c r="I132" s="225"/>
      <c r="J132" s="226">
        <f>ROUND(I132*H132,2)</f>
        <v>0</v>
      </c>
      <c r="K132" s="222" t="s">
        <v>137</v>
      </c>
      <c r="L132" s="45"/>
      <c r="M132" s="227" t="s">
        <v>1</v>
      </c>
      <c r="N132" s="228" t="s">
        <v>42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138</v>
      </c>
      <c r="AT132" s="231" t="s">
        <v>133</v>
      </c>
      <c r="AU132" s="231" t="s">
        <v>87</v>
      </c>
      <c r="AY132" s="18" t="s">
        <v>130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85</v>
      </c>
      <c r="BK132" s="232">
        <f>ROUND(I132*H132,2)</f>
        <v>0</v>
      </c>
      <c r="BL132" s="18" t="s">
        <v>138</v>
      </c>
      <c r="BM132" s="231" t="s">
        <v>139</v>
      </c>
    </row>
    <row r="133" s="13" customFormat="1">
      <c r="A133" s="13"/>
      <c r="B133" s="233"/>
      <c r="C133" s="234"/>
      <c r="D133" s="235" t="s">
        <v>140</v>
      </c>
      <c r="E133" s="236" t="s">
        <v>1</v>
      </c>
      <c r="F133" s="237" t="s">
        <v>141</v>
      </c>
      <c r="G133" s="234"/>
      <c r="H133" s="236" t="s">
        <v>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140</v>
      </c>
      <c r="AU133" s="243" t="s">
        <v>87</v>
      </c>
      <c r="AV133" s="13" t="s">
        <v>85</v>
      </c>
      <c r="AW133" s="13" t="s">
        <v>32</v>
      </c>
      <c r="AX133" s="13" t="s">
        <v>77</v>
      </c>
      <c r="AY133" s="243" t="s">
        <v>130</v>
      </c>
    </row>
    <row r="134" s="14" customFormat="1">
      <c r="A134" s="14"/>
      <c r="B134" s="244"/>
      <c r="C134" s="245"/>
      <c r="D134" s="235" t="s">
        <v>140</v>
      </c>
      <c r="E134" s="246" t="s">
        <v>1</v>
      </c>
      <c r="F134" s="247" t="s">
        <v>142</v>
      </c>
      <c r="G134" s="245"/>
      <c r="H134" s="248">
        <v>172.90000000000001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140</v>
      </c>
      <c r="AU134" s="254" t="s">
        <v>87</v>
      </c>
      <c r="AV134" s="14" t="s">
        <v>87</v>
      </c>
      <c r="AW134" s="14" t="s">
        <v>32</v>
      </c>
      <c r="AX134" s="14" t="s">
        <v>77</v>
      </c>
      <c r="AY134" s="254" t="s">
        <v>130</v>
      </c>
    </row>
    <row r="135" s="14" customFormat="1">
      <c r="A135" s="14"/>
      <c r="B135" s="244"/>
      <c r="C135" s="245"/>
      <c r="D135" s="235" t="s">
        <v>140</v>
      </c>
      <c r="E135" s="246" t="s">
        <v>1</v>
      </c>
      <c r="F135" s="247" t="s">
        <v>143</v>
      </c>
      <c r="G135" s="245"/>
      <c r="H135" s="248">
        <v>1210.03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140</v>
      </c>
      <c r="AU135" s="254" t="s">
        <v>87</v>
      </c>
      <c r="AV135" s="14" t="s">
        <v>87</v>
      </c>
      <c r="AW135" s="14" t="s">
        <v>32</v>
      </c>
      <c r="AX135" s="14" t="s">
        <v>77</v>
      </c>
      <c r="AY135" s="254" t="s">
        <v>130</v>
      </c>
    </row>
    <row r="136" s="15" customFormat="1">
      <c r="A136" s="15"/>
      <c r="B136" s="255"/>
      <c r="C136" s="256"/>
      <c r="D136" s="235" t="s">
        <v>140</v>
      </c>
      <c r="E136" s="257" t="s">
        <v>1</v>
      </c>
      <c r="F136" s="258" t="s">
        <v>144</v>
      </c>
      <c r="G136" s="256"/>
      <c r="H136" s="259">
        <v>1382.9300000000001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5" t="s">
        <v>140</v>
      </c>
      <c r="AU136" s="265" t="s">
        <v>87</v>
      </c>
      <c r="AV136" s="15" t="s">
        <v>145</v>
      </c>
      <c r="AW136" s="15" t="s">
        <v>32</v>
      </c>
      <c r="AX136" s="15" t="s">
        <v>85</v>
      </c>
      <c r="AY136" s="265" t="s">
        <v>130</v>
      </c>
    </row>
    <row r="137" s="2" customFormat="1" ht="16.5" customHeight="1">
      <c r="A137" s="39"/>
      <c r="B137" s="40"/>
      <c r="C137" s="220" t="s">
        <v>87</v>
      </c>
      <c r="D137" s="220" t="s">
        <v>133</v>
      </c>
      <c r="E137" s="221" t="s">
        <v>146</v>
      </c>
      <c r="F137" s="222" t="s">
        <v>147</v>
      </c>
      <c r="G137" s="223" t="s">
        <v>136</v>
      </c>
      <c r="H137" s="224">
        <v>1382.9300000000001</v>
      </c>
      <c r="I137" s="225"/>
      <c r="J137" s="226">
        <f>ROUND(I137*H137,2)</f>
        <v>0</v>
      </c>
      <c r="K137" s="222" t="s">
        <v>1</v>
      </c>
      <c r="L137" s="45"/>
      <c r="M137" s="227" t="s">
        <v>1</v>
      </c>
      <c r="N137" s="228" t="s">
        <v>42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138</v>
      </c>
      <c r="AT137" s="231" t="s">
        <v>133</v>
      </c>
      <c r="AU137" s="231" t="s">
        <v>87</v>
      </c>
      <c r="AY137" s="18" t="s">
        <v>130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85</v>
      </c>
      <c r="BK137" s="232">
        <f>ROUND(I137*H137,2)</f>
        <v>0</v>
      </c>
      <c r="BL137" s="18" t="s">
        <v>138</v>
      </c>
      <c r="BM137" s="231" t="s">
        <v>148</v>
      </c>
    </row>
    <row r="138" s="13" customFormat="1">
      <c r="A138" s="13"/>
      <c r="B138" s="233"/>
      <c r="C138" s="234"/>
      <c r="D138" s="235" t="s">
        <v>140</v>
      </c>
      <c r="E138" s="236" t="s">
        <v>1</v>
      </c>
      <c r="F138" s="237" t="s">
        <v>141</v>
      </c>
      <c r="G138" s="234"/>
      <c r="H138" s="236" t="s">
        <v>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140</v>
      </c>
      <c r="AU138" s="243" t="s">
        <v>87</v>
      </c>
      <c r="AV138" s="13" t="s">
        <v>85</v>
      </c>
      <c r="AW138" s="13" t="s">
        <v>32</v>
      </c>
      <c r="AX138" s="13" t="s">
        <v>77</v>
      </c>
      <c r="AY138" s="243" t="s">
        <v>130</v>
      </c>
    </row>
    <row r="139" s="14" customFormat="1">
      <c r="A139" s="14"/>
      <c r="B139" s="244"/>
      <c r="C139" s="245"/>
      <c r="D139" s="235" t="s">
        <v>140</v>
      </c>
      <c r="E139" s="246" t="s">
        <v>1</v>
      </c>
      <c r="F139" s="247" t="s">
        <v>142</v>
      </c>
      <c r="G139" s="245"/>
      <c r="H139" s="248">
        <v>172.90000000000001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140</v>
      </c>
      <c r="AU139" s="254" t="s">
        <v>87</v>
      </c>
      <c r="AV139" s="14" t="s">
        <v>87</v>
      </c>
      <c r="AW139" s="14" t="s">
        <v>32</v>
      </c>
      <c r="AX139" s="14" t="s">
        <v>77</v>
      </c>
      <c r="AY139" s="254" t="s">
        <v>130</v>
      </c>
    </row>
    <row r="140" s="14" customFormat="1">
      <c r="A140" s="14"/>
      <c r="B140" s="244"/>
      <c r="C140" s="245"/>
      <c r="D140" s="235" t="s">
        <v>140</v>
      </c>
      <c r="E140" s="246" t="s">
        <v>1</v>
      </c>
      <c r="F140" s="247" t="s">
        <v>143</v>
      </c>
      <c r="G140" s="245"/>
      <c r="H140" s="248">
        <v>1210.03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140</v>
      </c>
      <c r="AU140" s="254" t="s">
        <v>87</v>
      </c>
      <c r="AV140" s="14" t="s">
        <v>87</v>
      </c>
      <c r="AW140" s="14" t="s">
        <v>32</v>
      </c>
      <c r="AX140" s="14" t="s">
        <v>77</v>
      </c>
      <c r="AY140" s="254" t="s">
        <v>130</v>
      </c>
    </row>
    <row r="141" s="15" customFormat="1">
      <c r="A141" s="15"/>
      <c r="B141" s="255"/>
      <c r="C141" s="256"/>
      <c r="D141" s="235" t="s">
        <v>140</v>
      </c>
      <c r="E141" s="257" t="s">
        <v>1</v>
      </c>
      <c r="F141" s="258" t="s">
        <v>144</v>
      </c>
      <c r="G141" s="256"/>
      <c r="H141" s="259">
        <v>1382.9300000000001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5" t="s">
        <v>140</v>
      </c>
      <c r="AU141" s="265" t="s">
        <v>87</v>
      </c>
      <c r="AV141" s="15" t="s">
        <v>145</v>
      </c>
      <c r="AW141" s="15" t="s">
        <v>32</v>
      </c>
      <c r="AX141" s="15" t="s">
        <v>85</v>
      </c>
      <c r="AY141" s="265" t="s">
        <v>130</v>
      </c>
    </row>
    <row r="142" s="2" customFormat="1" ht="16.5" customHeight="1">
      <c r="A142" s="39"/>
      <c r="B142" s="40"/>
      <c r="C142" s="220" t="s">
        <v>149</v>
      </c>
      <c r="D142" s="220" t="s">
        <v>133</v>
      </c>
      <c r="E142" s="221" t="s">
        <v>150</v>
      </c>
      <c r="F142" s="222" t="s">
        <v>151</v>
      </c>
      <c r="G142" s="223" t="s">
        <v>136</v>
      </c>
      <c r="H142" s="224">
        <v>509.66000000000002</v>
      </c>
      <c r="I142" s="225"/>
      <c r="J142" s="226">
        <f>ROUND(I142*H142,2)</f>
        <v>0</v>
      </c>
      <c r="K142" s="222" t="s">
        <v>1</v>
      </c>
      <c r="L142" s="45"/>
      <c r="M142" s="227" t="s">
        <v>1</v>
      </c>
      <c r="N142" s="228" t="s">
        <v>42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145</v>
      </c>
      <c r="AT142" s="231" t="s">
        <v>133</v>
      </c>
      <c r="AU142" s="231" t="s">
        <v>87</v>
      </c>
      <c r="AY142" s="18" t="s">
        <v>130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85</v>
      </c>
      <c r="BK142" s="232">
        <f>ROUND(I142*H142,2)</f>
        <v>0</v>
      </c>
      <c r="BL142" s="18" t="s">
        <v>145</v>
      </c>
      <c r="BM142" s="231" t="s">
        <v>152</v>
      </c>
    </row>
    <row r="143" s="13" customFormat="1">
      <c r="A143" s="13"/>
      <c r="B143" s="233"/>
      <c r="C143" s="234"/>
      <c r="D143" s="235" t="s">
        <v>140</v>
      </c>
      <c r="E143" s="236" t="s">
        <v>1</v>
      </c>
      <c r="F143" s="237" t="s">
        <v>153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140</v>
      </c>
      <c r="AU143" s="243" t="s">
        <v>87</v>
      </c>
      <c r="AV143" s="13" t="s">
        <v>85</v>
      </c>
      <c r="AW143" s="13" t="s">
        <v>32</v>
      </c>
      <c r="AX143" s="13" t="s">
        <v>77</v>
      </c>
      <c r="AY143" s="243" t="s">
        <v>130</v>
      </c>
    </row>
    <row r="144" s="14" customFormat="1">
      <c r="A144" s="14"/>
      <c r="B144" s="244"/>
      <c r="C144" s="245"/>
      <c r="D144" s="235" t="s">
        <v>140</v>
      </c>
      <c r="E144" s="246" t="s">
        <v>1</v>
      </c>
      <c r="F144" s="247" t="s">
        <v>154</v>
      </c>
      <c r="G144" s="245"/>
      <c r="H144" s="248">
        <v>80.989999999999995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140</v>
      </c>
      <c r="AU144" s="254" t="s">
        <v>87</v>
      </c>
      <c r="AV144" s="14" t="s">
        <v>87</v>
      </c>
      <c r="AW144" s="14" t="s">
        <v>32</v>
      </c>
      <c r="AX144" s="14" t="s">
        <v>77</v>
      </c>
      <c r="AY144" s="254" t="s">
        <v>130</v>
      </c>
    </row>
    <row r="145" s="14" customFormat="1">
      <c r="A145" s="14"/>
      <c r="B145" s="244"/>
      <c r="C145" s="245"/>
      <c r="D145" s="235" t="s">
        <v>140</v>
      </c>
      <c r="E145" s="246" t="s">
        <v>1</v>
      </c>
      <c r="F145" s="247" t="s">
        <v>155</v>
      </c>
      <c r="G145" s="245"/>
      <c r="H145" s="248">
        <v>428.67000000000002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140</v>
      </c>
      <c r="AU145" s="254" t="s">
        <v>87</v>
      </c>
      <c r="AV145" s="14" t="s">
        <v>87</v>
      </c>
      <c r="AW145" s="14" t="s">
        <v>32</v>
      </c>
      <c r="AX145" s="14" t="s">
        <v>77</v>
      </c>
      <c r="AY145" s="254" t="s">
        <v>130</v>
      </c>
    </row>
    <row r="146" s="15" customFormat="1">
      <c r="A146" s="15"/>
      <c r="B146" s="255"/>
      <c r="C146" s="256"/>
      <c r="D146" s="235" t="s">
        <v>140</v>
      </c>
      <c r="E146" s="257" t="s">
        <v>1</v>
      </c>
      <c r="F146" s="258" t="s">
        <v>144</v>
      </c>
      <c r="G146" s="256"/>
      <c r="H146" s="259">
        <v>509.66000000000002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5" t="s">
        <v>140</v>
      </c>
      <c r="AU146" s="265" t="s">
        <v>87</v>
      </c>
      <c r="AV146" s="15" t="s">
        <v>145</v>
      </c>
      <c r="AW146" s="15" t="s">
        <v>32</v>
      </c>
      <c r="AX146" s="15" t="s">
        <v>85</v>
      </c>
      <c r="AY146" s="265" t="s">
        <v>130</v>
      </c>
    </row>
    <row r="147" s="2" customFormat="1" ht="16.5" customHeight="1">
      <c r="A147" s="39"/>
      <c r="B147" s="40"/>
      <c r="C147" s="220" t="s">
        <v>145</v>
      </c>
      <c r="D147" s="220" t="s">
        <v>133</v>
      </c>
      <c r="E147" s="221" t="s">
        <v>156</v>
      </c>
      <c r="F147" s="222" t="s">
        <v>157</v>
      </c>
      <c r="G147" s="223" t="s">
        <v>136</v>
      </c>
      <c r="H147" s="224">
        <v>509.66000000000002</v>
      </c>
      <c r="I147" s="225"/>
      <c r="J147" s="226">
        <f>ROUND(I147*H147,2)</f>
        <v>0</v>
      </c>
      <c r="K147" s="222" t="s">
        <v>1</v>
      </c>
      <c r="L147" s="45"/>
      <c r="M147" s="227" t="s">
        <v>1</v>
      </c>
      <c r="N147" s="228" t="s">
        <v>42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145</v>
      </c>
      <c r="AT147" s="231" t="s">
        <v>133</v>
      </c>
      <c r="AU147" s="231" t="s">
        <v>87</v>
      </c>
      <c r="AY147" s="18" t="s">
        <v>130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85</v>
      </c>
      <c r="BK147" s="232">
        <f>ROUND(I147*H147,2)</f>
        <v>0</v>
      </c>
      <c r="BL147" s="18" t="s">
        <v>145</v>
      </c>
      <c r="BM147" s="231" t="s">
        <v>158</v>
      </c>
    </row>
    <row r="148" s="13" customFormat="1">
      <c r="A148" s="13"/>
      <c r="B148" s="233"/>
      <c r="C148" s="234"/>
      <c r="D148" s="235" t="s">
        <v>140</v>
      </c>
      <c r="E148" s="236" t="s">
        <v>1</v>
      </c>
      <c r="F148" s="237" t="s">
        <v>153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140</v>
      </c>
      <c r="AU148" s="243" t="s">
        <v>87</v>
      </c>
      <c r="AV148" s="13" t="s">
        <v>85</v>
      </c>
      <c r="AW148" s="13" t="s">
        <v>32</v>
      </c>
      <c r="AX148" s="13" t="s">
        <v>77</v>
      </c>
      <c r="AY148" s="243" t="s">
        <v>130</v>
      </c>
    </row>
    <row r="149" s="14" customFormat="1">
      <c r="A149" s="14"/>
      <c r="B149" s="244"/>
      <c r="C149" s="245"/>
      <c r="D149" s="235" t="s">
        <v>140</v>
      </c>
      <c r="E149" s="246" t="s">
        <v>1</v>
      </c>
      <c r="F149" s="247" t="s">
        <v>154</v>
      </c>
      <c r="G149" s="245"/>
      <c r="H149" s="248">
        <v>80.989999999999995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140</v>
      </c>
      <c r="AU149" s="254" t="s">
        <v>87</v>
      </c>
      <c r="AV149" s="14" t="s">
        <v>87</v>
      </c>
      <c r="AW149" s="14" t="s">
        <v>32</v>
      </c>
      <c r="AX149" s="14" t="s">
        <v>77</v>
      </c>
      <c r="AY149" s="254" t="s">
        <v>130</v>
      </c>
    </row>
    <row r="150" s="14" customFormat="1">
      <c r="A150" s="14"/>
      <c r="B150" s="244"/>
      <c r="C150" s="245"/>
      <c r="D150" s="235" t="s">
        <v>140</v>
      </c>
      <c r="E150" s="246" t="s">
        <v>1</v>
      </c>
      <c r="F150" s="247" t="s">
        <v>155</v>
      </c>
      <c r="G150" s="245"/>
      <c r="H150" s="248">
        <v>428.67000000000002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140</v>
      </c>
      <c r="AU150" s="254" t="s">
        <v>87</v>
      </c>
      <c r="AV150" s="14" t="s">
        <v>87</v>
      </c>
      <c r="AW150" s="14" t="s">
        <v>32</v>
      </c>
      <c r="AX150" s="14" t="s">
        <v>77</v>
      </c>
      <c r="AY150" s="254" t="s">
        <v>130</v>
      </c>
    </row>
    <row r="151" s="15" customFormat="1">
      <c r="A151" s="15"/>
      <c r="B151" s="255"/>
      <c r="C151" s="256"/>
      <c r="D151" s="235" t="s">
        <v>140</v>
      </c>
      <c r="E151" s="257" t="s">
        <v>1</v>
      </c>
      <c r="F151" s="258" t="s">
        <v>144</v>
      </c>
      <c r="G151" s="256"/>
      <c r="H151" s="259">
        <v>509.66000000000002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5" t="s">
        <v>140</v>
      </c>
      <c r="AU151" s="265" t="s">
        <v>87</v>
      </c>
      <c r="AV151" s="15" t="s">
        <v>145</v>
      </c>
      <c r="AW151" s="15" t="s">
        <v>32</v>
      </c>
      <c r="AX151" s="15" t="s">
        <v>85</v>
      </c>
      <c r="AY151" s="265" t="s">
        <v>130</v>
      </c>
    </row>
    <row r="152" s="2" customFormat="1" ht="21.75" customHeight="1">
      <c r="A152" s="39"/>
      <c r="B152" s="40"/>
      <c r="C152" s="220" t="s">
        <v>159</v>
      </c>
      <c r="D152" s="220" t="s">
        <v>133</v>
      </c>
      <c r="E152" s="221" t="s">
        <v>160</v>
      </c>
      <c r="F152" s="222" t="s">
        <v>161</v>
      </c>
      <c r="G152" s="223" t="s">
        <v>136</v>
      </c>
      <c r="H152" s="224">
        <v>509.66000000000002</v>
      </c>
      <c r="I152" s="225"/>
      <c r="J152" s="226">
        <f>ROUND(I152*H152,2)</f>
        <v>0</v>
      </c>
      <c r="K152" s="222" t="s">
        <v>1</v>
      </c>
      <c r="L152" s="45"/>
      <c r="M152" s="227" t="s">
        <v>1</v>
      </c>
      <c r="N152" s="228" t="s">
        <v>42</v>
      </c>
      <c r="O152" s="92"/>
      <c r="P152" s="229">
        <f>O152*H152</f>
        <v>0</v>
      </c>
      <c r="Q152" s="229">
        <v>0</v>
      </c>
      <c r="R152" s="229">
        <f>Q152*H152</f>
        <v>0</v>
      </c>
      <c r="S152" s="229">
        <v>0.035000000000000003</v>
      </c>
      <c r="T152" s="230">
        <f>S152*H152</f>
        <v>17.838100000000004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145</v>
      </c>
      <c r="AT152" s="231" t="s">
        <v>133</v>
      </c>
      <c r="AU152" s="231" t="s">
        <v>87</v>
      </c>
      <c r="AY152" s="18" t="s">
        <v>130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85</v>
      </c>
      <c r="BK152" s="232">
        <f>ROUND(I152*H152,2)</f>
        <v>0</v>
      </c>
      <c r="BL152" s="18" t="s">
        <v>145</v>
      </c>
      <c r="BM152" s="231" t="s">
        <v>162</v>
      </c>
    </row>
    <row r="153" s="13" customFormat="1">
      <c r="A153" s="13"/>
      <c r="B153" s="233"/>
      <c r="C153" s="234"/>
      <c r="D153" s="235" t="s">
        <v>140</v>
      </c>
      <c r="E153" s="236" t="s">
        <v>1</v>
      </c>
      <c r="F153" s="237" t="s">
        <v>153</v>
      </c>
      <c r="G153" s="234"/>
      <c r="H153" s="236" t="s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140</v>
      </c>
      <c r="AU153" s="243" t="s">
        <v>87</v>
      </c>
      <c r="AV153" s="13" t="s">
        <v>85</v>
      </c>
      <c r="AW153" s="13" t="s">
        <v>32</v>
      </c>
      <c r="AX153" s="13" t="s">
        <v>77</v>
      </c>
      <c r="AY153" s="243" t="s">
        <v>130</v>
      </c>
    </row>
    <row r="154" s="14" customFormat="1">
      <c r="A154" s="14"/>
      <c r="B154" s="244"/>
      <c r="C154" s="245"/>
      <c r="D154" s="235" t="s">
        <v>140</v>
      </c>
      <c r="E154" s="246" t="s">
        <v>1</v>
      </c>
      <c r="F154" s="247" t="s">
        <v>154</v>
      </c>
      <c r="G154" s="245"/>
      <c r="H154" s="248">
        <v>80.989999999999995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140</v>
      </c>
      <c r="AU154" s="254" t="s">
        <v>87</v>
      </c>
      <c r="AV154" s="14" t="s">
        <v>87</v>
      </c>
      <c r="AW154" s="14" t="s">
        <v>32</v>
      </c>
      <c r="AX154" s="14" t="s">
        <v>77</v>
      </c>
      <c r="AY154" s="254" t="s">
        <v>130</v>
      </c>
    </row>
    <row r="155" s="14" customFormat="1">
      <c r="A155" s="14"/>
      <c r="B155" s="244"/>
      <c r="C155" s="245"/>
      <c r="D155" s="235" t="s">
        <v>140</v>
      </c>
      <c r="E155" s="246" t="s">
        <v>1</v>
      </c>
      <c r="F155" s="247" t="s">
        <v>155</v>
      </c>
      <c r="G155" s="245"/>
      <c r="H155" s="248">
        <v>428.67000000000002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140</v>
      </c>
      <c r="AU155" s="254" t="s">
        <v>87</v>
      </c>
      <c r="AV155" s="14" t="s">
        <v>87</v>
      </c>
      <c r="AW155" s="14" t="s">
        <v>32</v>
      </c>
      <c r="AX155" s="14" t="s">
        <v>77</v>
      </c>
      <c r="AY155" s="254" t="s">
        <v>130</v>
      </c>
    </row>
    <row r="156" s="15" customFormat="1">
      <c r="A156" s="15"/>
      <c r="B156" s="255"/>
      <c r="C156" s="256"/>
      <c r="D156" s="235" t="s">
        <v>140</v>
      </c>
      <c r="E156" s="257" t="s">
        <v>1</v>
      </c>
      <c r="F156" s="258" t="s">
        <v>144</v>
      </c>
      <c r="G156" s="256"/>
      <c r="H156" s="259">
        <v>509.66000000000002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5" t="s">
        <v>140</v>
      </c>
      <c r="AU156" s="265" t="s">
        <v>87</v>
      </c>
      <c r="AV156" s="15" t="s">
        <v>145</v>
      </c>
      <c r="AW156" s="15" t="s">
        <v>32</v>
      </c>
      <c r="AX156" s="15" t="s">
        <v>85</v>
      </c>
      <c r="AY156" s="265" t="s">
        <v>130</v>
      </c>
    </row>
    <row r="157" s="2" customFormat="1" ht="16.5" customHeight="1">
      <c r="A157" s="39"/>
      <c r="B157" s="40"/>
      <c r="C157" s="220" t="s">
        <v>163</v>
      </c>
      <c r="D157" s="220" t="s">
        <v>133</v>
      </c>
      <c r="E157" s="221" t="s">
        <v>164</v>
      </c>
      <c r="F157" s="222" t="s">
        <v>165</v>
      </c>
      <c r="G157" s="223" t="s">
        <v>136</v>
      </c>
      <c r="H157" s="224">
        <v>509.66000000000002</v>
      </c>
      <c r="I157" s="225"/>
      <c r="J157" s="226">
        <f>ROUND(I157*H157,2)</f>
        <v>0</v>
      </c>
      <c r="K157" s="222" t="s">
        <v>1</v>
      </c>
      <c r="L157" s="45"/>
      <c r="M157" s="227" t="s">
        <v>1</v>
      </c>
      <c r="N157" s="228" t="s">
        <v>42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0.014</v>
      </c>
      <c r="T157" s="230">
        <f>S157*H157</f>
        <v>7.1352400000000005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145</v>
      </c>
      <c r="AT157" s="231" t="s">
        <v>133</v>
      </c>
      <c r="AU157" s="231" t="s">
        <v>87</v>
      </c>
      <c r="AY157" s="18" t="s">
        <v>130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85</v>
      </c>
      <c r="BK157" s="232">
        <f>ROUND(I157*H157,2)</f>
        <v>0</v>
      </c>
      <c r="BL157" s="18" t="s">
        <v>145</v>
      </c>
      <c r="BM157" s="231" t="s">
        <v>166</v>
      </c>
    </row>
    <row r="158" s="13" customFormat="1">
      <c r="A158" s="13"/>
      <c r="B158" s="233"/>
      <c r="C158" s="234"/>
      <c r="D158" s="235" t="s">
        <v>140</v>
      </c>
      <c r="E158" s="236" t="s">
        <v>1</v>
      </c>
      <c r="F158" s="237" t="s">
        <v>153</v>
      </c>
      <c r="G158" s="234"/>
      <c r="H158" s="236" t="s">
        <v>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140</v>
      </c>
      <c r="AU158" s="243" t="s">
        <v>87</v>
      </c>
      <c r="AV158" s="13" t="s">
        <v>85</v>
      </c>
      <c r="AW158" s="13" t="s">
        <v>32</v>
      </c>
      <c r="AX158" s="13" t="s">
        <v>77</v>
      </c>
      <c r="AY158" s="243" t="s">
        <v>130</v>
      </c>
    </row>
    <row r="159" s="14" customFormat="1">
      <c r="A159" s="14"/>
      <c r="B159" s="244"/>
      <c r="C159" s="245"/>
      <c r="D159" s="235" t="s">
        <v>140</v>
      </c>
      <c r="E159" s="246" t="s">
        <v>1</v>
      </c>
      <c r="F159" s="247" t="s">
        <v>154</v>
      </c>
      <c r="G159" s="245"/>
      <c r="H159" s="248">
        <v>80.989999999999995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140</v>
      </c>
      <c r="AU159" s="254" t="s">
        <v>87</v>
      </c>
      <c r="AV159" s="14" t="s">
        <v>87</v>
      </c>
      <c r="AW159" s="14" t="s">
        <v>32</v>
      </c>
      <c r="AX159" s="14" t="s">
        <v>77</v>
      </c>
      <c r="AY159" s="254" t="s">
        <v>130</v>
      </c>
    </row>
    <row r="160" s="14" customFormat="1">
      <c r="A160" s="14"/>
      <c r="B160" s="244"/>
      <c r="C160" s="245"/>
      <c r="D160" s="235" t="s">
        <v>140</v>
      </c>
      <c r="E160" s="246" t="s">
        <v>1</v>
      </c>
      <c r="F160" s="247" t="s">
        <v>155</v>
      </c>
      <c r="G160" s="245"/>
      <c r="H160" s="248">
        <v>428.67000000000002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140</v>
      </c>
      <c r="AU160" s="254" t="s">
        <v>87</v>
      </c>
      <c r="AV160" s="14" t="s">
        <v>87</v>
      </c>
      <c r="AW160" s="14" t="s">
        <v>32</v>
      </c>
      <c r="AX160" s="14" t="s">
        <v>77</v>
      </c>
      <c r="AY160" s="254" t="s">
        <v>130</v>
      </c>
    </row>
    <row r="161" s="15" customFormat="1">
      <c r="A161" s="15"/>
      <c r="B161" s="255"/>
      <c r="C161" s="256"/>
      <c r="D161" s="235" t="s">
        <v>140</v>
      </c>
      <c r="E161" s="257" t="s">
        <v>1</v>
      </c>
      <c r="F161" s="258" t="s">
        <v>144</v>
      </c>
      <c r="G161" s="256"/>
      <c r="H161" s="259">
        <v>509.66000000000002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5" t="s">
        <v>140</v>
      </c>
      <c r="AU161" s="265" t="s">
        <v>87</v>
      </c>
      <c r="AV161" s="15" t="s">
        <v>145</v>
      </c>
      <c r="AW161" s="15" t="s">
        <v>32</v>
      </c>
      <c r="AX161" s="15" t="s">
        <v>85</v>
      </c>
      <c r="AY161" s="265" t="s">
        <v>130</v>
      </c>
    </row>
    <row r="162" s="2" customFormat="1" ht="16.5" customHeight="1">
      <c r="A162" s="39"/>
      <c r="B162" s="40"/>
      <c r="C162" s="220" t="s">
        <v>167</v>
      </c>
      <c r="D162" s="220" t="s">
        <v>133</v>
      </c>
      <c r="E162" s="221" t="s">
        <v>168</v>
      </c>
      <c r="F162" s="222" t="s">
        <v>169</v>
      </c>
      <c r="G162" s="223" t="s">
        <v>136</v>
      </c>
      <c r="H162" s="224">
        <v>2765.8600000000001</v>
      </c>
      <c r="I162" s="225"/>
      <c r="J162" s="226">
        <f>ROUND(I162*H162,2)</f>
        <v>0</v>
      </c>
      <c r="K162" s="222" t="s">
        <v>137</v>
      </c>
      <c r="L162" s="45"/>
      <c r="M162" s="227" t="s">
        <v>1</v>
      </c>
      <c r="N162" s="228" t="s">
        <v>42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145</v>
      </c>
      <c r="AT162" s="231" t="s">
        <v>133</v>
      </c>
      <c r="AU162" s="231" t="s">
        <v>87</v>
      </c>
      <c r="AY162" s="18" t="s">
        <v>130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85</v>
      </c>
      <c r="BK162" s="232">
        <f>ROUND(I162*H162,2)</f>
        <v>0</v>
      </c>
      <c r="BL162" s="18" t="s">
        <v>145</v>
      </c>
      <c r="BM162" s="231" t="s">
        <v>170</v>
      </c>
    </row>
    <row r="163" s="13" customFormat="1">
      <c r="A163" s="13"/>
      <c r="B163" s="233"/>
      <c r="C163" s="234"/>
      <c r="D163" s="235" t="s">
        <v>140</v>
      </c>
      <c r="E163" s="236" t="s">
        <v>1</v>
      </c>
      <c r="F163" s="237" t="s">
        <v>171</v>
      </c>
      <c r="G163" s="234"/>
      <c r="H163" s="236" t="s">
        <v>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140</v>
      </c>
      <c r="AU163" s="243" t="s">
        <v>87</v>
      </c>
      <c r="AV163" s="13" t="s">
        <v>85</v>
      </c>
      <c r="AW163" s="13" t="s">
        <v>32</v>
      </c>
      <c r="AX163" s="13" t="s">
        <v>77</v>
      </c>
      <c r="AY163" s="243" t="s">
        <v>130</v>
      </c>
    </row>
    <row r="164" s="13" customFormat="1">
      <c r="A164" s="13"/>
      <c r="B164" s="233"/>
      <c r="C164" s="234"/>
      <c r="D164" s="235" t="s">
        <v>140</v>
      </c>
      <c r="E164" s="236" t="s">
        <v>1</v>
      </c>
      <c r="F164" s="237" t="s">
        <v>172</v>
      </c>
      <c r="G164" s="234"/>
      <c r="H164" s="236" t="s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140</v>
      </c>
      <c r="AU164" s="243" t="s">
        <v>87</v>
      </c>
      <c r="AV164" s="13" t="s">
        <v>85</v>
      </c>
      <c r="AW164" s="13" t="s">
        <v>32</v>
      </c>
      <c r="AX164" s="13" t="s">
        <v>77</v>
      </c>
      <c r="AY164" s="243" t="s">
        <v>130</v>
      </c>
    </row>
    <row r="165" s="14" customFormat="1">
      <c r="A165" s="14"/>
      <c r="B165" s="244"/>
      <c r="C165" s="245"/>
      <c r="D165" s="235" t="s">
        <v>140</v>
      </c>
      <c r="E165" s="246" t="s">
        <v>1</v>
      </c>
      <c r="F165" s="247" t="s">
        <v>173</v>
      </c>
      <c r="G165" s="245"/>
      <c r="H165" s="248">
        <v>172.90000000000001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140</v>
      </c>
      <c r="AU165" s="254" t="s">
        <v>87</v>
      </c>
      <c r="AV165" s="14" t="s">
        <v>87</v>
      </c>
      <c r="AW165" s="14" t="s">
        <v>32</v>
      </c>
      <c r="AX165" s="14" t="s">
        <v>77</v>
      </c>
      <c r="AY165" s="254" t="s">
        <v>130</v>
      </c>
    </row>
    <row r="166" s="14" customFormat="1">
      <c r="A166" s="14"/>
      <c r="B166" s="244"/>
      <c r="C166" s="245"/>
      <c r="D166" s="235" t="s">
        <v>140</v>
      </c>
      <c r="E166" s="246" t="s">
        <v>1</v>
      </c>
      <c r="F166" s="247" t="s">
        <v>174</v>
      </c>
      <c r="G166" s="245"/>
      <c r="H166" s="248">
        <v>1210.03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140</v>
      </c>
      <c r="AU166" s="254" t="s">
        <v>87</v>
      </c>
      <c r="AV166" s="14" t="s">
        <v>87</v>
      </c>
      <c r="AW166" s="14" t="s">
        <v>32</v>
      </c>
      <c r="AX166" s="14" t="s">
        <v>77</v>
      </c>
      <c r="AY166" s="254" t="s">
        <v>130</v>
      </c>
    </row>
    <row r="167" s="16" customFormat="1">
      <c r="A167" s="16"/>
      <c r="B167" s="266"/>
      <c r="C167" s="267"/>
      <c r="D167" s="235" t="s">
        <v>140</v>
      </c>
      <c r="E167" s="268" t="s">
        <v>1</v>
      </c>
      <c r="F167" s="269" t="s">
        <v>175</v>
      </c>
      <c r="G167" s="267"/>
      <c r="H167" s="270">
        <v>1382.9300000000001</v>
      </c>
      <c r="I167" s="271"/>
      <c r="J167" s="267"/>
      <c r="K167" s="267"/>
      <c r="L167" s="272"/>
      <c r="M167" s="273"/>
      <c r="N167" s="274"/>
      <c r="O167" s="274"/>
      <c r="P167" s="274"/>
      <c r="Q167" s="274"/>
      <c r="R167" s="274"/>
      <c r="S167" s="274"/>
      <c r="T167" s="275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76" t="s">
        <v>140</v>
      </c>
      <c r="AU167" s="276" t="s">
        <v>87</v>
      </c>
      <c r="AV167" s="16" t="s">
        <v>149</v>
      </c>
      <c r="AW167" s="16" t="s">
        <v>32</v>
      </c>
      <c r="AX167" s="16" t="s">
        <v>77</v>
      </c>
      <c r="AY167" s="276" t="s">
        <v>130</v>
      </c>
    </row>
    <row r="168" s="13" customFormat="1">
      <c r="A168" s="13"/>
      <c r="B168" s="233"/>
      <c r="C168" s="234"/>
      <c r="D168" s="235" t="s">
        <v>140</v>
      </c>
      <c r="E168" s="236" t="s">
        <v>1</v>
      </c>
      <c r="F168" s="237" t="s">
        <v>176</v>
      </c>
      <c r="G168" s="234"/>
      <c r="H168" s="236" t="s">
        <v>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140</v>
      </c>
      <c r="AU168" s="243" t="s">
        <v>87</v>
      </c>
      <c r="AV168" s="13" t="s">
        <v>85</v>
      </c>
      <c r="AW168" s="13" t="s">
        <v>32</v>
      </c>
      <c r="AX168" s="13" t="s">
        <v>77</v>
      </c>
      <c r="AY168" s="243" t="s">
        <v>130</v>
      </c>
    </row>
    <row r="169" s="13" customFormat="1">
      <c r="A169" s="13"/>
      <c r="B169" s="233"/>
      <c r="C169" s="234"/>
      <c r="D169" s="235" t="s">
        <v>140</v>
      </c>
      <c r="E169" s="236" t="s">
        <v>1</v>
      </c>
      <c r="F169" s="237" t="s">
        <v>141</v>
      </c>
      <c r="G169" s="234"/>
      <c r="H169" s="236" t="s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140</v>
      </c>
      <c r="AU169" s="243" t="s">
        <v>87</v>
      </c>
      <c r="AV169" s="13" t="s">
        <v>85</v>
      </c>
      <c r="AW169" s="13" t="s">
        <v>32</v>
      </c>
      <c r="AX169" s="13" t="s">
        <v>77</v>
      </c>
      <c r="AY169" s="243" t="s">
        <v>130</v>
      </c>
    </row>
    <row r="170" s="14" customFormat="1">
      <c r="A170" s="14"/>
      <c r="B170" s="244"/>
      <c r="C170" s="245"/>
      <c r="D170" s="235" t="s">
        <v>140</v>
      </c>
      <c r="E170" s="246" t="s">
        <v>1</v>
      </c>
      <c r="F170" s="247" t="s">
        <v>173</v>
      </c>
      <c r="G170" s="245"/>
      <c r="H170" s="248">
        <v>172.90000000000001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140</v>
      </c>
      <c r="AU170" s="254" t="s">
        <v>87</v>
      </c>
      <c r="AV170" s="14" t="s">
        <v>87</v>
      </c>
      <c r="AW170" s="14" t="s">
        <v>32</v>
      </c>
      <c r="AX170" s="14" t="s">
        <v>77</v>
      </c>
      <c r="AY170" s="254" t="s">
        <v>130</v>
      </c>
    </row>
    <row r="171" s="14" customFormat="1">
      <c r="A171" s="14"/>
      <c r="B171" s="244"/>
      <c r="C171" s="245"/>
      <c r="D171" s="235" t="s">
        <v>140</v>
      </c>
      <c r="E171" s="246" t="s">
        <v>1</v>
      </c>
      <c r="F171" s="247" t="s">
        <v>174</v>
      </c>
      <c r="G171" s="245"/>
      <c r="H171" s="248">
        <v>1210.03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140</v>
      </c>
      <c r="AU171" s="254" t="s">
        <v>87</v>
      </c>
      <c r="AV171" s="14" t="s">
        <v>87</v>
      </c>
      <c r="AW171" s="14" t="s">
        <v>32</v>
      </c>
      <c r="AX171" s="14" t="s">
        <v>77</v>
      </c>
      <c r="AY171" s="254" t="s">
        <v>130</v>
      </c>
    </row>
    <row r="172" s="16" customFormat="1">
      <c r="A172" s="16"/>
      <c r="B172" s="266"/>
      <c r="C172" s="267"/>
      <c r="D172" s="235" t="s">
        <v>140</v>
      </c>
      <c r="E172" s="268" t="s">
        <v>1</v>
      </c>
      <c r="F172" s="269" t="s">
        <v>175</v>
      </c>
      <c r="G172" s="267"/>
      <c r="H172" s="270">
        <v>1382.9300000000001</v>
      </c>
      <c r="I172" s="271"/>
      <c r="J172" s="267"/>
      <c r="K172" s="267"/>
      <c r="L172" s="272"/>
      <c r="M172" s="273"/>
      <c r="N172" s="274"/>
      <c r="O172" s="274"/>
      <c r="P172" s="274"/>
      <c r="Q172" s="274"/>
      <c r="R172" s="274"/>
      <c r="S172" s="274"/>
      <c r="T172" s="275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76" t="s">
        <v>140</v>
      </c>
      <c r="AU172" s="276" t="s">
        <v>87</v>
      </c>
      <c r="AV172" s="16" t="s">
        <v>149</v>
      </c>
      <c r="AW172" s="16" t="s">
        <v>32</v>
      </c>
      <c r="AX172" s="16" t="s">
        <v>77</v>
      </c>
      <c r="AY172" s="276" t="s">
        <v>130</v>
      </c>
    </row>
    <row r="173" s="15" customFormat="1">
      <c r="A173" s="15"/>
      <c r="B173" s="255"/>
      <c r="C173" s="256"/>
      <c r="D173" s="235" t="s">
        <v>140</v>
      </c>
      <c r="E173" s="257" t="s">
        <v>1</v>
      </c>
      <c r="F173" s="258" t="s">
        <v>144</v>
      </c>
      <c r="G173" s="256"/>
      <c r="H173" s="259">
        <v>2765.8600000000001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5" t="s">
        <v>140</v>
      </c>
      <c r="AU173" s="265" t="s">
        <v>87</v>
      </c>
      <c r="AV173" s="15" t="s">
        <v>145</v>
      </c>
      <c r="AW173" s="15" t="s">
        <v>32</v>
      </c>
      <c r="AX173" s="15" t="s">
        <v>85</v>
      </c>
      <c r="AY173" s="265" t="s">
        <v>130</v>
      </c>
    </row>
    <row r="174" s="2" customFormat="1" ht="33" customHeight="1">
      <c r="A174" s="39"/>
      <c r="B174" s="40"/>
      <c r="C174" s="220" t="s">
        <v>177</v>
      </c>
      <c r="D174" s="220" t="s">
        <v>133</v>
      </c>
      <c r="E174" s="221" t="s">
        <v>178</v>
      </c>
      <c r="F174" s="222" t="s">
        <v>179</v>
      </c>
      <c r="G174" s="223" t="s">
        <v>136</v>
      </c>
      <c r="H174" s="224">
        <v>1382.9300000000001</v>
      </c>
      <c r="I174" s="225"/>
      <c r="J174" s="226">
        <f>ROUND(I174*H174,2)</f>
        <v>0</v>
      </c>
      <c r="K174" s="222" t="s">
        <v>1</v>
      </c>
      <c r="L174" s="45"/>
      <c r="M174" s="227" t="s">
        <v>1</v>
      </c>
      <c r="N174" s="228" t="s">
        <v>42</v>
      </c>
      <c r="O174" s="92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145</v>
      </c>
      <c r="AT174" s="231" t="s">
        <v>133</v>
      </c>
      <c r="AU174" s="231" t="s">
        <v>87</v>
      </c>
      <c r="AY174" s="18" t="s">
        <v>130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85</v>
      </c>
      <c r="BK174" s="232">
        <f>ROUND(I174*H174,2)</f>
        <v>0</v>
      </c>
      <c r="BL174" s="18" t="s">
        <v>145</v>
      </c>
      <c r="BM174" s="231" t="s">
        <v>180</v>
      </c>
    </row>
    <row r="175" s="13" customFormat="1">
      <c r="A175" s="13"/>
      <c r="B175" s="233"/>
      <c r="C175" s="234"/>
      <c r="D175" s="235" t="s">
        <v>140</v>
      </c>
      <c r="E175" s="236" t="s">
        <v>1</v>
      </c>
      <c r="F175" s="237" t="s">
        <v>141</v>
      </c>
      <c r="G175" s="234"/>
      <c r="H175" s="236" t="s">
        <v>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140</v>
      </c>
      <c r="AU175" s="243" t="s">
        <v>87</v>
      </c>
      <c r="AV175" s="13" t="s">
        <v>85</v>
      </c>
      <c r="AW175" s="13" t="s">
        <v>32</v>
      </c>
      <c r="AX175" s="13" t="s">
        <v>77</v>
      </c>
      <c r="AY175" s="243" t="s">
        <v>130</v>
      </c>
    </row>
    <row r="176" s="14" customFormat="1">
      <c r="A176" s="14"/>
      <c r="B176" s="244"/>
      <c r="C176" s="245"/>
      <c r="D176" s="235" t="s">
        <v>140</v>
      </c>
      <c r="E176" s="246" t="s">
        <v>1</v>
      </c>
      <c r="F176" s="247" t="s">
        <v>142</v>
      </c>
      <c r="G176" s="245"/>
      <c r="H176" s="248">
        <v>172.90000000000001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140</v>
      </c>
      <c r="AU176" s="254" t="s">
        <v>87</v>
      </c>
      <c r="AV176" s="14" t="s">
        <v>87</v>
      </c>
      <c r="AW176" s="14" t="s">
        <v>32</v>
      </c>
      <c r="AX176" s="14" t="s">
        <v>77</v>
      </c>
      <c r="AY176" s="254" t="s">
        <v>130</v>
      </c>
    </row>
    <row r="177" s="14" customFormat="1">
      <c r="A177" s="14"/>
      <c r="B177" s="244"/>
      <c r="C177" s="245"/>
      <c r="D177" s="235" t="s">
        <v>140</v>
      </c>
      <c r="E177" s="246" t="s">
        <v>1</v>
      </c>
      <c r="F177" s="247" t="s">
        <v>143</v>
      </c>
      <c r="G177" s="245"/>
      <c r="H177" s="248">
        <v>1210.03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140</v>
      </c>
      <c r="AU177" s="254" t="s">
        <v>87</v>
      </c>
      <c r="AV177" s="14" t="s">
        <v>87</v>
      </c>
      <c r="AW177" s="14" t="s">
        <v>32</v>
      </c>
      <c r="AX177" s="14" t="s">
        <v>77</v>
      </c>
      <c r="AY177" s="254" t="s">
        <v>130</v>
      </c>
    </row>
    <row r="178" s="15" customFormat="1">
      <c r="A178" s="15"/>
      <c r="B178" s="255"/>
      <c r="C178" s="256"/>
      <c r="D178" s="235" t="s">
        <v>140</v>
      </c>
      <c r="E178" s="257" t="s">
        <v>1</v>
      </c>
      <c r="F178" s="258" t="s">
        <v>144</v>
      </c>
      <c r="G178" s="256"/>
      <c r="H178" s="259">
        <v>1382.9300000000001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5" t="s">
        <v>140</v>
      </c>
      <c r="AU178" s="265" t="s">
        <v>87</v>
      </c>
      <c r="AV178" s="15" t="s">
        <v>145</v>
      </c>
      <c r="AW178" s="15" t="s">
        <v>32</v>
      </c>
      <c r="AX178" s="15" t="s">
        <v>85</v>
      </c>
      <c r="AY178" s="265" t="s">
        <v>130</v>
      </c>
    </row>
    <row r="179" s="2" customFormat="1" ht="24.15" customHeight="1">
      <c r="A179" s="39"/>
      <c r="B179" s="40"/>
      <c r="C179" s="220" t="s">
        <v>181</v>
      </c>
      <c r="D179" s="220" t="s">
        <v>133</v>
      </c>
      <c r="E179" s="221" t="s">
        <v>182</v>
      </c>
      <c r="F179" s="222" t="s">
        <v>183</v>
      </c>
      <c r="G179" s="223" t="s">
        <v>136</v>
      </c>
      <c r="H179" s="224">
        <v>509.66000000000002</v>
      </c>
      <c r="I179" s="225"/>
      <c r="J179" s="226">
        <f>ROUND(I179*H179,2)</f>
        <v>0</v>
      </c>
      <c r="K179" s="222" t="s">
        <v>1</v>
      </c>
      <c r="L179" s="45"/>
      <c r="M179" s="227" t="s">
        <v>1</v>
      </c>
      <c r="N179" s="228" t="s">
        <v>42</v>
      </c>
      <c r="O179" s="92"/>
      <c r="P179" s="229">
        <f>O179*H179</f>
        <v>0</v>
      </c>
      <c r="Q179" s="229">
        <v>0</v>
      </c>
      <c r="R179" s="229">
        <f>Q179*H179</f>
        <v>0</v>
      </c>
      <c r="S179" s="229">
        <v>0.002</v>
      </c>
      <c r="T179" s="230">
        <f>S179*H179</f>
        <v>1.01932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1" t="s">
        <v>138</v>
      </c>
      <c r="AT179" s="231" t="s">
        <v>133</v>
      </c>
      <c r="AU179" s="231" t="s">
        <v>87</v>
      </c>
      <c r="AY179" s="18" t="s">
        <v>130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85</v>
      </c>
      <c r="BK179" s="232">
        <f>ROUND(I179*H179,2)</f>
        <v>0</v>
      </c>
      <c r="BL179" s="18" t="s">
        <v>138</v>
      </c>
      <c r="BM179" s="231" t="s">
        <v>184</v>
      </c>
    </row>
    <row r="180" s="13" customFormat="1">
      <c r="A180" s="13"/>
      <c r="B180" s="233"/>
      <c r="C180" s="234"/>
      <c r="D180" s="235" t="s">
        <v>140</v>
      </c>
      <c r="E180" s="236" t="s">
        <v>1</v>
      </c>
      <c r="F180" s="237" t="s">
        <v>153</v>
      </c>
      <c r="G180" s="234"/>
      <c r="H180" s="236" t="s">
        <v>1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140</v>
      </c>
      <c r="AU180" s="243" t="s">
        <v>87</v>
      </c>
      <c r="AV180" s="13" t="s">
        <v>85</v>
      </c>
      <c r="AW180" s="13" t="s">
        <v>32</v>
      </c>
      <c r="AX180" s="13" t="s">
        <v>77</v>
      </c>
      <c r="AY180" s="243" t="s">
        <v>130</v>
      </c>
    </row>
    <row r="181" s="14" customFormat="1">
      <c r="A181" s="14"/>
      <c r="B181" s="244"/>
      <c r="C181" s="245"/>
      <c r="D181" s="235" t="s">
        <v>140</v>
      </c>
      <c r="E181" s="246" t="s">
        <v>1</v>
      </c>
      <c r="F181" s="247" t="s">
        <v>154</v>
      </c>
      <c r="G181" s="245"/>
      <c r="H181" s="248">
        <v>80.989999999999995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140</v>
      </c>
      <c r="AU181" s="254" t="s">
        <v>87</v>
      </c>
      <c r="AV181" s="14" t="s">
        <v>87</v>
      </c>
      <c r="AW181" s="14" t="s">
        <v>32</v>
      </c>
      <c r="AX181" s="14" t="s">
        <v>77</v>
      </c>
      <c r="AY181" s="254" t="s">
        <v>130</v>
      </c>
    </row>
    <row r="182" s="14" customFormat="1">
      <c r="A182" s="14"/>
      <c r="B182" s="244"/>
      <c r="C182" s="245"/>
      <c r="D182" s="235" t="s">
        <v>140</v>
      </c>
      <c r="E182" s="246" t="s">
        <v>1</v>
      </c>
      <c r="F182" s="247" t="s">
        <v>155</v>
      </c>
      <c r="G182" s="245"/>
      <c r="H182" s="248">
        <v>428.67000000000002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140</v>
      </c>
      <c r="AU182" s="254" t="s">
        <v>87</v>
      </c>
      <c r="AV182" s="14" t="s">
        <v>87</v>
      </c>
      <c r="AW182" s="14" t="s">
        <v>32</v>
      </c>
      <c r="AX182" s="14" t="s">
        <v>77</v>
      </c>
      <c r="AY182" s="254" t="s">
        <v>130</v>
      </c>
    </row>
    <row r="183" s="15" customFormat="1">
      <c r="A183" s="15"/>
      <c r="B183" s="255"/>
      <c r="C183" s="256"/>
      <c r="D183" s="235" t="s">
        <v>140</v>
      </c>
      <c r="E183" s="257" t="s">
        <v>1</v>
      </c>
      <c r="F183" s="258" t="s">
        <v>144</v>
      </c>
      <c r="G183" s="256"/>
      <c r="H183" s="259">
        <v>509.66000000000002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5" t="s">
        <v>140</v>
      </c>
      <c r="AU183" s="265" t="s">
        <v>87</v>
      </c>
      <c r="AV183" s="15" t="s">
        <v>145</v>
      </c>
      <c r="AW183" s="15" t="s">
        <v>32</v>
      </c>
      <c r="AX183" s="15" t="s">
        <v>85</v>
      </c>
      <c r="AY183" s="265" t="s">
        <v>130</v>
      </c>
    </row>
    <row r="184" s="2" customFormat="1" ht="24.15" customHeight="1">
      <c r="A184" s="39"/>
      <c r="B184" s="40"/>
      <c r="C184" s="220" t="s">
        <v>185</v>
      </c>
      <c r="D184" s="220" t="s">
        <v>133</v>
      </c>
      <c r="E184" s="221" t="s">
        <v>186</v>
      </c>
      <c r="F184" s="222" t="s">
        <v>187</v>
      </c>
      <c r="G184" s="223" t="s">
        <v>136</v>
      </c>
      <c r="H184" s="224">
        <v>509.66000000000002</v>
      </c>
      <c r="I184" s="225"/>
      <c r="J184" s="226">
        <f>ROUND(I184*H184,2)</f>
        <v>0</v>
      </c>
      <c r="K184" s="222" t="s">
        <v>137</v>
      </c>
      <c r="L184" s="45"/>
      <c r="M184" s="227" t="s">
        <v>1</v>
      </c>
      <c r="N184" s="228" t="s">
        <v>42</v>
      </c>
      <c r="O184" s="92"/>
      <c r="P184" s="229">
        <f>O184*H184</f>
        <v>0</v>
      </c>
      <c r="Q184" s="229">
        <v>0.00096000000000000002</v>
      </c>
      <c r="R184" s="229">
        <f>Q184*H184</f>
        <v>0.48927360000000003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138</v>
      </c>
      <c r="AT184" s="231" t="s">
        <v>133</v>
      </c>
      <c r="AU184" s="231" t="s">
        <v>87</v>
      </c>
      <c r="AY184" s="18" t="s">
        <v>130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85</v>
      </c>
      <c r="BK184" s="232">
        <f>ROUND(I184*H184,2)</f>
        <v>0</v>
      </c>
      <c r="BL184" s="18" t="s">
        <v>138</v>
      </c>
      <c r="BM184" s="231" t="s">
        <v>188</v>
      </c>
    </row>
    <row r="185" s="13" customFormat="1">
      <c r="A185" s="13"/>
      <c r="B185" s="233"/>
      <c r="C185" s="234"/>
      <c r="D185" s="235" t="s">
        <v>140</v>
      </c>
      <c r="E185" s="236" t="s">
        <v>1</v>
      </c>
      <c r="F185" s="237" t="s">
        <v>153</v>
      </c>
      <c r="G185" s="234"/>
      <c r="H185" s="236" t="s">
        <v>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140</v>
      </c>
      <c r="AU185" s="243" t="s">
        <v>87</v>
      </c>
      <c r="AV185" s="13" t="s">
        <v>85</v>
      </c>
      <c r="AW185" s="13" t="s">
        <v>32</v>
      </c>
      <c r="AX185" s="13" t="s">
        <v>77</v>
      </c>
      <c r="AY185" s="243" t="s">
        <v>130</v>
      </c>
    </row>
    <row r="186" s="14" customFormat="1">
      <c r="A186" s="14"/>
      <c r="B186" s="244"/>
      <c r="C186" s="245"/>
      <c r="D186" s="235" t="s">
        <v>140</v>
      </c>
      <c r="E186" s="246" t="s">
        <v>1</v>
      </c>
      <c r="F186" s="247" t="s">
        <v>154</v>
      </c>
      <c r="G186" s="245"/>
      <c r="H186" s="248">
        <v>80.989999999999995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140</v>
      </c>
      <c r="AU186" s="254" t="s">
        <v>87</v>
      </c>
      <c r="AV186" s="14" t="s">
        <v>87</v>
      </c>
      <c r="AW186" s="14" t="s">
        <v>32</v>
      </c>
      <c r="AX186" s="14" t="s">
        <v>77</v>
      </c>
      <c r="AY186" s="254" t="s">
        <v>130</v>
      </c>
    </row>
    <row r="187" s="14" customFormat="1">
      <c r="A187" s="14"/>
      <c r="B187" s="244"/>
      <c r="C187" s="245"/>
      <c r="D187" s="235" t="s">
        <v>140</v>
      </c>
      <c r="E187" s="246" t="s">
        <v>1</v>
      </c>
      <c r="F187" s="247" t="s">
        <v>155</v>
      </c>
      <c r="G187" s="245"/>
      <c r="H187" s="248">
        <v>428.67000000000002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140</v>
      </c>
      <c r="AU187" s="254" t="s">
        <v>87</v>
      </c>
      <c r="AV187" s="14" t="s">
        <v>87</v>
      </c>
      <c r="AW187" s="14" t="s">
        <v>32</v>
      </c>
      <c r="AX187" s="14" t="s">
        <v>77</v>
      </c>
      <c r="AY187" s="254" t="s">
        <v>130</v>
      </c>
    </row>
    <row r="188" s="15" customFormat="1">
      <c r="A188" s="15"/>
      <c r="B188" s="255"/>
      <c r="C188" s="256"/>
      <c r="D188" s="235" t="s">
        <v>140</v>
      </c>
      <c r="E188" s="257" t="s">
        <v>1</v>
      </c>
      <c r="F188" s="258" t="s">
        <v>144</v>
      </c>
      <c r="G188" s="256"/>
      <c r="H188" s="259">
        <v>509.66000000000002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5" t="s">
        <v>140</v>
      </c>
      <c r="AU188" s="265" t="s">
        <v>87</v>
      </c>
      <c r="AV188" s="15" t="s">
        <v>145</v>
      </c>
      <c r="AW188" s="15" t="s">
        <v>32</v>
      </c>
      <c r="AX188" s="15" t="s">
        <v>85</v>
      </c>
      <c r="AY188" s="265" t="s">
        <v>130</v>
      </c>
    </row>
    <row r="189" s="2" customFormat="1" ht="16.5" customHeight="1">
      <c r="A189" s="39"/>
      <c r="B189" s="40"/>
      <c r="C189" s="220" t="s">
        <v>189</v>
      </c>
      <c r="D189" s="220" t="s">
        <v>133</v>
      </c>
      <c r="E189" s="221" t="s">
        <v>190</v>
      </c>
      <c r="F189" s="222" t="s">
        <v>191</v>
      </c>
      <c r="G189" s="223" t="s">
        <v>136</v>
      </c>
      <c r="H189" s="224">
        <v>509.66000000000002</v>
      </c>
      <c r="I189" s="225"/>
      <c r="J189" s="226">
        <f>ROUND(I189*H189,2)</f>
        <v>0</v>
      </c>
      <c r="K189" s="222" t="s">
        <v>1</v>
      </c>
      <c r="L189" s="45"/>
      <c r="M189" s="227" t="s">
        <v>1</v>
      </c>
      <c r="N189" s="228" t="s">
        <v>42</v>
      </c>
      <c r="O189" s="92"/>
      <c r="P189" s="229">
        <f>O189*H189</f>
        <v>0</v>
      </c>
      <c r="Q189" s="229">
        <v>0.0023999999999999998</v>
      </c>
      <c r="R189" s="229">
        <f>Q189*H189</f>
        <v>1.2231840000000001</v>
      </c>
      <c r="S189" s="229">
        <v>0</v>
      </c>
      <c r="T189" s="23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1" t="s">
        <v>145</v>
      </c>
      <c r="AT189" s="231" t="s">
        <v>133</v>
      </c>
      <c r="AU189" s="231" t="s">
        <v>87</v>
      </c>
      <c r="AY189" s="18" t="s">
        <v>130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85</v>
      </c>
      <c r="BK189" s="232">
        <f>ROUND(I189*H189,2)</f>
        <v>0</v>
      </c>
      <c r="BL189" s="18" t="s">
        <v>145</v>
      </c>
      <c r="BM189" s="231" t="s">
        <v>192</v>
      </c>
    </row>
    <row r="190" s="13" customFormat="1">
      <c r="A190" s="13"/>
      <c r="B190" s="233"/>
      <c r="C190" s="234"/>
      <c r="D190" s="235" t="s">
        <v>140</v>
      </c>
      <c r="E190" s="236" t="s">
        <v>1</v>
      </c>
      <c r="F190" s="237" t="s">
        <v>153</v>
      </c>
      <c r="G190" s="234"/>
      <c r="H190" s="236" t="s">
        <v>1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140</v>
      </c>
      <c r="AU190" s="243" t="s">
        <v>87</v>
      </c>
      <c r="AV190" s="13" t="s">
        <v>85</v>
      </c>
      <c r="AW190" s="13" t="s">
        <v>32</v>
      </c>
      <c r="AX190" s="13" t="s">
        <v>77</v>
      </c>
      <c r="AY190" s="243" t="s">
        <v>130</v>
      </c>
    </row>
    <row r="191" s="14" customFormat="1">
      <c r="A191" s="14"/>
      <c r="B191" s="244"/>
      <c r="C191" s="245"/>
      <c r="D191" s="235" t="s">
        <v>140</v>
      </c>
      <c r="E191" s="246" t="s">
        <v>1</v>
      </c>
      <c r="F191" s="247" t="s">
        <v>154</v>
      </c>
      <c r="G191" s="245"/>
      <c r="H191" s="248">
        <v>80.989999999999995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140</v>
      </c>
      <c r="AU191" s="254" t="s">
        <v>87</v>
      </c>
      <c r="AV191" s="14" t="s">
        <v>87</v>
      </c>
      <c r="AW191" s="14" t="s">
        <v>32</v>
      </c>
      <c r="AX191" s="14" t="s">
        <v>77</v>
      </c>
      <c r="AY191" s="254" t="s">
        <v>130</v>
      </c>
    </row>
    <row r="192" s="14" customFormat="1">
      <c r="A192" s="14"/>
      <c r="B192" s="244"/>
      <c r="C192" s="245"/>
      <c r="D192" s="235" t="s">
        <v>140</v>
      </c>
      <c r="E192" s="246" t="s">
        <v>1</v>
      </c>
      <c r="F192" s="247" t="s">
        <v>155</v>
      </c>
      <c r="G192" s="245"/>
      <c r="H192" s="248">
        <v>428.67000000000002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140</v>
      </c>
      <c r="AU192" s="254" t="s">
        <v>87</v>
      </c>
      <c r="AV192" s="14" t="s">
        <v>87</v>
      </c>
      <c r="AW192" s="14" t="s">
        <v>32</v>
      </c>
      <c r="AX192" s="14" t="s">
        <v>77</v>
      </c>
      <c r="AY192" s="254" t="s">
        <v>130</v>
      </c>
    </row>
    <row r="193" s="15" customFormat="1">
      <c r="A193" s="15"/>
      <c r="B193" s="255"/>
      <c r="C193" s="256"/>
      <c r="D193" s="235" t="s">
        <v>140</v>
      </c>
      <c r="E193" s="257" t="s">
        <v>1</v>
      </c>
      <c r="F193" s="258" t="s">
        <v>144</v>
      </c>
      <c r="G193" s="256"/>
      <c r="H193" s="259">
        <v>509.66000000000002</v>
      </c>
      <c r="I193" s="260"/>
      <c r="J193" s="256"/>
      <c r="K193" s="256"/>
      <c r="L193" s="261"/>
      <c r="M193" s="262"/>
      <c r="N193" s="263"/>
      <c r="O193" s="263"/>
      <c r="P193" s="263"/>
      <c r="Q193" s="263"/>
      <c r="R193" s="263"/>
      <c r="S193" s="263"/>
      <c r="T193" s="26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5" t="s">
        <v>140</v>
      </c>
      <c r="AU193" s="265" t="s">
        <v>87</v>
      </c>
      <c r="AV193" s="15" t="s">
        <v>145</v>
      </c>
      <c r="AW193" s="15" t="s">
        <v>32</v>
      </c>
      <c r="AX193" s="15" t="s">
        <v>85</v>
      </c>
      <c r="AY193" s="265" t="s">
        <v>130</v>
      </c>
    </row>
    <row r="194" s="2" customFormat="1" ht="24.15" customHeight="1">
      <c r="A194" s="39"/>
      <c r="B194" s="40"/>
      <c r="C194" s="220" t="s">
        <v>193</v>
      </c>
      <c r="D194" s="220" t="s">
        <v>133</v>
      </c>
      <c r="E194" s="221" t="s">
        <v>194</v>
      </c>
      <c r="F194" s="222" t="s">
        <v>195</v>
      </c>
      <c r="G194" s="223" t="s">
        <v>136</v>
      </c>
      <c r="H194" s="224">
        <v>509.66000000000002</v>
      </c>
      <c r="I194" s="225"/>
      <c r="J194" s="226">
        <f>ROUND(I194*H194,2)</f>
        <v>0</v>
      </c>
      <c r="K194" s="222" t="s">
        <v>1</v>
      </c>
      <c r="L194" s="45"/>
      <c r="M194" s="227" t="s">
        <v>1</v>
      </c>
      <c r="N194" s="228" t="s">
        <v>42</v>
      </c>
      <c r="O194" s="92"/>
      <c r="P194" s="229">
        <f>O194*H194</f>
        <v>0</v>
      </c>
      <c r="Q194" s="229">
        <v>0.0073499999999999998</v>
      </c>
      <c r="R194" s="229">
        <f>Q194*H194</f>
        <v>3.7460010000000001</v>
      </c>
      <c r="S194" s="229">
        <v>0</v>
      </c>
      <c r="T194" s="23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1" t="s">
        <v>145</v>
      </c>
      <c r="AT194" s="231" t="s">
        <v>133</v>
      </c>
      <c r="AU194" s="231" t="s">
        <v>87</v>
      </c>
      <c r="AY194" s="18" t="s">
        <v>130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8" t="s">
        <v>85</v>
      </c>
      <c r="BK194" s="232">
        <f>ROUND(I194*H194,2)</f>
        <v>0</v>
      </c>
      <c r="BL194" s="18" t="s">
        <v>145</v>
      </c>
      <c r="BM194" s="231" t="s">
        <v>196</v>
      </c>
    </row>
    <row r="195" s="13" customFormat="1">
      <c r="A195" s="13"/>
      <c r="B195" s="233"/>
      <c r="C195" s="234"/>
      <c r="D195" s="235" t="s">
        <v>140</v>
      </c>
      <c r="E195" s="236" t="s">
        <v>1</v>
      </c>
      <c r="F195" s="237" t="s">
        <v>153</v>
      </c>
      <c r="G195" s="234"/>
      <c r="H195" s="236" t="s">
        <v>1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140</v>
      </c>
      <c r="AU195" s="243" t="s">
        <v>87</v>
      </c>
      <c r="AV195" s="13" t="s">
        <v>85</v>
      </c>
      <c r="AW195" s="13" t="s">
        <v>32</v>
      </c>
      <c r="AX195" s="13" t="s">
        <v>77</v>
      </c>
      <c r="AY195" s="243" t="s">
        <v>130</v>
      </c>
    </row>
    <row r="196" s="14" customFormat="1">
      <c r="A196" s="14"/>
      <c r="B196" s="244"/>
      <c r="C196" s="245"/>
      <c r="D196" s="235" t="s">
        <v>140</v>
      </c>
      <c r="E196" s="246" t="s">
        <v>1</v>
      </c>
      <c r="F196" s="247" t="s">
        <v>154</v>
      </c>
      <c r="G196" s="245"/>
      <c r="H196" s="248">
        <v>80.989999999999995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140</v>
      </c>
      <c r="AU196" s="254" t="s">
        <v>87</v>
      </c>
      <c r="AV196" s="14" t="s">
        <v>87</v>
      </c>
      <c r="AW196" s="14" t="s">
        <v>32</v>
      </c>
      <c r="AX196" s="14" t="s">
        <v>77</v>
      </c>
      <c r="AY196" s="254" t="s">
        <v>130</v>
      </c>
    </row>
    <row r="197" s="14" customFormat="1">
      <c r="A197" s="14"/>
      <c r="B197" s="244"/>
      <c r="C197" s="245"/>
      <c r="D197" s="235" t="s">
        <v>140</v>
      </c>
      <c r="E197" s="246" t="s">
        <v>1</v>
      </c>
      <c r="F197" s="247" t="s">
        <v>155</v>
      </c>
      <c r="G197" s="245"/>
      <c r="H197" s="248">
        <v>428.67000000000002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140</v>
      </c>
      <c r="AU197" s="254" t="s">
        <v>87</v>
      </c>
      <c r="AV197" s="14" t="s">
        <v>87</v>
      </c>
      <c r="AW197" s="14" t="s">
        <v>32</v>
      </c>
      <c r="AX197" s="14" t="s">
        <v>77</v>
      </c>
      <c r="AY197" s="254" t="s">
        <v>130</v>
      </c>
    </row>
    <row r="198" s="15" customFormat="1">
      <c r="A198" s="15"/>
      <c r="B198" s="255"/>
      <c r="C198" s="256"/>
      <c r="D198" s="235" t="s">
        <v>140</v>
      </c>
      <c r="E198" s="257" t="s">
        <v>1</v>
      </c>
      <c r="F198" s="258" t="s">
        <v>144</v>
      </c>
      <c r="G198" s="256"/>
      <c r="H198" s="259">
        <v>509.66000000000002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5" t="s">
        <v>140</v>
      </c>
      <c r="AU198" s="265" t="s">
        <v>87</v>
      </c>
      <c r="AV198" s="15" t="s">
        <v>145</v>
      </c>
      <c r="AW198" s="15" t="s">
        <v>32</v>
      </c>
      <c r="AX198" s="15" t="s">
        <v>85</v>
      </c>
      <c r="AY198" s="265" t="s">
        <v>130</v>
      </c>
    </row>
    <row r="199" s="2" customFormat="1" ht="24.15" customHeight="1">
      <c r="A199" s="39"/>
      <c r="B199" s="40"/>
      <c r="C199" s="220" t="s">
        <v>197</v>
      </c>
      <c r="D199" s="220" t="s">
        <v>133</v>
      </c>
      <c r="E199" s="221" t="s">
        <v>198</v>
      </c>
      <c r="F199" s="222" t="s">
        <v>199</v>
      </c>
      <c r="G199" s="223" t="s">
        <v>136</v>
      </c>
      <c r="H199" s="224">
        <v>509.66000000000002</v>
      </c>
      <c r="I199" s="225"/>
      <c r="J199" s="226">
        <f>ROUND(I199*H199,2)</f>
        <v>0</v>
      </c>
      <c r="K199" s="222" t="s">
        <v>1</v>
      </c>
      <c r="L199" s="45"/>
      <c r="M199" s="227" t="s">
        <v>1</v>
      </c>
      <c r="N199" s="228" t="s">
        <v>42</v>
      </c>
      <c r="O199" s="92"/>
      <c r="P199" s="229">
        <f>O199*H199</f>
        <v>0</v>
      </c>
      <c r="Q199" s="229">
        <v>0.020480000000000002</v>
      </c>
      <c r="R199" s="229">
        <f>Q199*H199</f>
        <v>10.437836800000001</v>
      </c>
      <c r="S199" s="229">
        <v>0</v>
      </c>
      <c r="T199" s="23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1" t="s">
        <v>145</v>
      </c>
      <c r="AT199" s="231" t="s">
        <v>133</v>
      </c>
      <c r="AU199" s="231" t="s">
        <v>87</v>
      </c>
      <c r="AY199" s="18" t="s">
        <v>130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8" t="s">
        <v>85</v>
      </c>
      <c r="BK199" s="232">
        <f>ROUND(I199*H199,2)</f>
        <v>0</v>
      </c>
      <c r="BL199" s="18" t="s">
        <v>145</v>
      </c>
      <c r="BM199" s="231" t="s">
        <v>200</v>
      </c>
    </row>
    <row r="200" s="13" customFormat="1">
      <c r="A200" s="13"/>
      <c r="B200" s="233"/>
      <c r="C200" s="234"/>
      <c r="D200" s="235" t="s">
        <v>140</v>
      </c>
      <c r="E200" s="236" t="s">
        <v>1</v>
      </c>
      <c r="F200" s="237" t="s">
        <v>153</v>
      </c>
      <c r="G200" s="234"/>
      <c r="H200" s="236" t="s">
        <v>1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140</v>
      </c>
      <c r="AU200" s="243" t="s">
        <v>87</v>
      </c>
      <c r="AV200" s="13" t="s">
        <v>85</v>
      </c>
      <c r="AW200" s="13" t="s">
        <v>32</v>
      </c>
      <c r="AX200" s="13" t="s">
        <v>77</v>
      </c>
      <c r="AY200" s="243" t="s">
        <v>130</v>
      </c>
    </row>
    <row r="201" s="14" customFormat="1">
      <c r="A201" s="14"/>
      <c r="B201" s="244"/>
      <c r="C201" s="245"/>
      <c r="D201" s="235" t="s">
        <v>140</v>
      </c>
      <c r="E201" s="246" t="s">
        <v>1</v>
      </c>
      <c r="F201" s="247" t="s">
        <v>154</v>
      </c>
      <c r="G201" s="245"/>
      <c r="H201" s="248">
        <v>80.989999999999995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140</v>
      </c>
      <c r="AU201" s="254" t="s">
        <v>87</v>
      </c>
      <c r="AV201" s="14" t="s">
        <v>87</v>
      </c>
      <c r="AW201" s="14" t="s">
        <v>32</v>
      </c>
      <c r="AX201" s="14" t="s">
        <v>77</v>
      </c>
      <c r="AY201" s="254" t="s">
        <v>130</v>
      </c>
    </row>
    <row r="202" s="14" customFormat="1">
      <c r="A202" s="14"/>
      <c r="B202" s="244"/>
      <c r="C202" s="245"/>
      <c r="D202" s="235" t="s">
        <v>140</v>
      </c>
      <c r="E202" s="246" t="s">
        <v>1</v>
      </c>
      <c r="F202" s="247" t="s">
        <v>155</v>
      </c>
      <c r="G202" s="245"/>
      <c r="H202" s="248">
        <v>428.67000000000002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140</v>
      </c>
      <c r="AU202" s="254" t="s">
        <v>87</v>
      </c>
      <c r="AV202" s="14" t="s">
        <v>87</v>
      </c>
      <c r="AW202" s="14" t="s">
        <v>32</v>
      </c>
      <c r="AX202" s="14" t="s">
        <v>77</v>
      </c>
      <c r="AY202" s="254" t="s">
        <v>130</v>
      </c>
    </row>
    <row r="203" s="15" customFormat="1">
      <c r="A203" s="15"/>
      <c r="B203" s="255"/>
      <c r="C203" s="256"/>
      <c r="D203" s="235" t="s">
        <v>140</v>
      </c>
      <c r="E203" s="257" t="s">
        <v>1</v>
      </c>
      <c r="F203" s="258" t="s">
        <v>144</v>
      </c>
      <c r="G203" s="256"/>
      <c r="H203" s="259">
        <v>509.66000000000002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5" t="s">
        <v>140</v>
      </c>
      <c r="AU203" s="265" t="s">
        <v>87</v>
      </c>
      <c r="AV203" s="15" t="s">
        <v>145</v>
      </c>
      <c r="AW203" s="15" t="s">
        <v>32</v>
      </c>
      <c r="AX203" s="15" t="s">
        <v>85</v>
      </c>
      <c r="AY203" s="265" t="s">
        <v>130</v>
      </c>
    </row>
    <row r="204" s="2" customFormat="1" ht="24.15" customHeight="1">
      <c r="A204" s="39"/>
      <c r="B204" s="40"/>
      <c r="C204" s="220" t="s">
        <v>201</v>
      </c>
      <c r="D204" s="220" t="s">
        <v>133</v>
      </c>
      <c r="E204" s="221" t="s">
        <v>202</v>
      </c>
      <c r="F204" s="222" t="s">
        <v>203</v>
      </c>
      <c r="G204" s="223" t="s">
        <v>136</v>
      </c>
      <c r="H204" s="224">
        <v>509.66000000000002</v>
      </c>
      <c r="I204" s="225"/>
      <c r="J204" s="226">
        <f>ROUND(I204*H204,2)</f>
        <v>0</v>
      </c>
      <c r="K204" s="222" t="s">
        <v>1</v>
      </c>
      <c r="L204" s="45"/>
      <c r="M204" s="227" t="s">
        <v>1</v>
      </c>
      <c r="N204" s="228" t="s">
        <v>42</v>
      </c>
      <c r="O204" s="92"/>
      <c r="P204" s="229">
        <f>O204*H204</f>
        <v>0</v>
      </c>
      <c r="Q204" s="229">
        <v>0.25871</v>
      </c>
      <c r="R204" s="229">
        <f>Q204*H204</f>
        <v>131.8541386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145</v>
      </c>
      <c r="AT204" s="231" t="s">
        <v>133</v>
      </c>
      <c r="AU204" s="231" t="s">
        <v>87</v>
      </c>
      <c r="AY204" s="18" t="s">
        <v>130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85</v>
      </c>
      <c r="BK204" s="232">
        <f>ROUND(I204*H204,2)</f>
        <v>0</v>
      </c>
      <c r="BL204" s="18" t="s">
        <v>145</v>
      </c>
      <c r="BM204" s="231" t="s">
        <v>204</v>
      </c>
    </row>
    <row r="205" s="13" customFormat="1">
      <c r="A205" s="13"/>
      <c r="B205" s="233"/>
      <c r="C205" s="234"/>
      <c r="D205" s="235" t="s">
        <v>140</v>
      </c>
      <c r="E205" s="236" t="s">
        <v>1</v>
      </c>
      <c r="F205" s="237" t="s">
        <v>153</v>
      </c>
      <c r="G205" s="234"/>
      <c r="H205" s="236" t="s">
        <v>1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140</v>
      </c>
      <c r="AU205" s="243" t="s">
        <v>87</v>
      </c>
      <c r="AV205" s="13" t="s">
        <v>85</v>
      </c>
      <c r="AW205" s="13" t="s">
        <v>32</v>
      </c>
      <c r="AX205" s="13" t="s">
        <v>77</v>
      </c>
      <c r="AY205" s="243" t="s">
        <v>130</v>
      </c>
    </row>
    <row r="206" s="14" customFormat="1">
      <c r="A206" s="14"/>
      <c r="B206" s="244"/>
      <c r="C206" s="245"/>
      <c r="D206" s="235" t="s">
        <v>140</v>
      </c>
      <c r="E206" s="246" t="s">
        <v>1</v>
      </c>
      <c r="F206" s="247" t="s">
        <v>154</v>
      </c>
      <c r="G206" s="245"/>
      <c r="H206" s="248">
        <v>80.989999999999995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140</v>
      </c>
      <c r="AU206" s="254" t="s">
        <v>87</v>
      </c>
      <c r="AV206" s="14" t="s">
        <v>87</v>
      </c>
      <c r="AW206" s="14" t="s">
        <v>32</v>
      </c>
      <c r="AX206" s="14" t="s">
        <v>77</v>
      </c>
      <c r="AY206" s="254" t="s">
        <v>130</v>
      </c>
    </row>
    <row r="207" s="14" customFormat="1">
      <c r="A207" s="14"/>
      <c r="B207" s="244"/>
      <c r="C207" s="245"/>
      <c r="D207" s="235" t="s">
        <v>140</v>
      </c>
      <c r="E207" s="246" t="s">
        <v>1</v>
      </c>
      <c r="F207" s="247" t="s">
        <v>155</v>
      </c>
      <c r="G207" s="245"/>
      <c r="H207" s="248">
        <v>428.67000000000002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140</v>
      </c>
      <c r="AU207" s="254" t="s">
        <v>87</v>
      </c>
      <c r="AV207" s="14" t="s">
        <v>87</v>
      </c>
      <c r="AW207" s="14" t="s">
        <v>32</v>
      </c>
      <c r="AX207" s="14" t="s">
        <v>77</v>
      </c>
      <c r="AY207" s="254" t="s">
        <v>130</v>
      </c>
    </row>
    <row r="208" s="15" customFormat="1">
      <c r="A208" s="15"/>
      <c r="B208" s="255"/>
      <c r="C208" s="256"/>
      <c r="D208" s="235" t="s">
        <v>140</v>
      </c>
      <c r="E208" s="257" t="s">
        <v>1</v>
      </c>
      <c r="F208" s="258" t="s">
        <v>144</v>
      </c>
      <c r="G208" s="256"/>
      <c r="H208" s="259">
        <v>509.66000000000002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5" t="s">
        <v>140</v>
      </c>
      <c r="AU208" s="265" t="s">
        <v>87</v>
      </c>
      <c r="AV208" s="15" t="s">
        <v>145</v>
      </c>
      <c r="AW208" s="15" t="s">
        <v>32</v>
      </c>
      <c r="AX208" s="15" t="s">
        <v>85</v>
      </c>
      <c r="AY208" s="265" t="s">
        <v>130</v>
      </c>
    </row>
    <row r="209" s="2" customFormat="1" ht="16.5" customHeight="1">
      <c r="A209" s="39"/>
      <c r="B209" s="40"/>
      <c r="C209" s="220" t="s">
        <v>8</v>
      </c>
      <c r="D209" s="220" t="s">
        <v>133</v>
      </c>
      <c r="E209" s="221" t="s">
        <v>205</v>
      </c>
      <c r="F209" s="222" t="s">
        <v>206</v>
      </c>
      <c r="G209" s="223" t="s">
        <v>136</v>
      </c>
      <c r="H209" s="224">
        <v>509.66000000000002</v>
      </c>
      <c r="I209" s="225"/>
      <c r="J209" s="226">
        <f>ROUND(I209*H209,2)</f>
        <v>0</v>
      </c>
      <c r="K209" s="222" t="s">
        <v>1</v>
      </c>
      <c r="L209" s="45"/>
      <c r="M209" s="227" t="s">
        <v>1</v>
      </c>
      <c r="N209" s="228" t="s">
        <v>42</v>
      </c>
      <c r="O209" s="92"/>
      <c r="P209" s="229">
        <f>O209*H209</f>
        <v>0</v>
      </c>
      <c r="Q209" s="229">
        <v>0.25871</v>
      </c>
      <c r="R209" s="229">
        <f>Q209*H209</f>
        <v>131.8541386</v>
      </c>
      <c r="S209" s="229">
        <v>0</v>
      </c>
      <c r="T209" s="23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1" t="s">
        <v>145</v>
      </c>
      <c r="AT209" s="231" t="s">
        <v>133</v>
      </c>
      <c r="AU209" s="231" t="s">
        <v>87</v>
      </c>
      <c r="AY209" s="18" t="s">
        <v>130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8" t="s">
        <v>85</v>
      </c>
      <c r="BK209" s="232">
        <f>ROUND(I209*H209,2)</f>
        <v>0</v>
      </c>
      <c r="BL209" s="18" t="s">
        <v>145</v>
      </c>
      <c r="BM209" s="231" t="s">
        <v>207</v>
      </c>
    </row>
    <row r="210" s="13" customFormat="1">
      <c r="A210" s="13"/>
      <c r="B210" s="233"/>
      <c r="C210" s="234"/>
      <c r="D210" s="235" t="s">
        <v>140</v>
      </c>
      <c r="E210" s="236" t="s">
        <v>1</v>
      </c>
      <c r="F210" s="237" t="s">
        <v>153</v>
      </c>
      <c r="G210" s="234"/>
      <c r="H210" s="236" t="s">
        <v>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140</v>
      </c>
      <c r="AU210" s="243" t="s">
        <v>87</v>
      </c>
      <c r="AV210" s="13" t="s">
        <v>85</v>
      </c>
      <c r="AW210" s="13" t="s">
        <v>32</v>
      </c>
      <c r="AX210" s="13" t="s">
        <v>77</v>
      </c>
      <c r="AY210" s="243" t="s">
        <v>130</v>
      </c>
    </row>
    <row r="211" s="14" customFormat="1">
      <c r="A211" s="14"/>
      <c r="B211" s="244"/>
      <c r="C211" s="245"/>
      <c r="D211" s="235" t="s">
        <v>140</v>
      </c>
      <c r="E211" s="246" t="s">
        <v>1</v>
      </c>
      <c r="F211" s="247" t="s">
        <v>154</v>
      </c>
      <c r="G211" s="245"/>
      <c r="H211" s="248">
        <v>80.989999999999995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140</v>
      </c>
      <c r="AU211" s="254" t="s">
        <v>87</v>
      </c>
      <c r="AV211" s="14" t="s">
        <v>87</v>
      </c>
      <c r="AW211" s="14" t="s">
        <v>32</v>
      </c>
      <c r="AX211" s="14" t="s">
        <v>77</v>
      </c>
      <c r="AY211" s="254" t="s">
        <v>130</v>
      </c>
    </row>
    <row r="212" s="14" customFormat="1">
      <c r="A212" s="14"/>
      <c r="B212" s="244"/>
      <c r="C212" s="245"/>
      <c r="D212" s="235" t="s">
        <v>140</v>
      </c>
      <c r="E212" s="246" t="s">
        <v>1</v>
      </c>
      <c r="F212" s="247" t="s">
        <v>155</v>
      </c>
      <c r="G212" s="245"/>
      <c r="H212" s="248">
        <v>428.67000000000002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140</v>
      </c>
      <c r="AU212" s="254" t="s">
        <v>87</v>
      </c>
      <c r="AV212" s="14" t="s">
        <v>87</v>
      </c>
      <c r="AW212" s="14" t="s">
        <v>32</v>
      </c>
      <c r="AX212" s="14" t="s">
        <v>77</v>
      </c>
      <c r="AY212" s="254" t="s">
        <v>130</v>
      </c>
    </row>
    <row r="213" s="15" customFormat="1">
      <c r="A213" s="15"/>
      <c r="B213" s="255"/>
      <c r="C213" s="256"/>
      <c r="D213" s="235" t="s">
        <v>140</v>
      </c>
      <c r="E213" s="257" t="s">
        <v>1</v>
      </c>
      <c r="F213" s="258" t="s">
        <v>144</v>
      </c>
      <c r="G213" s="256"/>
      <c r="H213" s="259">
        <v>509.66000000000002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5" t="s">
        <v>140</v>
      </c>
      <c r="AU213" s="265" t="s">
        <v>87</v>
      </c>
      <c r="AV213" s="15" t="s">
        <v>145</v>
      </c>
      <c r="AW213" s="15" t="s">
        <v>32</v>
      </c>
      <c r="AX213" s="15" t="s">
        <v>85</v>
      </c>
      <c r="AY213" s="265" t="s">
        <v>130</v>
      </c>
    </row>
    <row r="214" s="2" customFormat="1" ht="16.5" customHeight="1">
      <c r="A214" s="39"/>
      <c r="B214" s="40"/>
      <c r="C214" s="220" t="s">
        <v>138</v>
      </c>
      <c r="D214" s="220" t="s">
        <v>133</v>
      </c>
      <c r="E214" s="221" t="s">
        <v>208</v>
      </c>
      <c r="F214" s="222" t="s">
        <v>209</v>
      </c>
      <c r="G214" s="223" t="s">
        <v>136</v>
      </c>
      <c r="H214" s="224">
        <v>509.66000000000002</v>
      </c>
      <c r="I214" s="225"/>
      <c r="J214" s="226">
        <f>ROUND(I214*H214,2)</f>
        <v>0</v>
      </c>
      <c r="K214" s="222" t="s">
        <v>1</v>
      </c>
      <c r="L214" s="45"/>
      <c r="M214" s="227" t="s">
        <v>1</v>
      </c>
      <c r="N214" s="228" t="s">
        <v>42</v>
      </c>
      <c r="O214" s="92"/>
      <c r="P214" s="229">
        <f>O214*H214</f>
        <v>0</v>
      </c>
      <c r="Q214" s="229">
        <v>0.25871</v>
      </c>
      <c r="R214" s="229">
        <f>Q214*H214</f>
        <v>131.8541386</v>
      </c>
      <c r="S214" s="229">
        <v>0</v>
      </c>
      <c r="T214" s="23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145</v>
      </c>
      <c r="AT214" s="231" t="s">
        <v>133</v>
      </c>
      <c r="AU214" s="231" t="s">
        <v>87</v>
      </c>
      <c r="AY214" s="18" t="s">
        <v>130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85</v>
      </c>
      <c r="BK214" s="232">
        <f>ROUND(I214*H214,2)</f>
        <v>0</v>
      </c>
      <c r="BL214" s="18" t="s">
        <v>145</v>
      </c>
      <c r="BM214" s="231" t="s">
        <v>210</v>
      </c>
    </row>
    <row r="215" s="13" customFormat="1">
      <c r="A215" s="13"/>
      <c r="B215" s="233"/>
      <c r="C215" s="234"/>
      <c r="D215" s="235" t="s">
        <v>140</v>
      </c>
      <c r="E215" s="236" t="s">
        <v>1</v>
      </c>
      <c r="F215" s="237" t="s">
        <v>153</v>
      </c>
      <c r="G215" s="234"/>
      <c r="H215" s="236" t="s">
        <v>1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140</v>
      </c>
      <c r="AU215" s="243" t="s">
        <v>87</v>
      </c>
      <c r="AV215" s="13" t="s">
        <v>85</v>
      </c>
      <c r="AW215" s="13" t="s">
        <v>32</v>
      </c>
      <c r="AX215" s="13" t="s">
        <v>77</v>
      </c>
      <c r="AY215" s="243" t="s">
        <v>130</v>
      </c>
    </row>
    <row r="216" s="14" customFormat="1">
      <c r="A216" s="14"/>
      <c r="B216" s="244"/>
      <c r="C216" s="245"/>
      <c r="D216" s="235" t="s">
        <v>140</v>
      </c>
      <c r="E216" s="246" t="s">
        <v>1</v>
      </c>
      <c r="F216" s="247" t="s">
        <v>154</v>
      </c>
      <c r="G216" s="245"/>
      <c r="H216" s="248">
        <v>80.989999999999995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140</v>
      </c>
      <c r="AU216" s="254" t="s">
        <v>87</v>
      </c>
      <c r="AV216" s="14" t="s">
        <v>87</v>
      </c>
      <c r="AW216" s="14" t="s">
        <v>32</v>
      </c>
      <c r="AX216" s="14" t="s">
        <v>77</v>
      </c>
      <c r="AY216" s="254" t="s">
        <v>130</v>
      </c>
    </row>
    <row r="217" s="14" customFormat="1">
      <c r="A217" s="14"/>
      <c r="B217" s="244"/>
      <c r="C217" s="245"/>
      <c r="D217" s="235" t="s">
        <v>140</v>
      </c>
      <c r="E217" s="246" t="s">
        <v>1</v>
      </c>
      <c r="F217" s="247" t="s">
        <v>155</v>
      </c>
      <c r="G217" s="245"/>
      <c r="H217" s="248">
        <v>428.67000000000002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140</v>
      </c>
      <c r="AU217" s="254" t="s">
        <v>87</v>
      </c>
      <c r="AV217" s="14" t="s">
        <v>87</v>
      </c>
      <c r="AW217" s="14" t="s">
        <v>32</v>
      </c>
      <c r="AX217" s="14" t="s">
        <v>77</v>
      </c>
      <c r="AY217" s="254" t="s">
        <v>130</v>
      </c>
    </row>
    <row r="218" s="15" customFormat="1">
      <c r="A218" s="15"/>
      <c r="B218" s="255"/>
      <c r="C218" s="256"/>
      <c r="D218" s="235" t="s">
        <v>140</v>
      </c>
      <c r="E218" s="257" t="s">
        <v>1</v>
      </c>
      <c r="F218" s="258" t="s">
        <v>144</v>
      </c>
      <c r="G218" s="256"/>
      <c r="H218" s="259">
        <v>509.66000000000002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5" t="s">
        <v>140</v>
      </c>
      <c r="AU218" s="265" t="s">
        <v>87</v>
      </c>
      <c r="AV218" s="15" t="s">
        <v>145</v>
      </c>
      <c r="AW218" s="15" t="s">
        <v>32</v>
      </c>
      <c r="AX218" s="15" t="s">
        <v>85</v>
      </c>
      <c r="AY218" s="265" t="s">
        <v>130</v>
      </c>
    </row>
    <row r="219" s="2" customFormat="1" ht="16.5" customHeight="1">
      <c r="A219" s="39"/>
      <c r="B219" s="40"/>
      <c r="C219" s="220" t="s">
        <v>211</v>
      </c>
      <c r="D219" s="220" t="s">
        <v>133</v>
      </c>
      <c r="E219" s="221" t="s">
        <v>212</v>
      </c>
      <c r="F219" s="222" t="s">
        <v>213</v>
      </c>
      <c r="G219" s="223" t="s">
        <v>136</v>
      </c>
      <c r="H219" s="224">
        <v>1382.9300000000001</v>
      </c>
      <c r="I219" s="225"/>
      <c r="J219" s="226">
        <f>ROUND(I219*H219,2)</f>
        <v>0</v>
      </c>
      <c r="K219" s="222" t="s">
        <v>137</v>
      </c>
      <c r="L219" s="45"/>
      <c r="M219" s="227" t="s">
        <v>1</v>
      </c>
      <c r="N219" s="228" t="s">
        <v>42</v>
      </c>
      <c r="O219" s="92"/>
      <c r="P219" s="229">
        <f>O219*H219</f>
        <v>0</v>
      </c>
      <c r="Q219" s="229">
        <v>0.00025999999999999998</v>
      </c>
      <c r="R219" s="229">
        <f>Q219*H219</f>
        <v>0.35956179999999999</v>
      </c>
      <c r="S219" s="229">
        <v>0</v>
      </c>
      <c r="T219" s="23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1" t="s">
        <v>145</v>
      </c>
      <c r="AT219" s="231" t="s">
        <v>133</v>
      </c>
      <c r="AU219" s="231" t="s">
        <v>87</v>
      </c>
      <c r="AY219" s="18" t="s">
        <v>130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8" t="s">
        <v>85</v>
      </c>
      <c r="BK219" s="232">
        <f>ROUND(I219*H219,2)</f>
        <v>0</v>
      </c>
      <c r="BL219" s="18" t="s">
        <v>145</v>
      </c>
      <c r="BM219" s="231" t="s">
        <v>214</v>
      </c>
    </row>
    <row r="220" s="13" customFormat="1">
      <c r="A220" s="13"/>
      <c r="B220" s="233"/>
      <c r="C220" s="234"/>
      <c r="D220" s="235" t="s">
        <v>140</v>
      </c>
      <c r="E220" s="236" t="s">
        <v>1</v>
      </c>
      <c r="F220" s="237" t="s">
        <v>141</v>
      </c>
      <c r="G220" s="234"/>
      <c r="H220" s="236" t="s">
        <v>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140</v>
      </c>
      <c r="AU220" s="243" t="s">
        <v>87</v>
      </c>
      <c r="AV220" s="13" t="s">
        <v>85</v>
      </c>
      <c r="AW220" s="13" t="s">
        <v>32</v>
      </c>
      <c r="AX220" s="13" t="s">
        <v>77</v>
      </c>
      <c r="AY220" s="243" t="s">
        <v>130</v>
      </c>
    </row>
    <row r="221" s="14" customFormat="1">
      <c r="A221" s="14"/>
      <c r="B221" s="244"/>
      <c r="C221" s="245"/>
      <c r="D221" s="235" t="s">
        <v>140</v>
      </c>
      <c r="E221" s="246" t="s">
        <v>1</v>
      </c>
      <c r="F221" s="247" t="s">
        <v>142</v>
      </c>
      <c r="G221" s="245"/>
      <c r="H221" s="248">
        <v>172.90000000000001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140</v>
      </c>
      <c r="AU221" s="254" t="s">
        <v>87</v>
      </c>
      <c r="AV221" s="14" t="s">
        <v>87</v>
      </c>
      <c r="AW221" s="14" t="s">
        <v>32</v>
      </c>
      <c r="AX221" s="14" t="s">
        <v>77</v>
      </c>
      <c r="AY221" s="254" t="s">
        <v>130</v>
      </c>
    </row>
    <row r="222" s="14" customFormat="1">
      <c r="A222" s="14"/>
      <c r="B222" s="244"/>
      <c r="C222" s="245"/>
      <c r="D222" s="235" t="s">
        <v>140</v>
      </c>
      <c r="E222" s="246" t="s">
        <v>1</v>
      </c>
      <c r="F222" s="247" t="s">
        <v>143</v>
      </c>
      <c r="G222" s="245"/>
      <c r="H222" s="248">
        <v>1210.03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140</v>
      </c>
      <c r="AU222" s="254" t="s">
        <v>87</v>
      </c>
      <c r="AV222" s="14" t="s">
        <v>87</v>
      </c>
      <c r="AW222" s="14" t="s">
        <v>32</v>
      </c>
      <c r="AX222" s="14" t="s">
        <v>77</v>
      </c>
      <c r="AY222" s="254" t="s">
        <v>130</v>
      </c>
    </row>
    <row r="223" s="15" customFormat="1">
      <c r="A223" s="15"/>
      <c r="B223" s="255"/>
      <c r="C223" s="256"/>
      <c r="D223" s="235" t="s">
        <v>140</v>
      </c>
      <c r="E223" s="257" t="s">
        <v>1</v>
      </c>
      <c r="F223" s="258" t="s">
        <v>144</v>
      </c>
      <c r="G223" s="256"/>
      <c r="H223" s="259">
        <v>1382.9300000000001</v>
      </c>
      <c r="I223" s="260"/>
      <c r="J223" s="256"/>
      <c r="K223" s="256"/>
      <c r="L223" s="261"/>
      <c r="M223" s="262"/>
      <c r="N223" s="263"/>
      <c r="O223" s="263"/>
      <c r="P223" s="263"/>
      <c r="Q223" s="263"/>
      <c r="R223" s="263"/>
      <c r="S223" s="263"/>
      <c r="T223" s="26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5" t="s">
        <v>140</v>
      </c>
      <c r="AU223" s="265" t="s">
        <v>87</v>
      </c>
      <c r="AV223" s="15" t="s">
        <v>145</v>
      </c>
      <c r="AW223" s="15" t="s">
        <v>32</v>
      </c>
      <c r="AX223" s="15" t="s">
        <v>85</v>
      </c>
      <c r="AY223" s="265" t="s">
        <v>130</v>
      </c>
    </row>
    <row r="224" s="2" customFormat="1" ht="16.5" customHeight="1">
      <c r="A224" s="39"/>
      <c r="B224" s="40"/>
      <c r="C224" s="220" t="s">
        <v>215</v>
      </c>
      <c r="D224" s="220" t="s">
        <v>133</v>
      </c>
      <c r="E224" s="221" t="s">
        <v>216</v>
      </c>
      <c r="F224" s="222" t="s">
        <v>217</v>
      </c>
      <c r="G224" s="223" t="s">
        <v>136</v>
      </c>
      <c r="H224" s="224">
        <v>1382.9300000000001</v>
      </c>
      <c r="I224" s="225"/>
      <c r="J224" s="226">
        <f>ROUND(I224*H224,2)</f>
        <v>0</v>
      </c>
      <c r="K224" s="222" t="s">
        <v>1</v>
      </c>
      <c r="L224" s="45"/>
      <c r="M224" s="227" t="s">
        <v>1</v>
      </c>
      <c r="N224" s="228" t="s">
        <v>42</v>
      </c>
      <c r="O224" s="92"/>
      <c r="P224" s="229">
        <f>O224*H224</f>
        <v>0</v>
      </c>
      <c r="Q224" s="229">
        <v>0.25871</v>
      </c>
      <c r="R224" s="229">
        <f>Q224*H224</f>
        <v>357.77782030000003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145</v>
      </c>
      <c r="AT224" s="231" t="s">
        <v>133</v>
      </c>
      <c r="AU224" s="231" t="s">
        <v>87</v>
      </c>
      <c r="AY224" s="18" t="s">
        <v>130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85</v>
      </c>
      <c r="BK224" s="232">
        <f>ROUND(I224*H224,2)</f>
        <v>0</v>
      </c>
      <c r="BL224" s="18" t="s">
        <v>145</v>
      </c>
      <c r="BM224" s="231" t="s">
        <v>218</v>
      </c>
    </row>
    <row r="225" s="13" customFormat="1">
      <c r="A225" s="13"/>
      <c r="B225" s="233"/>
      <c r="C225" s="234"/>
      <c r="D225" s="235" t="s">
        <v>140</v>
      </c>
      <c r="E225" s="236" t="s">
        <v>1</v>
      </c>
      <c r="F225" s="237" t="s">
        <v>141</v>
      </c>
      <c r="G225" s="234"/>
      <c r="H225" s="236" t="s">
        <v>1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140</v>
      </c>
      <c r="AU225" s="243" t="s">
        <v>87</v>
      </c>
      <c r="AV225" s="13" t="s">
        <v>85</v>
      </c>
      <c r="AW225" s="13" t="s">
        <v>32</v>
      </c>
      <c r="AX225" s="13" t="s">
        <v>77</v>
      </c>
      <c r="AY225" s="243" t="s">
        <v>130</v>
      </c>
    </row>
    <row r="226" s="14" customFormat="1">
      <c r="A226" s="14"/>
      <c r="B226" s="244"/>
      <c r="C226" s="245"/>
      <c r="D226" s="235" t="s">
        <v>140</v>
      </c>
      <c r="E226" s="246" t="s">
        <v>1</v>
      </c>
      <c r="F226" s="247" t="s">
        <v>142</v>
      </c>
      <c r="G226" s="245"/>
      <c r="H226" s="248">
        <v>172.90000000000001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140</v>
      </c>
      <c r="AU226" s="254" t="s">
        <v>87</v>
      </c>
      <c r="AV226" s="14" t="s">
        <v>87</v>
      </c>
      <c r="AW226" s="14" t="s">
        <v>32</v>
      </c>
      <c r="AX226" s="14" t="s">
        <v>77</v>
      </c>
      <c r="AY226" s="254" t="s">
        <v>130</v>
      </c>
    </row>
    <row r="227" s="14" customFormat="1">
      <c r="A227" s="14"/>
      <c r="B227" s="244"/>
      <c r="C227" s="245"/>
      <c r="D227" s="235" t="s">
        <v>140</v>
      </c>
      <c r="E227" s="246" t="s">
        <v>1</v>
      </c>
      <c r="F227" s="247" t="s">
        <v>143</v>
      </c>
      <c r="G227" s="245"/>
      <c r="H227" s="248">
        <v>1210.03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140</v>
      </c>
      <c r="AU227" s="254" t="s">
        <v>87</v>
      </c>
      <c r="AV227" s="14" t="s">
        <v>87</v>
      </c>
      <c r="AW227" s="14" t="s">
        <v>32</v>
      </c>
      <c r="AX227" s="14" t="s">
        <v>77</v>
      </c>
      <c r="AY227" s="254" t="s">
        <v>130</v>
      </c>
    </row>
    <row r="228" s="15" customFormat="1">
      <c r="A228" s="15"/>
      <c r="B228" s="255"/>
      <c r="C228" s="256"/>
      <c r="D228" s="235" t="s">
        <v>140</v>
      </c>
      <c r="E228" s="257" t="s">
        <v>1</v>
      </c>
      <c r="F228" s="258" t="s">
        <v>144</v>
      </c>
      <c r="G228" s="256"/>
      <c r="H228" s="259">
        <v>1382.9300000000001</v>
      </c>
      <c r="I228" s="260"/>
      <c r="J228" s="256"/>
      <c r="K228" s="256"/>
      <c r="L228" s="261"/>
      <c r="M228" s="262"/>
      <c r="N228" s="263"/>
      <c r="O228" s="263"/>
      <c r="P228" s="263"/>
      <c r="Q228" s="263"/>
      <c r="R228" s="263"/>
      <c r="S228" s="263"/>
      <c r="T228" s="264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5" t="s">
        <v>140</v>
      </c>
      <c r="AU228" s="265" t="s">
        <v>87</v>
      </c>
      <c r="AV228" s="15" t="s">
        <v>145</v>
      </c>
      <c r="AW228" s="15" t="s">
        <v>32</v>
      </c>
      <c r="AX228" s="15" t="s">
        <v>85</v>
      </c>
      <c r="AY228" s="265" t="s">
        <v>130</v>
      </c>
    </row>
    <row r="229" s="2" customFormat="1" ht="16.5" customHeight="1">
      <c r="A229" s="39"/>
      <c r="B229" s="40"/>
      <c r="C229" s="220" t="s">
        <v>219</v>
      </c>
      <c r="D229" s="220" t="s">
        <v>133</v>
      </c>
      <c r="E229" s="221" t="s">
        <v>220</v>
      </c>
      <c r="F229" s="222" t="s">
        <v>221</v>
      </c>
      <c r="G229" s="223" t="s">
        <v>136</v>
      </c>
      <c r="H229" s="224">
        <v>68.780000000000001</v>
      </c>
      <c r="I229" s="225"/>
      <c r="J229" s="226">
        <f>ROUND(I229*H229,2)</f>
        <v>0</v>
      </c>
      <c r="K229" s="222" t="s">
        <v>1</v>
      </c>
      <c r="L229" s="45"/>
      <c r="M229" s="227" t="s">
        <v>1</v>
      </c>
      <c r="N229" s="228" t="s">
        <v>42</v>
      </c>
      <c r="O229" s="92"/>
      <c r="P229" s="229">
        <f>O229*H229</f>
        <v>0</v>
      </c>
      <c r="Q229" s="229">
        <v>0.25871</v>
      </c>
      <c r="R229" s="229">
        <f>Q229*H229</f>
        <v>17.7940738</v>
      </c>
      <c r="S229" s="229">
        <v>0</v>
      </c>
      <c r="T229" s="23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1" t="s">
        <v>145</v>
      </c>
      <c r="AT229" s="231" t="s">
        <v>133</v>
      </c>
      <c r="AU229" s="231" t="s">
        <v>87</v>
      </c>
      <c r="AY229" s="18" t="s">
        <v>130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85</v>
      </c>
      <c r="BK229" s="232">
        <f>ROUND(I229*H229,2)</f>
        <v>0</v>
      </c>
      <c r="BL229" s="18" t="s">
        <v>145</v>
      </c>
      <c r="BM229" s="231" t="s">
        <v>222</v>
      </c>
    </row>
    <row r="230" s="13" customFormat="1">
      <c r="A230" s="13"/>
      <c r="B230" s="233"/>
      <c r="C230" s="234"/>
      <c r="D230" s="235" t="s">
        <v>140</v>
      </c>
      <c r="E230" s="236" t="s">
        <v>1</v>
      </c>
      <c r="F230" s="237" t="s">
        <v>153</v>
      </c>
      <c r="G230" s="234"/>
      <c r="H230" s="236" t="s">
        <v>1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140</v>
      </c>
      <c r="AU230" s="243" t="s">
        <v>87</v>
      </c>
      <c r="AV230" s="13" t="s">
        <v>85</v>
      </c>
      <c r="AW230" s="13" t="s">
        <v>32</v>
      </c>
      <c r="AX230" s="13" t="s">
        <v>77</v>
      </c>
      <c r="AY230" s="243" t="s">
        <v>130</v>
      </c>
    </row>
    <row r="231" s="14" customFormat="1">
      <c r="A231" s="14"/>
      <c r="B231" s="244"/>
      <c r="C231" s="245"/>
      <c r="D231" s="235" t="s">
        <v>140</v>
      </c>
      <c r="E231" s="246" t="s">
        <v>1</v>
      </c>
      <c r="F231" s="247" t="s">
        <v>223</v>
      </c>
      <c r="G231" s="245"/>
      <c r="H231" s="248">
        <v>10.869999999999999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140</v>
      </c>
      <c r="AU231" s="254" t="s">
        <v>87</v>
      </c>
      <c r="AV231" s="14" t="s">
        <v>87</v>
      </c>
      <c r="AW231" s="14" t="s">
        <v>32</v>
      </c>
      <c r="AX231" s="14" t="s">
        <v>77</v>
      </c>
      <c r="AY231" s="254" t="s">
        <v>130</v>
      </c>
    </row>
    <row r="232" s="14" customFormat="1">
      <c r="A232" s="14"/>
      <c r="B232" s="244"/>
      <c r="C232" s="245"/>
      <c r="D232" s="235" t="s">
        <v>140</v>
      </c>
      <c r="E232" s="246" t="s">
        <v>1</v>
      </c>
      <c r="F232" s="247" t="s">
        <v>224</v>
      </c>
      <c r="G232" s="245"/>
      <c r="H232" s="248">
        <v>57.909999999999997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140</v>
      </c>
      <c r="AU232" s="254" t="s">
        <v>87</v>
      </c>
      <c r="AV232" s="14" t="s">
        <v>87</v>
      </c>
      <c r="AW232" s="14" t="s">
        <v>32</v>
      </c>
      <c r="AX232" s="14" t="s">
        <v>77</v>
      </c>
      <c r="AY232" s="254" t="s">
        <v>130</v>
      </c>
    </row>
    <row r="233" s="15" customFormat="1">
      <c r="A233" s="15"/>
      <c r="B233" s="255"/>
      <c r="C233" s="256"/>
      <c r="D233" s="235" t="s">
        <v>140</v>
      </c>
      <c r="E233" s="257" t="s">
        <v>1</v>
      </c>
      <c r="F233" s="258" t="s">
        <v>144</v>
      </c>
      <c r="G233" s="256"/>
      <c r="H233" s="259">
        <v>68.780000000000001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5" t="s">
        <v>140</v>
      </c>
      <c r="AU233" s="265" t="s">
        <v>87</v>
      </c>
      <c r="AV233" s="15" t="s">
        <v>145</v>
      </c>
      <c r="AW233" s="15" t="s">
        <v>32</v>
      </c>
      <c r="AX233" s="15" t="s">
        <v>85</v>
      </c>
      <c r="AY233" s="265" t="s">
        <v>130</v>
      </c>
    </row>
    <row r="234" s="2" customFormat="1" ht="16.5" customHeight="1">
      <c r="A234" s="39"/>
      <c r="B234" s="40"/>
      <c r="C234" s="220" t="s">
        <v>225</v>
      </c>
      <c r="D234" s="220" t="s">
        <v>133</v>
      </c>
      <c r="E234" s="221" t="s">
        <v>226</v>
      </c>
      <c r="F234" s="222" t="s">
        <v>227</v>
      </c>
      <c r="G234" s="223" t="s">
        <v>136</v>
      </c>
      <c r="H234" s="224">
        <v>68.780000000000001</v>
      </c>
      <c r="I234" s="225"/>
      <c r="J234" s="226">
        <f>ROUND(I234*H234,2)</f>
        <v>0</v>
      </c>
      <c r="K234" s="222" t="s">
        <v>1</v>
      </c>
      <c r="L234" s="45"/>
      <c r="M234" s="227" t="s">
        <v>1</v>
      </c>
      <c r="N234" s="228" t="s">
        <v>42</v>
      </c>
      <c r="O234" s="92"/>
      <c r="P234" s="229">
        <f>O234*H234</f>
        <v>0</v>
      </c>
      <c r="Q234" s="229">
        <v>0.25871</v>
      </c>
      <c r="R234" s="229">
        <f>Q234*H234</f>
        <v>17.7940738</v>
      </c>
      <c r="S234" s="229">
        <v>0</v>
      </c>
      <c r="T234" s="23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1" t="s">
        <v>145</v>
      </c>
      <c r="AT234" s="231" t="s">
        <v>133</v>
      </c>
      <c r="AU234" s="231" t="s">
        <v>87</v>
      </c>
      <c r="AY234" s="18" t="s">
        <v>130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8" t="s">
        <v>85</v>
      </c>
      <c r="BK234" s="232">
        <f>ROUND(I234*H234,2)</f>
        <v>0</v>
      </c>
      <c r="BL234" s="18" t="s">
        <v>145</v>
      </c>
      <c r="BM234" s="231" t="s">
        <v>228</v>
      </c>
    </row>
    <row r="235" s="13" customFormat="1">
      <c r="A235" s="13"/>
      <c r="B235" s="233"/>
      <c r="C235" s="234"/>
      <c r="D235" s="235" t="s">
        <v>140</v>
      </c>
      <c r="E235" s="236" t="s">
        <v>1</v>
      </c>
      <c r="F235" s="237" t="s">
        <v>153</v>
      </c>
      <c r="G235" s="234"/>
      <c r="H235" s="236" t="s">
        <v>1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140</v>
      </c>
      <c r="AU235" s="243" t="s">
        <v>87</v>
      </c>
      <c r="AV235" s="13" t="s">
        <v>85</v>
      </c>
      <c r="AW235" s="13" t="s">
        <v>32</v>
      </c>
      <c r="AX235" s="13" t="s">
        <v>77</v>
      </c>
      <c r="AY235" s="243" t="s">
        <v>130</v>
      </c>
    </row>
    <row r="236" s="14" customFormat="1">
      <c r="A236" s="14"/>
      <c r="B236" s="244"/>
      <c r="C236" s="245"/>
      <c r="D236" s="235" t="s">
        <v>140</v>
      </c>
      <c r="E236" s="246" t="s">
        <v>1</v>
      </c>
      <c r="F236" s="247" t="s">
        <v>223</v>
      </c>
      <c r="G236" s="245"/>
      <c r="H236" s="248">
        <v>10.869999999999999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140</v>
      </c>
      <c r="AU236" s="254" t="s">
        <v>87</v>
      </c>
      <c r="AV236" s="14" t="s">
        <v>87</v>
      </c>
      <c r="AW236" s="14" t="s">
        <v>32</v>
      </c>
      <c r="AX236" s="14" t="s">
        <v>77</v>
      </c>
      <c r="AY236" s="254" t="s">
        <v>130</v>
      </c>
    </row>
    <row r="237" s="14" customFormat="1">
      <c r="A237" s="14"/>
      <c r="B237" s="244"/>
      <c r="C237" s="245"/>
      <c r="D237" s="235" t="s">
        <v>140</v>
      </c>
      <c r="E237" s="246" t="s">
        <v>1</v>
      </c>
      <c r="F237" s="247" t="s">
        <v>224</v>
      </c>
      <c r="G237" s="245"/>
      <c r="H237" s="248">
        <v>57.909999999999997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140</v>
      </c>
      <c r="AU237" s="254" t="s">
        <v>87</v>
      </c>
      <c r="AV237" s="14" t="s">
        <v>87</v>
      </c>
      <c r="AW237" s="14" t="s">
        <v>32</v>
      </c>
      <c r="AX237" s="14" t="s">
        <v>77</v>
      </c>
      <c r="AY237" s="254" t="s">
        <v>130</v>
      </c>
    </row>
    <row r="238" s="15" customFormat="1">
      <c r="A238" s="15"/>
      <c r="B238" s="255"/>
      <c r="C238" s="256"/>
      <c r="D238" s="235" t="s">
        <v>140</v>
      </c>
      <c r="E238" s="257" t="s">
        <v>1</v>
      </c>
      <c r="F238" s="258" t="s">
        <v>144</v>
      </c>
      <c r="G238" s="256"/>
      <c r="H238" s="259">
        <v>68.780000000000001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5" t="s">
        <v>140</v>
      </c>
      <c r="AU238" s="265" t="s">
        <v>87</v>
      </c>
      <c r="AV238" s="15" t="s">
        <v>145</v>
      </c>
      <c r="AW238" s="15" t="s">
        <v>32</v>
      </c>
      <c r="AX238" s="15" t="s">
        <v>85</v>
      </c>
      <c r="AY238" s="265" t="s">
        <v>130</v>
      </c>
    </row>
    <row r="239" s="2" customFormat="1" ht="24.15" customHeight="1">
      <c r="A239" s="39"/>
      <c r="B239" s="40"/>
      <c r="C239" s="220" t="s">
        <v>7</v>
      </c>
      <c r="D239" s="220" t="s">
        <v>133</v>
      </c>
      <c r="E239" s="221" t="s">
        <v>229</v>
      </c>
      <c r="F239" s="222" t="s">
        <v>230</v>
      </c>
      <c r="G239" s="223" t="s">
        <v>136</v>
      </c>
      <c r="H239" s="224">
        <v>68.780000000000001</v>
      </c>
      <c r="I239" s="225"/>
      <c r="J239" s="226">
        <f>ROUND(I239*H239,2)</f>
        <v>0</v>
      </c>
      <c r="K239" s="222" t="s">
        <v>1</v>
      </c>
      <c r="L239" s="45"/>
      <c r="M239" s="227" t="s">
        <v>1</v>
      </c>
      <c r="N239" s="228" t="s">
        <v>42</v>
      </c>
      <c r="O239" s="92"/>
      <c r="P239" s="229">
        <f>O239*H239</f>
        <v>0</v>
      </c>
      <c r="Q239" s="229">
        <v>0.25871</v>
      </c>
      <c r="R239" s="229">
        <f>Q239*H239</f>
        <v>17.7940738</v>
      </c>
      <c r="S239" s="229">
        <v>0</v>
      </c>
      <c r="T239" s="23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1" t="s">
        <v>145</v>
      </c>
      <c r="AT239" s="231" t="s">
        <v>133</v>
      </c>
      <c r="AU239" s="231" t="s">
        <v>87</v>
      </c>
      <c r="AY239" s="18" t="s">
        <v>130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85</v>
      </c>
      <c r="BK239" s="232">
        <f>ROUND(I239*H239,2)</f>
        <v>0</v>
      </c>
      <c r="BL239" s="18" t="s">
        <v>145</v>
      </c>
      <c r="BM239" s="231" t="s">
        <v>231</v>
      </c>
    </row>
    <row r="240" s="13" customFormat="1">
      <c r="A240" s="13"/>
      <c r="B240" s="233"/>
      <c r="C240" s="234"/>
      <c r="D240" s="235" t="s">
        <v>140</v>
      </c>
      <c r="E240" s="236" t="s">
        <v>1</v>
      </c>
      <c r="F240" s="237" t="s">
        <v>153</v>
      </c>
      <c r="G240" s="234"/>
      <c r="H240" s="236" t="s">
        <v>1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140</v>
      </c>
      <c r="AU240" s="243" t="s">
        <v>87</v>
      </c>
      <c r="AV240" s="13" t="s">
        <v>85</v>
      </c>
      <c r="AW240" s="13" t="s">
        <v>32</v>
      </c>
      <c r="AX240" s="13" t="s">
        <v>77</v>
      </c>
      <c r="AY240" s="243" t="s">
        <v>130</v>
      </c>
    </row>
    <row r="241" s="14" customFormat="1">
      <c r="A241" s="14"/>
      <c r="B241" s="244"/>
      <c r="C241" s="245"/>
      <c r="D241" s="235" t="s">
        <v>140</v>
      </c>
      <c r="E241" s="246" t="s">
        <v>1</v>
      </c>
      <c r="F241" s="247" t="s">
        <v>223</v>
      </c>
      <c r="G241" s="245"/>
      <c r="H241" s="248">
        <v>10.869999999999999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140</v>
      </c>
      <c r="AU241" s="254" t="s">
        <v>87</v>
      </c>
      <c r="AV241" s="14" t="s">
        <v>87</v>
      </c>
      <c r="AW241" s="14" t="s">
        <v>32</v>
      </c>
      <c r="AX241" s="14" t="s">
        <v>77</v>
      </c>
      <c r="AY241" s="254" t="s">
        <v>130</v>
      </c>
    </row>
    <row r="242" s="14" customFormat="1">
      <c r="A242" s="14"/>
      <c r="B242" s="244"/>
      <c r="C242" s="245"/>
      <c r="D242" s="235" t="s">
        <v>140</v>
      </c>
      <c r="E242" s="246" t="s">
        <v>1</v>
      </c>
      <c r="F242" s="247" t="s">
        <v>224</v>
      </c>
      <c r="G242" s="245"/>
      <c r="H242" s="248">
        <v>57.909999999999997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140</v>
      </c>
      <c r="AU242" s="254" t="s">
        <v>87</v>
      </c>
      <c r="AV242" s="14" t="s">
        <v>87</v>
      </c>
      <c r="AW242" s="14" t="s">
        <v>32</v>
      </c>
      <c r="AX242" s="14" t="s">
        <v>77</v>
      </c>
      <c r="AY242" s="254" t="s">
        <v>130</v>
      </c>
    </row>
    <row r="243" s="15" customFormat="1">
      <c r="A243" s="15"/>
      <c r="B243" s="255"/>
      <c r="C243" s="256"/>
      <c r="D243" s="235" t="s">
        <v>140</v>
      </c>
      <c r="E243" s="257" t="s">
        <v>1</v>
      </c>
      <c r="F243" s="258" t="s">
        <v>144</v>
      </c>
      <c r="G243" s="256"/>
      <c r="H243" s="259">
        <v>68.780000000000001</v>
      </c>
      <c r="I243" s="260"/>
      <c r="J243" s="256"/>
      <c r="K243" s="256"/>
      <c r="L243" s="261"/>
      <c r="M243" s="262"/>
      <c r="N243" s="263"/>
      <c r="O243" s="263"/>
      <c r="P243" s="263"/>
      <c r="Q243" s="263"/>
      <c r="R243" s="263"/>
      <c r="S243" s="263"/>
      <c r="T243" s="264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5" t="s">
        <v>140</v>
      </c>
      <c r="AU243" s="265" t="s">
        <v>87</v>
      </c>
      <c r="AV243" s="15" t="s">
        <v>145</v>
      </c>
      <c r="AW243" s="15" t="s">
        <v>32</v>
      </c>
      <c r="AX243" s="15" t="s">
        <v>85</v>
      </c>
      <c r="AY243" s="265" t="s">
        <v>130</v>
      </c>
    </row>
    <row r="244" s="2" customFormat="1" ht="16.5" customHeight="1">
      <c r="A244" s="39"/>
      <c r="B244" s="40"/>
      <c r="C244" s="220" t="s">
        <v>232</v>
      </c>
      <c r="D244" s="220" t="s">
        <v>133</v>
      </c>
      <c r="E244" s="221" t="s">
        <v>233</v>
      </c>
      <c r="F244" s="222" t="s">
        <v>234</v>
      </c>
      <c r="G244" s="223" t="s">
        <v>136</v>
      </c>
      <c r="H244" s="224">
        <v>68.780000000000001</v>
      </c>
      <c r="I244" s="225"/>
      <c r="J244" s="226">
        <f>ROUND(I244*H244,2)</f>
        <v>0</v>
      </c>
      <c r="K244" s="222" t="s">
        <v>1</v>
      </c>
      <c r="L244" s="45"/>
      <c r="M244" s="227" t="s">
        <v>1</v>
      </c>
      <c r="N244" s="228" t="s">
        <v>42</v>
      </c>
      <c r="O244" s="92"/>
      <c r="P244" s="229">
        <f>O244*H244</f>
        <v>0</v>
      </c>
      <c r="Q244" s="229">
        <v>0</v>
      </c>
      <c r="R244" s="229">
        <f>Q244*H244</f>
        <v>0</v>
      </c>
      <c r="S244" s="229">
        <v>0.0055999999999999999</v>
      </c>
      <c r="T244" s="230">
        <f>S244*H244</f>
        <v>0.38516800000000001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1" t="s">
        <v>145</v>
      </c>
      <c r="AT244" s="231" t="s">
        <v>133</v>
      </c>
      <c r="AU244" s="231" t="s">
        <v>87</v>
      </c>
      <c r="AY244" s="18" t="s">
        <v>130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8" t="s">
        <v>85</v>
      </c>
      <c r="BK244" s="232">
        <f>ROUND(I244*H244,2)</f>
        <v>0</v>
      </c>
      <c r="BL244" s="18" t="s">
        <v>145</v>
      </c>
      <c r="BM244" s="231" t="s">
        <v>235</v>
      </c>
    </row>
    <row r="245" s="13" customFormat="1">
      <c r="A245" s="13"/>
      <c r="B245" s="233"/>
      <c r="C245" s="234"/>
      <c r="D245" s="235" t="s">
        <v>140</v>
      </c>
      <c r="E245" s="236" t="s">
        <v>1</v>
      </c>
      <c r="F245" s="237" t="s">
        <v>153</v>
      </c>
      <c r="G245" s="234"/>
      <c r="H245" s="236" t="s">
        <v>1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140</v>
      </c>
      <c r="AU245" s="243" t="s">
        <v>87</v>
      </c>
      <c r="AV245" s="13" t="s">
        <v>85</v>
      </c>
      <c r="AW245" s="13" t="s">
        <v>32</v>
      </c>
      <c r="AX245" s="13" t="s">
        <v>77</v>
      </c>
      <c r="AY245" s="243" t="s">
        <v>130</v>
      </c>
    </row>
    <row r="246" s="14" customFormat="1">
      <c r="A246" s="14"/>
      <c r="B246" s="244"/>
      <c r="C246" s="245"/>
      <c r="D246" s="235" t="s">
        <v>140</v>
      </c>
      <c r="E246" s="246" t="s">
        <v>1</v>
      </c>
      <c r="F246" s="247" t="s">
        <v>223</v>
      </c>
      <c r="G246" s="245"/>
      <c r="H246" s="248">
        <v>10.869999999999999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4" t="s">
        <v>140</v>
      </c>
      <c r="AU246" s="254" t="s">
        <v>87</v>
      </c>
      <c r="AV246" s="14" t="s">
        <v>87</v>
      </c>
      <c r="AW246" s="14" t="s">
        <v>32</v>
      </c>
      <c r="AX246" s="14" t="s">
        <v>77</v>
      </c>
      <c r="AY246" s="254" t="s">
        <v>130</v>
      </c>
    </row>
    <row r="247" s="14" customFormat="1">
      <c r="A247" s="14"/>
      <c r="B247" s="244"/>
      <c r="C247" s="245"/>
      <c r="D247" s="235" t="s">
        <v>140</v>
      </c>
      <c r="E247" s="246" t="s">
        <v>1</v>
      </c>
      <c r="F247" s="247" t="s">
        <v>224</v>
      </c>
      <c r="G247" s="245"/>
      <c r="H247" s="248">
        <v>57.909999999999997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140</v>
      </c>
      <c r="AU247" s="254" t="s">
        <v>87</v>
      </c>
      <c r="AV247" s="14" t="s">
        <v>87</v>
      </c>
      <c r="AW247" s="14" t="s">
        <v>32</v>
      </c>
      <c r="AX247" s="14" t="s">
        <v>77</v>
      </c>
      <c r="AY247" s="254" t="s">
        <v>130</v>
      </c>
    </row>
    <row r="248" s="15" customFormat="1">
      <c r="A248" s="15"/>
      <c r="B248" s="255"/>
      <c r="C248" s="256"/>
      <c r="D248" s="235" t="s">
        <v>140</v>
      </c>
      <c r="E248" s="257" t="s">
        <v>1</v>
      </c>
      <c r="F248" s="258" t="s">
        <v>144</v>
      </c>
      <c r="G248" s="256"/>
      <c r="H248" s="259">
        <v>68.780000000000001</v>
      </c>
      <c r="I248" s="260"/>
      <c r="J248" s="256"/>
      <c r="K248" s="256"/>
      <c r="L248" s="261"/>
      <c r="M248" s="262"/>
      <c r="N248" s="263"/>
      <c r="O248" s="263"/>
      <c r="P248" s="263"/>
      <c r="Q248" s="263"/>
      <c r="R248" s="263"/>
      <c r="S248" s="263"/>
      <c r="T248" s="264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5" t="s">
        <v>140</v>
      </c>
      <c r="AU248" s="265" t="s">
        <v>87</v>
      </c>
      <c r="AV248" s="15" t="s">
        <v>145</v>
      </c>
      <c r="AW248" s="15" t="s">
        <v>32</v>
      </c>
      <c r="AX248" s="15" t="s">
        <v>85</v>
      </c>
      <c r="AY248" s="265" t="s">
        <v>130</v>
      </c>
    </row>
    <row r="249" s="2" customFormat="1" ht="33" customHeight="1">
      <c r="A249" s="39"/>
      <c r="B249" s="40"/>
      <c r="C249" s="220" t="s">
        <v>236</v>
      </c>
      <c r="D249" s="220" t="s">
        <v>133</v>
      </c>
      <c r="E249" s="221" t="s">
        <v>237</v>
      </c>
      <c r="F249" s="222" t="s">
        <v>238</v>
      </c>
      <c r="G249" s="223" t="s">
        <v>136</v>
      </c>
      <c r="H249" s="224">
        <v>68.780000000000001</v>
      </c>
      <c r="I249" s="225"/>
      <c r="J249" s="226">
        <f>ROUND(I249*H249,2)</f>
        <v>0</v>
      </c>
      <c r="K249" s="222" t="s">
        <v>1</v>
      </c>
      <c r="L249" s="45"/>
      <c r="M249" s="227" t="s">
        <v>1</v>
      </c>
      <c r="N249" s="228" t="s">
        <v>42</v>
      </c>
      <c r="O249" s="92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1" t="s">
        <v>145</v>
      </c>
      <c r="AT249" s="231" t="s">
        <v>133</v>
      </c>
      <c r="AU249" s="231" t="s">
        <v>87</v>
      </c>
      <c r="AY249" s="18" t="s">
        <v>130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8" t="s">
        <v>85</v>
      </c>
      <c r="BK249" s="232">
        <f>ROUND(I249*H249,2)</f>
        <v>0</v>
      </c>
      <c r="BL249" s="18" t="s">
        <v>145</v>
      </c>
      <c r="BM249" s="231" t="s">
        <v>239</v>
      </c>
    </row>
    <row r="250" s="13" customFormat="1">
      <c r="A250" s="13"/>
      <c r="B250" s="233"/>
      <c r="C250" s="234"/>
      <c r="D250" s="235" t="s">
        <v>140</v>
      </c>
      <c r="E250" s="236" t="s">
        <v>1</v>
      </c>
      <c r="F250" s="237" t="s">
        <v>153</v>
      </c>
      <c r="G250" s="234"/>
      <c r="H250" s="236" t="s">
        <v>1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140</v>
      </c>
      <c r="AU250" s="243" t="s">
        <v>87</v>
      </c>
      <c r="AV250" s="13" t="s">
        <v>85</v>
      </c>
      <c r="AW250" s="13" t="s">
        <v>32</v>
      </c>
      <c r="AX250" s="13" t="s">
        <v>77</v>
      </c>
      <c r="AY250" s="243" t="s">
        <v>130</v>
      </c>
    </row>
    <row r="251" s="14" customFormat="1">
      <c r="A251" s="14"/>
      <c r="B251" s="244"/>
      <c r="C251" s="245"/>
      <c r="D251" s="235" t="s">
        <v>140</v>
      </c>
      <c r="E251" s="246" t="s">
        <v>1</v>
      </c>
      <c r="F251" s="247" t="s">
        <v>223</v>
      </c>
      <c r="G251" s="245"/>
      <c r="H251" s="248">
        <v>10.869999999999999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140</v>
      </c>
      <c r="AU251" s="254" t="s">
        <v>87</v>
      </c>
      <c r="AV251" s="14" t="s">
        <v>87</v>
      </c>
      <c r="AW251" s="14" t="s">
        <v>32</v>
      </c>
      <c r="AX251" s="14" t="s">
        <v>77</v>
      </c>
      <c r="AY251" s="254" t="s">
        <v>130</v>
      </c>
    </row>
    <row r="252" s="14" customFormat="1">
      <c r="A252" s="14"/>
      <c r="B252" s="244"/>
      <c r="C252" s="245"/>
      <c r="D252" s="235" t="s">
        <v>140</v>
      </c>
      <c r="E252" s="246" t="s">
        <v>1</v>
      </c>
      <c r="F252" s="247" t="s">
        <v>224</v>
      </c>
      <c r="G252" s="245"/>
      <c r="H252" s="248">
        <v>57.909999999999997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140</v>
      </c>
      <c r="AU252" s="254" t="s">
        <v>87</v>
      </c>
      <c r="AV252" s="14" t="s">
        <v>87</v>
      </c>
      <c r="AW252" s="14" t="s">
        <v>32</v>
      </c>
      <c r="AX252" s="14" t="s">
        <v>77</v>
      </c>
      <c r="AY252" s="254" t="s">
        <v>130</v>
      </c>
    </row>
    <row r="253" s="15" customFormat="1">
      <c r="A253" s="15"/>
      <c r="B253" s="255"/>
      <c r="C253" s="256"/>
      <c r="D253" s="235" t="s">
        <v>140</v>
      </c>
      <c r="E253" s="257" t="s">
        <v>1</v>
      </c>
      <c r="F253" s="258" t="s">
        <v>144</v>
      </c>
      <c r="G253" s="256"/>
      <c r="H253" s="259">
        <v>68.780000000000001</v>
      </c>
      <c r="I253" s="260"/>
      <c r="J253" s="256"/>
      <c r="K253" s="256"/>
      <c r="L253" s="261"/>
      <c r="M253" s="262"/>
      <c r="N253" s="263"/>
      <c r="O253" s="263"/>
      <c r="P253" s="263"/>
      <c r="Q253" s="263"/>
      <c r="R253" s="263"/>
      <c r="S253" s="263"/>
      <c r="T253" s="264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5" t="s">
        <v>140</v>
      </c>
      <c r="AU253" s="265" t="s">
        <v>87</v>
      </c>
      <c r="AV253" s="15" t="s">
        <v>145</v>
      </c>
      <c r="AW253" s="15" t="s">
        <v>32</v>
      </c>
      <c r="AX253" s="15" t="s">
        <v>85</v>
      </c>
      <c r="AY253" s="265" t="s">
        <v>130</v>
      </c>
    </row>
    <row r="254" s="2" customFormat="1" ht="24.15" customHeight="1">
      <c r="A254" s="39"/>
      <c r="B254" s="40"/>
      <c r="C254" s="220" t="s">
        <v>240</v>
      </c>
      <c r="D254" s="220" t="s">
        <v>133</v>
      </c>
      <c r="E254" s="221" t="s">
        <v>241</v>
      </c>
      <c r="F254" s="222" t="s">
        <v>242</v>
      </c>
      <c r="G254" s="223" t="s">
        <v>136</v>
      </c>
      <c r="H254" s="224">
        <v>68.780000000000001</v>
      </c>
      <c r="I254" s="225"/>
      <c r="J254" s="226">
        <f>ROUND(I254*H254,2)</f>
        <v>0</v>
      </c>
      <c r="K254" s="222" t="s">
        <v>1</v>
      </c>
      <c r="L254" s="45"/>
      <c r="M254" s="227" t="s">
        <v>1</v>
      </c>
      <c r="N254" s="228" t="s">
        <v>42</v>
      </c>
      <c r="O254" s="92"/>
      <c r="P254" s="229">
        <f>O254*H254</f>
        <v>0</v>
      </c>
      <c r="Q254" s="229">
        <v>0.25871</v>
      </c>
      <c r="R254" s="229">
        <f>Q254*H254</f>
        <v>17.7940738</v>
      </c>
      <c r="S254" s="229">
        <v>0</v>
      </c>
      <c r="T254" s="23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1" t="s">
        <v>145</v>
      </c>
      <c r="AT254" s="231" t="s">
        <v>133</v>
      </c>
      <c r="AU254" s="231" t="s">
        <v>87</v>
      </c>
      <c r="AY254" s="18" t="s">
        <v>130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85</v>
      </c>
      <c r="BK254" s="232">
        <f>ROUND(I254*H254,2)</f>
        <v>0</v>
      </c>
      <c r="BL254" s="18" t="s">
        <v>145</v>
      </c>
      <c r="BM254" s="231" t="s">
        <v>243</v>
      </c>
    </row>
    <row r="255" s="13" customFormat="1">
      <c r="A255" s="13"/>
      <c r="B255" s="233"/>
      <c r="C255" s="234"/>
      <c r="D255" s="235" t="s">
        <v>140</v>
      </c>
      <c r="E255" s="236" t="s">
        <v>1</v>
      </c>
      <c r="F255" s="237" t="s">
        <v>153</v>
      </c>
      <c r="G255" s="234"/>
      <c r="H255" s="236" t="s">
        <v>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140</v>
      </c>
      <c r="AU255" s="243" t="s">
        <v>87</v>
      </c>
      <c r="AV255" s="13" t="s">
        <v>85</v>
      </c>
      <c r="AW255" s="13" t="s">
        <v>32</v>
      </c>
      <c r="AX255" s="13" t="s">
        <v>77</v>
      </c>
      <c r="AY255" s="243" t="s">
        <v>130</v>
      </c>
    </row>
    <row r="256" s="14" customFormat="1">
      <c r="A256" s="14"/>
      <c r="B256" s="244"/>
      <c r="C256" s="245"/>
      <c r="D256" s="235" t="s">
        <v>140</v>
      </c>
      <c r="E256" s="246" t="s">
        <v>1</v>
      </c>
      <c r="F256" s="247" t="s">
        <v>223</v>
      </c>
      <c r="G256" s="245"/>
      <c r="H256" s="248">
        <v>10.869999999999999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140</v>
      </c>
      <c r="AU256" s="254" t="s">
        <v>87</v>
      </c>
      <c r="AV256" s="14" t="s">
        <v>87</v>
      </c>
      <c r="AW256" s="14" t="s">
        <v>32</v>
      </c>
      <c r="AX256" s="14" t="s">
        <v>77</v>
      </c>
      <c r="AY256" s="254" t="s">
        <v>130</v>
      </c>
    </row>
    <row r="257" s="14" customFormat="1">
      <c r="A257" s="14"/>
      <c r="B257" s="244"/>
      <c r="C257" s="245"/>
      <c r="D257" s="235" t="s">
        <v>140</v>
      </c>
      <c r="E257" s="246" t="s">
        <v>1</v>
      </c>
      <c r="F257" s="247" t="s">
        <v>224</v>
      </c>
      <c r="G257" s="245"/>
      <c r="H257" s="248">
        <v>57.909999999999997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140</v>
      </c>
      <c r="AU257" s="254" t="s">
        <v>87</v>
      </c>
      <c r="AV257" s="14" t="s">
        <v>87</v>
      </c>
      <c r="AW257" s="14" t="s">
        <v>32</v>
      </c>
      <c r="AX257" s="14" t="s">
        <v>77</v>
      </c>
      <c r="AY257" s="254" t="s">
        <v>130</v>
      </c>
    </row>
    <row r="258" s="15" customFormat="1">
      <c r="A258" s="15"/>
      <c r="B258" s="255"/>
      <c r="C258" s="256"/>
      <c r="D258" s="235" t="s">
        <v>140</v>
      </c>
      <c r="E258" s="257" t="s">
        <v>1</v>
      </c>
      <c r="F258" s="258" t="s">
        <v>144</v>
      </c>
      <c r="G258" s="256"/>
      <c r="H258" s="259">
        <v>68.780000000000001</v>
      </c>
      <c r="I258" s="260"/>
      <c r="J258" s="256"/>
      <c r="K258" s="256"/>
      <c r="L258" s="261"/>
      <c r="M258" s="262"/>
      <c r="N258" s="263"/>
      <c r="O258" s="263"/>
      <c r="P258" s="263"/>
      <c r="Q258" s="263"/>
      <c r="R258" s="263"/>
      <c r="S258" s="263"/>
      <c r="T258" s="26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5" t="s">
        <v>140</v>
      </c>
      <c r="AU258" s="265" t="s">
        <v>87</v>
      </c>
      <c r="AV258" s="15" t="s">
        <v>145</v>
      </c>
      <c r="AW258" s="15" t="s">
        <v>32</v>
      </c>
      <c r="AX258" s="15" t="s">
        <v>85</v>
      </c>
      <c r="AY258" s="265" t="s">
        <v>130</v>
      </c>
    </row>
    <row r="259" s="2" customFormat="1" ht="16.5" customHeight="1">
      <c r="A259" s="39"/>
      <c r="B259" s="40"/>
      <c r="C259" s="220" t="s">
        <v>244</v>
      </c>
      <c r="D259" s="220" t="s">
        <v>133</v>
      </c>
      <c r="E259" s="221" t="s">
        <v>245</v>
      </c>
      <c r="F259" s="222" t="s">
        <v>246</v>
      </c>
      <c r="G259" s="223" t="s">
        <v>247</v>
      </c>
      <c r="H259" s="224">
        <v>1</v>
      </c>
      <c r="I259" s="225"/>
      <c r="J259" s="226">
        <f>ROUND(I259*H259,2)</f>
        <v>0</v>
      </c>
      <c r="K259" s="222" t="s">
        <v>1</v>
      </c>
      <c r="L259" s="45"/>
      <c r="M259" s="227" t="s">
        <v>1</v>
      </c>
      <c r="N259" s="228" t="s">
        <v>42</v>
      </c>
      <c r="O259" s="92"/>
      <c r="P259" s="229">
        <f>O259*H259</f>
        <v>0</v>
      </c>
      <c r="Q259" s="229">
        <v>0.25871</v>
      </c>
      <c r="R259" s="229">
        <f>Q259*H259</f>
        <v>0.25871</v>
      </c>
      <c r="S259" s="229">
        <v>0</v>
      </c>
      <c r="T259" s="23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1" t="s">
        <v>145</v>
      </c>
      <c r="AT259" s="231" t="s">
        <v>133</v>
      </c>
      <c r="AU259" s="231" t="s">
        <v>87</v>
      </c>
      <c r="AY259" s="18" t="s">
        <v>130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8" t="s">
        <v>85</v>
      </c>
      <c r="BK259" s="232">
        <f>ROUND(I259*H259,2)</f>
        <v>0</v>
      </c>
      <c r="BL259" s="18" t="s">
        <v>145</v>
      </c>
      <c r="BM259" s="231" t="s">
        <v>248</v>
      </c>
    </row>
    <row r="260" s="13" customFormat="1">
      <c r="A260" s="13"/>
      <c r="B260" s="233"/>
      <c r="C260" s="234"/>
      <c r="D260" s="235" t="s">
        <v>140</v>
      </c>
      <c r="E260" s="236" t="s">
        <v>1</v>
      </c>
      <c r="F260" s="237" t="s">
        <v>141</v>
      </c>
      <c r="G260" s="234"/>
      <c r="H260" s="236" t="s">
        <v>1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140</v>
      </c>
      <c r="AU260" s="243" t="s">
        <v>87</v>
      </c>
      <c r="AV260" s="13" t="s">
        <v>85</v>
      </c>
      <c r="AW260" s="13" t="s">
        <v>32</v>
      </c>
      <c r="AX260" s="13" t="s">
        <v>77</v>
      </c>
      <c r="AY260" s="243" t="s">
        <v>130</v>
      </c>
    </row>
    <row r="261" s="14" customFormat="1">
      <c r="A261" s="14"/>
      <c r="B261" s="244"/>
      <c r="C261" s="245"/>
      <c r="D261" s="235" t="s">
        <v>140</v>
      </c>
      <c r="E261" s="246" t="s">
        <v>1</v>
      </c>
      <c r="F261" s="247" t="s">
        <v>85</v>
      </c>
      <c r="G261" s="245"/>
      <c r="H261" s="248">
        <v>1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140</v>
      </c>
      <c r="AU261" s="254" t="s">
        <v>87</v>
      </c>
      <c r="AV261" s="14" t="s">
        <v>87</v>
      </c>
      <c r="AW261" s="14" t="s">
        <v>32</v>
      </c>
      <c r="AX261" s="14" t="s">
        <v>77</v>
      </c>
      <c r="AY261" s="254" t="s">
        <v>130</v>
      </c>
    </row>
    <row r="262" s="15" customFormat="1">
      <c r="A262" s="15"/>
      <c r="B262" s="255"/>
      <c r="C262" s="256"/>
      <c r="D262" s="235" t="s">
        <v>140</v>
      </c>
      <c r="E262" s="257" t="s">
        <v>1</v>
      </c>
      <c r="F262" s="258" t="s">
        <v>144</v>
      </c>
      <c r="G262" s="256"/>
      <c r="H262" s="259">
        <v>1</v>
      </c>
      <c r="I262" s="260"/>
      <c r="J262" s="256"/>
      <c r="K262" s="256"/>
      <c r="L262" s="261"/>
      <c r="M262" s="262"/>
      <c r="N262" s="263"/>
      <c r="O262" s="263"/>
      <c r="P262" s="263"/>
      <c r="Q262" s="263"/>
      <c r="R262" s="263"/>
      <c r="S262" s="263"/>
      <c r="T262" s="264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5" t="s">
        <v>140</v>
      </c>
      <c r="AU262" s="265" t="s">
        <v>87</v>
      </c>
      <c r="AV262" s="15" t="s">
        <v>145</v>
      </c>
      <c r="AW262" s="15" t="s">
        <v>32</v>
      </c>
      <c r="AX262" s="15" t="s">
        <v>85</v>
      </c>
      <c r="AY262" s="265" t="s">
        <v>130</v>
      </c>
    </row>
    <row r="263" s="12" customFormat="1" ht="20.88" customHeight="1">
      <c r="A263" s="12"/>
      <c r="B263" s="204"/>
      <c r="C263" s="205"/>
      <c r="D263" s="206" t="s">
        <v>76</v>
      </c>
      <c r="E263" s="218" t="s">
        <v>249</v>
      </c>
      <c r="F263" s="218" t="s">
        <v>250</v>
      </c>
      <c r="G263" s="205"/>
      <c r="H263" s="205"/>
      <c r="I263" s="208"/>
      <c r="J263" s="219">
        <f>BK263</f>
        <v>0</v>
      </c>
      <c r="K263" s="205"/>
      <c r="L263" s="210"/>
      <c r="M263" s="211"/>
      <c r="N263" s="212"/>
      <c r="O263" s="212"/>
      <c r="P263" s="213">
        <f>SUM(P264:P323)</f>
        <v>0</v>
      </c>
      <c r="Q263" s="212"/>
      <c r="R263" s="213">
        <f>SUM(R264:R323)</f>
        <v>0</v>
      </c>
      <c r="S263" s="212"/>
      <c r="T263" s="214">
        <f>SUM(T264:T323)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5" t="s">
        <v>85</v>
      </c>
      <c r="AT263" s="216" t="s">
        <v>76</v>
      </c>
      <c r="AU263" s="216" t="s">
        <v>87</v>
      </c>
      <c r="AY263" s="215" t="s">
        <v>130</v>
      </c>
      <c r="BK263" s="217">
        <f>SUM(BK264:BK323)</f>
        <v>0</v>
      </c>
    </row>
    <row r="264" s="2" customFormat="1" ht="24.15" customHeight="1">
      <c r="A264" s="39"/>
      <c r="B264" s="40"/>
      <c r="C264" s="220" t="s">
        <v>251</v>
      </c>
      <c r="D264" s="220" t="s">
        <v>133</v>
      </c>
      <c r="E264" s="221" t="s">
        <v>252</v>
      </c>
      <c r="F264" s="222" t="s">
        <v>253</v>
      </c>
      <c r="G264" s="223" t="s">
        <v>254</v>
      </c>
      <c r="H264" s="224">
        <v>1</v>
      </c>
      <c r="I264" s="225"/>
      <c r="J264" s="226">
        <f>ROUND(I264*H264,2)</f>
        <v>0</v>
      </c>
      <c r="K264" s="222" t="s">
        <v>1</v>
      </c>
      <c r="L264" s="45"/>
      <c r="M264" s="227" t="s">
        <v>1</v>
      </c>
      <c r="N264" s="228" t="s">
        <v>42</v>
      </c>
      <c r="O264" s="92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1" t="s">
        <v>145</v>
      </c>
      <c r="AT264" s="231" t="s">
        <v>133</v>
      </c>
      <c r="AU264" s="231" t="s">
        <v>149</v>
      </c>
      <c r="AY264" s="18" t="s">
        <v>130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8" t="s">
        <v>85</v>
      </c>
      <c r="BK264" s="232">
        <f>ROUND(I264*H264,2)</f>
        <v>0</v>
      </c>
      <c r="BL264" s="18" t="s">
        <v>145</v>
      </c>
      <c r="BM264" s="231" t="s">
        <v>255</v>
      </c>
    </row>
    <row r="265" s="13" customFormat="1">
      <c r="A265" s="13"/>
      <c r="B265" s="233"/>
      <c r="C265" s="234"/>
      <c r="D265" s="235" t="s">
        <v>140</v>
      </c>
      <c r="E265" s="236" t="s">
        <v>1</v>
      </c>
      <c r="F265" s="237" t="s">
        <v>153</v>
      </c>
      <c r="G265" s="234"/>
      <c r="H265" s="236" t="s">
        <v>1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140</v>
      </c>
      <c r="AU265" s="243" t="s">
        <v>149</v>
      </c>
      <c r="AV265" s="13" t="s">
        <v>85</v>
      </c>
      <c r="AW265" s="13" t="s">
        <v>32</v>
      </c>
      <c r="AX265" s="13" t="s">
        <v>77</v>
      </c>
      <c r="AY265" s="243" t="s">
        <v>130</v>
      </c>
    </row>
    <row r="266" s="14" customFormat="1">
      <c r="A266" s="14"/>
      <c r="B266" s="244"/>
      <c r="C266" s="245"/>
      <c r="D266" s="235" t="s">
        <v>140</v>
      </c>
      <c r="E266" s="246" t="s">
        <v>1</v>
      </c>
      <c r="F266" s="247" t="s">
        <v>256</v>
      </c>
      <c r="G266" s="245"/>
      <c r="H266" s="248">
        <v>1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140</v>
      </c>
      <c r="AU266" s="254" t="s">
        <v>149</v>
      </c>
      <c r="AV266" s="14" t="s">
        <v>87</v>
      </c>
      <c r="AW266" s="14" t="s">
        <v>32</v>
      </c>
      <c r="AX266" s="14" t="s">
        <v>77</v>
      </c>
      <c r="AY266" s="254" t="s">
        <v>130</v>
      </c>
    </row>
    <row r="267" s="15" customFormat="1">
      <c r="A267" s="15"/>
      <c r="B267" s="255"/>
      <c r="C267" s="256"/>
      <c r="D267" s="235" t="s">
        <v>140</v>
      </c>
      <c r="E267" s="257" t="s">
        <v>1</v>
      </c>
      <c r="F267" s="258" t="s">
        <v>144</v>
      </c>
      <c r="G267" s="256"/>
      <c r="H267" s="259">
        <v>1</v>
      </c>
      <c r="I267" s="260"/>
      <c r="J267" s="256"/>
      <c r="K267" s="256"/>
      <c r="L267" s="261"/>
      <c r="M267" s="262"/>
      <c r="N267" s="263"/>
      <c r="O267" s="263"/>
      <c r="P267" s="263"/>
      <c r="Q267" s="263"/>
      <c r="R267" s="263"/>
      <c r="S267" s="263"/>
      <c r="T267" s="264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5" t="s">
        <v>140</v>
      </c>
      <c r="AU267" s="265" t="s">
        <v>149</v>
      </c>
      <c r="AV267" s="15" t="s">
        <v>145</v>
      </c>
      <c r="AW267" s="15" t="s">
        <v>32</v>
      </c>
      <c r="AX267" s="15" t="s">
        <v>85</v>
      </c>
      <c r="AY267" s="265" t="s">
        <v>130</v>
      </c>
    </row>
    <row r="268" s="2" customFormat="1" ht="37.8" customHeight="1">
      <c r="A268" s="39"/>
      <c r="B268" s="40"/>
      <c r="C268" s="220" t="s">
        <v>257</v>
      </c>
      <c r="D268" s="220" t="s">
        <v>133</v>
      </c>
      <c r="E268" s="221" t="s">
        <v>258</v>
      </c>
      <c r="F268" s="222" t="s">
        <v>259</v>
      </c>
      <c r="G268" s="223" t="s">
        <v>254</v>
      </c>
      <c r="H268" s="224">
        <v>4</v>
      </c>
      <c r="I268" s="225"/>
      <c r="J268" s="226">
        <f>ROUND(I268*H268,2)</f>
        <v>0</v>
      </c>
      <c r="K268" s="222" t="s">
        <v>1</v>
      </c>
      <c r="L268" s="45"/>
      <c r="M268" s="227" t="s">
        <v>1</v>
      </c>
      <c r="N268" s="228" t="s">
        <v>42</v>
      </c>
      <c r="O268" s="92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1" t="s">
        <v>145</v>
      </c>
      <c r="AT268" s="231" t="s">
        <v>133</v>
      </c>
      <c r="AU268" s="231" t="s">
        <v>149</v>
      </c>
      <c r="AY268" s="18" t="s">
        <v>130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8" t="s">
        <v>85</v>
      </c>
      <c r="BK268" s="232">
        <f>ROUND(I268*H268,2)</f>
        <v>0</v>
      </c>
      <c r="BL268" s="18" t="s">
        <v>145</v>
      </c>
      <c r="BM268" s="231" t="s">
        <v>260</v>
      </c>
    </row>
    <row r="269" s="13" customFormat="1">
      <c r="A269" s="13"/>
      <c r="B269" s="233"/>
      <c r="C269" s="234"/>
      <c r="D269" s="235" t="s">
        <v>140</v>
      </c>
      <c r="E269" s="236" t="s">
        <v>1</v>
      </c>
      <c r="F269" s="237" t="s">
        <v>153</v>
      </c>
      <c r="G269" s="234"/>
      <c r="H269" s="236" t="s">
        <v>1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140</v>
      </c>
      <c r="AU269" s="243" t="s">
        <v>149</v>
      </c>
      <c r="AV269" s="13" t="s">
        <v>85</v>
      </c>
      <c r="AW269" s="13" t="s">
        <v>32</v>
      </c>
      <c r="AX269" s="13" t="s">
        <v>77</v>
      </c>
      <c r="AY269" s="243" t="s">
        <v>130</v>
      </c>
    </row>
    <row r="270" s="14" customFormat="1">
      <c r="A270" s="14"/>
      <c r="B270" s="244"/>
      <c r="C270" s="245"/>
      <c r="D270" s="235" t="s">
        <v>140</v>
      </c>
      <c r="E270" s="246" t="s">
        <v>1</v>
      </c>
      <c r="F270" s="247" t="s">
        <v>261</v>
      </c>
      <c r="G270" s="245"/>
      <c r="H270" s="248">
        <v>4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140</v>
      </c>
      <c r="AU270" s="254" t="s">
        <v>149</v>
      </c>
      <c r="AV270" s="14" t="s">
        <v>87</v>
      </c>
      <c r="AW270" s="14" t="s">
        <v>32</v>
      </c>
      <c r="AX270" s="14" t="s">
        <v>77</v>
      </c>
      <c r="AY270" s="254" t="s">
        <v>130</v>
      </c>
    </row>
    <row r="271" s="15" customFormat="1">
      <c r="A271" s="15"/>
      <c r="B271" s="255"/>
      <c r="C271" s="256"/>
      <c r="D271" s="235" t="s">
        <v>140</v>
      </c>
      <c r="E271" s="257" t="s">
        <v>1</v>
      </c>
      <c r="F271" s="258" t="s">
        <v>144</v>
      </c>
      <c r="G271" s="256"/>
      <c r="H271" s="259">
        <v>4</v>
      </c>
      <c r="I271" s="260"/>
      <c r="J271" s="256"/>
      <c r="K271" s="256"/>
      <c r="L271" s="261"/>
      <c r="M271" s="262"/>
      <c r="N271" s="263"/>
      <c r="O271" s="263"/>
      <c r="P271" s="263"/>
      <c r="Q271" s="263"/>
      <c r="R271" s="263"/>
      <c r="S271" s="263"/>
      <c r="T271" s="264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5" t="s">
        <v>140</v>
      </c>
      <c r="AU271" s="265" t="s">
        <v>149</v>
      </c>
      <c r="AV271" s="15" t="s">
        <v>145</v>
      </c>
      <c r="AW271" s="15" t="s">
        <v>32</v>
      </c>
      <c r="AX271" s="15" t="s">
        <v>85</v>
      </c>
      <c r="AY271" s="265" t="s">
        <v>130</v>
      </c>
    </row>
    <row r="272" s="2" customFormat="1" ht="49.05" customHeight="1">
      <c r="A272" s="39"/>
      <c r="B272" s="40"/>
      <c r="C272" s="220" t="s">
        <v>262</v>
      </c>
      <c r="D272" s="220" t="s">
        <v>133</v>
      </c>
      <c r="E272" s="221" t="s">
        <v>263</v>
      </c>
      <c r="F272" s="222" t="s">
        <v>264</v>
      </c>
      <c r="G272" s="223" t="s">
        <v>254</v>
      </c>
      <c r="H272" s="224">
        <v>3</v>
      </c>
      <c r="I272" s="225"/>
      <c r="J272" s="226">
        <f>ROUND(I272*H272,2)</f>
        <v>0</v>
      </c>
      <c r="K272" s="222" t="s">
        <v>1</v>
      </c>
      <c r="L272" s="45"/>
      <c r="M272" s="227" t="s">
        <v>1</v>
      </c>
      <c r="N272" s="228" t="s">
        <v>42</v>
      </c>
      <c r="O272" s="92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1" t="s">
        <v>145</v>
      </c>
      <c r="AT272" s="231" t="s">
        <v>133</v>
      </c>
      <c r="AU272" s="231" t="s">
        <v>149</v>
      </c>
      <c r="AY272" s="18" t="s">
        <v>130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8" t="s">
        <v>85</v>
      </c>
      <c r="BK272" s="232">
        <f>ROUND(I272*H272,2)</f>
        <v>0</v>
      </c>
      <c r="BL272" s="18" t="s">
        <v>145</v>
      </c>
      <c r="BM272" s="231" t="s">
        <v>265</v>
      </c>
    </row>
    <row r="273" s="13" customFormat="1">
      <c r="A273" s="13"/>
      <c r="B273" s="233"/>
      <c r="C273" s="234"/>
      <c r="D273" s="235" t="s">
        <v>140</v>
      </c>
      <c r="E273" s="236" t="s">
        <v>1</v>
      </c>
      <c r="F273" s="237" t="s">
        <v>153</v>
      </c>
      <c r="G273" s="234"/>
      <c r="H273" s="236" t="s">
        <v>1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140</v>
      </c>
      <c r="AU273" s="243" t="s">
        <v>149</v>
      </c>
      <c r="AV273" s="13" t="s">
        <v>85</v>
      </c>
      <c r="AW273" s="13" t="s">
        <v>32</v>
      </c>
      <c r="AX273" s="13" t="s">
        <v>77</v>
      </c>
      <c r="AY273" s="243" t="s">
        <v>130</v>
      </c>
    </row>
    <row r="274" s="14" customFormat="1">
      <c r="A274" s="14"/>
      <c r="B274" s="244"/>
      <c r="C274" s="245"/>
      <c r="D274" s="235" t="s">
        <v>140</v>
      </c>
      <c r="E274" s="246" t="s">
        <v>1</v>
      </c>
      <c r="F274" s="247" t="s">
        <v>266</v>
      </c>
      <c r="G274" s="245"/>
      <c r="H274" s="248">
        <v>3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140</v>
      </c>
      <c r="AU274" s="254" t="s">
        <v>149</v>
      </c>
      <c r="AV274" s="14" t="s">
        <v>87</v>
      </c>
      <c r="AW274" s="14" t="s">
        <v>32</v>
      </c>
      <c r="AX274" s="14" t="s">
        <v>77</v>
      </c>
      <c r="AY274" s="254" t="s">
        <v>130</v>
      </c>
    </row>
    <row r="275" s="15" customFormat="1">
      <c r="A275" s="15"/>
      <c r="B275" s="255"/>
      <c r="C275" s="256"/>
      <c r="D275" s="235" t="s">
        <v>140</v>
      </c>
      <c r="E275" s="257" t="s">
        <v>1</v>
      </c>
      <c r="F275" s="258" t="s">
        <v>144</v>
      </c>
      <c r="G275" s="256"/>
      <c r="H275" s="259">
        <v>3</v>
      </c>
      <c r="I275" s="260"/>
      <c r="J275" s="256"/>
      <c r="K275" s="256"/>
      <c r="L275" s="261"/>
      <c r="M275" s="262"/>
      <c r="N275" s="263"/>
      <c r="O275" s="263"/>
      <c r="P275" s="263"/>
      <c r="Q275" s="263"/>
      <c r="R275" s="263"/>
      <c r="S275" s="263"/>
      <c r="T275" s="264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5" t="s">
        <v>140</v>
      </c>
      <c r="AU275" s="265" t="s">
        <v>149</v>
      </c>
      <c r="AV275" s="15" t="s">
        <v>145</v>
      </c>
      <c r="AW275" s="15" t="s">
        <v>32</v>
      </c>
      <c r="AX275" s="15" t="s">
        <v>85</v>
      </c>
      <c r="AY275" s="265" t="s">
        <v>130</v>
      </c>
    </row>
    <row r="276" s="2" customFormat="1" ht="24.15" customHeight="1">
      <c r="A276" s="39"/>
      <c r="B276" s="40"/>
      <c r="C276" s="220" t="s">
        <v>267</v>
      </c>
      <c r="D276" s="220" t="s">
        <v>133</v>
      </c>
      <c r="E276" s="221" t="s">
        <v>268</v>
      </c>
      <c r="F276" s="222" t="s">
        <v>269</v>
      </c>
      <c r="G276" s="223" t="s">
        <v>254</v>
      </c>
      <c r="H276" s="224">
        <v>10</v>
      </c>
      <c r="I276" s="225"/>
      <c r="J276" s="226">
        <f>ROUND(I276*H276,2)</f>
        <v>0</v>
      </c>
      <c r="K276" s="222" t="s">
        <v>1</v>
      </c>
      <c r="L276" s="45"/>
      <c r="M276" s="227" t="s">
        <v>1</v>
      </c>
      <c r="N276" s="228" t="s">
        <v>42</v>
      </c>
      <c r="O276" s="92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1" t="s">
        <v>145</v>
      </c>
      <c r="AT276" s="231" t="s">
        <v>133</v>
      </c>
      <c r="AU276" s="231" t="s">
        <v>149</v>
      </c>
      <c r="AY276" s="18" t="s">
        <v>130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8" t="s">
        <v>85</v>
      </c>
      <c r="BK276" s="232">
        <f>ROUND(I276*H276,2)</f>
        <v>0</v>
      </c>
      <c r="BL276" s="18" t="s">
        <v>145</v>
      </c>
      <c r="BM276" s="231" t="s">
        <v>270</v>
      </c>
    </row>
    <row r="277" s="13" customFormat="1">
      <c r="A277" s="13"/>
      <c r="B277" s="233"/>
      <c r="C277" s="234"/>
      <c r="D277" s="235" t="s">
        <v>140</v>
      </c>
      <c r="E277" s="236" t="s">
        <v>1</v>
      </c>
      <c r="F277" s="237" t="s">
        <v>153</v>
      </c>
      <c r="G277" s="234"/>
      <c r="H277" s="236" t="s">
        <v>1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140</v>
      </c>
      <c r="AU277" s="243" t="s">
        <v>149</v>
      </c>
      <c r="AV277" s="13" t="s">
        <v>85</v>
      </c>
      <c r="AW277" s="13" t="s">
        <v>32</v>
      </c>
      <c r="AX277" s="13" t="s">
        <v>77</v>
      </c>
      <c r="AY277" s="243" t="s">
        <v>130</v>
      </c>
    </row>
    <row r="278" s="14" customFormat="1">
      <c r="A278" s="14"/>
      <c r="B278" s="244"/>
      <c r="C278" s="245"/>
      <c r="D278" s="235" t="s">
        <v>140</v>
      </c>
      <c r="E278" s="246" t="s">
        <v>1</v>
      </c>
      <c r="F278" s="247" t="s">
        <v>271</v>
      </c>
      <c r="G278" s="245"/>
      <c r="H278" s="248">
        <v>10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140</v>
      </c>
      <c r="AU278" s="254" t="s">
        <v>149</v>
      </c>
      <c r="AV278" s="14" t="s">
        <v>87</v>
      </c>
      <c r="AW278" s="14" t="s">
        <v>32</v>
      </c>
      <c r="AX278" s="14" t="s">
        <v>77</v>
      </c>
      <c r="AY278" s="254" t="s">
        <v>130</v>
      </c>
    </row>
    <row r="279" s="15" customFormat="1">
      <c r="A279" s="15"/>
      <c r="B279" s="255"/>
      <c r="C279" s="256"/>
      <c r="D279" s="235" t="s">
        <v>140</v>
      </c>
      <c r="E279" s="257" t="s">
        <v>1</v>
      </c>
      <c r="F279" s="258" t="s">
        <v>144</v>
      </c>
      <c r="G279" s="256"/>
      <c r="H279" s="259">
        <v>10</v>
      </c>
      <c r="I279" s="260"/>
      <c r="J279" s="256"/>
      <c r="K279" s="256"/>
      <c r="L279" s="261"/>
      <c r="M279" s="262"/>
      <c r="N279" s="263"/>
      <c r="O279" s="263"/>
      <c r="P279" s="263"/>
      <c r="Q279" s="263"/>
      <c r="R279" s="263"/>
      <c r="S279" s="263"/>
      <c r="T279" s="264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5" t="s">
        <v>140</v>
      </c>
      <c r="AU279" s="265" t="s">
        <v>149</v>
      </c>
      <c r="AV279" s="15" t="s">
        <v>145</v>
      </c>
      <c r="AW279" s="15" t="s">
        <v>32</v>
      </c>
      <c r="AX279" s="15" t="s">
        <v>85</v>
      </c>
      <c r="AY279" s="265" t="s">
        <v>130</v>
      </c>
    </row>
    <row r="280" s="2" customFormat="1" ht="37.8" customHeight="1">
      <c r="A280" s="39"/>
      <c r="B280" s="40"/>
      <c r="C280" s="220" t="s">
        <v>272</v>
      </c>
      <c r="D280" s="220" t="s">
        <v>133</v>
      </c>
      <c r="E280" s="221" t="s">
        <v>273</v>
      </c>
      <c r="F280" s="222" t="s">
        <v>274</v>
      </c>
      <c r="G280" s="223" t="s">
        <v>254</v>
      </c>
      <c r="H280" s="224">
        <v>1</v>
      </c>
      <c r="I280" s="225"/>
      <c r="J280" s="226">
        <f>ROUND(I280*H280,2)</f>
        <v>0</v>
      </c>
      <c r="K280" s="222" t="s">
        <v>1</v>
      </c>
      <c r="L280" s="45"/>
      <c r="M280" s="227" t="s">
        <v>1</v>
      </c>
      <c r="N280" s="228" t="s">
        <v>42</v>
      </c>
      <c r="O280" s="92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1" t="s">
        <v>145</v>
      </c>
      <c r="AT280" s="231" t="s">
        <v>133</v>
      </c>
      <c r="AU280" s="231" t="s">
        <v>149</v>
      </c>
      <c r="AY280" s="18" t="s">
        <v>130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8" t="s">
        <v>85</v>
      </c>
      <c r="BK280" s="232">
        <f>ROUND(I280*H280,2)</f>
        <v>0</v>
      </c>
      <c r="BL280" s="18" t="s">
        <v>145</v>
      </c>
      <c r="BM280" s="231" t="s">
        <v>275</v>
      </c>
    </row>
    <row r="281" s="13" customFormat="1">
      <c r="A281" s="13"/>
      <c r="B281" s="233"/>
      <c r="C281" s="234"/>
      <c r="D281" s="235" t="s">
        <v>140</v>
      </c>
      <c r="E281" s="236" t="s">
        <v>1</v>
      </c>
      <c r="F281" s="237" t="s">
        <v>153</v>
      </c>
      <c r="G281" s="234"/>
      <c r="H281" s="236" t="s">
        <v>1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140</v>
      </c>
      <c r="AU281" s="243" t="s">
        <v>149</v>
      </c>
      <c r="AV281" s="13" t="s">
        <v>85</v>
      </c>
      <c r="AW281" s="13" t="s">
        <v>32</v>
      </c>
      <c r="AX281" s="13" t="s">
        <v>77</v>
      </c>
      <c r="AY281" s="243" t="s">
        <v>130</v>
      </c>
    </row>
    <row r="282" s="14" customFormat="1">
      <c r="A282" s="14"/>
      <c r="B282" s="244"/>
      <c r="C282" s="245"/>
      <c r="D282" s="235" t="s">
        <v>140</v>
      </c>
      <c r="E282" s="246" t="s">
        <v>1</v>
      </c>
      <c r="F282" s="247" t="s">
        <v>276</v>
      </c>
      <c r="G282" s="245"/>
      <c r="H282" s="248">
        <v>1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140</v>
      </c>
      <c r="AU282" s="254" t="s">
        <v>149</v>
      </c>
      <c r="AV282" s="14" t="s">
        <v>87</v>
      </c>
      <c r="AW282" s="14" t="s">
        <v>32</v>
      </c>
      <c r="AX282" s="14" t="s">
        <v>77</v>
      </c>
      <c r="AY282" s="254" t="s">
        <v>130</v>
      </c>
    </row>
    <row r="283" s="15" customFormat="1">
      <c r="A283" s="15"/>
      <c r="B283" s="255"/>
      <c r="C283" s="256"/>
      <c r="D283" s="235" t="s">
        <v>140</v>
      </c>
      <c r="E283" s="257" t="s">
        <v>1</v>
      </c>
      <c r="F283" s="258" t="s">
        <v>144</v>
      </c>
      <c r="G283" s="256"/>
      <c r="H283" s="259">
        <v>1</v>
      </c>
      <c r="I283" s="260"/>
      <c r="J283" s="256"/>
      <c r="K283" s="256"/>
      <c r="L283" s="261"/>
      <c r="M283" s="262"/>
      <c r="N283" s="263"/>
      <c r="O283" s="263"/>
      <c r="P283" s="263"/>
      <c r="Q283" s="263"/>
      <c r="R283" s="263"/>
      <c r="S283" s="263"/>
      <c r="T283" s="264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5" t="s">
        <v>140</v>
      </c>
      <c r="AU283" s="265" t="s">
        <v>149</v>
      </c>
      <c r="AV283" s="15" t="s">
        <v>145</v>
      </c>
      <c r="AW283" s="15" t="s">
        <v>32</v>
      </c>
      <c r="AX283" s="15" t="s">
        <v>85</v>
      </c>
      <c r="AY283" s="265" t="s">
        <v>130</v>
      </c>
    </row>
    <row r="284" s="2" customFormat="1" ht="24.15" customHeight="1">
      <c r="A284" s="39"/>
      <c r="B284" s="40"/>
      <c r="C284" s="220" t="s">
        <v>277</v>
      </c>
      <c r="D284" s="220" t="s">
        <v>133</v>
      </c>
      <c r="E284" s="221" t="s">
        <v>278</v>
      </c>
      <c r="F284" s="222" t="s">
        <v>279</v>
      </c>
      <c r="G284" s="223" t="s">
        <v>254</v>
      </c>
      <c r="H284" s="224">
        <v>2</v>
      </c>
      <c r="I284" s="225"/>
      <c r="J284" s="226">
        <f>ROUND(I284*H284,2)</f>
        <v>0</v>
      </c>
      <c r="K284" s="222" t="s">
        <v>1</v>
      </c>
      <c r="L284" s="45"/>
      <c r="M284" s="227" t="s">
        <v>1</v>
      </c>
      <c r="N284" s="228" t="s">
        <v>42</v>
      </c>
      <c r="O284" s="92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1" t="s">
        <v>145</v>
      </c>
      <c r="AT284" s="231" t="s">
        <v>133</v>
      </c>
      <c r="AU284" s="231" t="s">
        <v>149</v>
      </c>
      <c r="AY284" s="18" t="s">
        <v>130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8" t="s">
        <v>85</v>
      </c>
      <c r="BK284" s="232">
        <f>ROUND(I284*H284,2)</f>
        <v>0</v>
      </c>
      <c r="BL284" s="18" t="s">
        <v>145</v>
      </c>
      <c r="BM284" s="231" t="s">
        <v>280</v>
      </c>
    </row>
    <row r="285" s="13" customFormat="1">
      <c r="A285" s="13"/>
      <c r="B285" s="233"/>
      <c r="C285" s="234"/>
      <c r="D285" s="235" t="s">
        <v>140</v>
      </c>
      <c r="E285" s="236" t="s">
        <v>1</v>
      </c>
      <c r="F285" s="237" t="s">
        <v>153</v>
      </c>
      <c r="G285" s="234"/>
      <c r="H285" s="236" t="s">
        <v>1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140</v>
      </c>
      <c r="AU285" s="243" t="s">
        <v>149</v>
      </c>
      <c r="AV285" s="13" t="s">
        <v>85</v>
      </c>
      <c r="AW285" s="13" t="s">
        <v>32</v>
      </c>
      <c r="AX285" s="13" t="s">
        <v>77</v>
      </c>
      <c r="AY285" s="243" t="s">
        <v>130</v>
      </c>
    </row>
    <row r="286" s="14" customFormat="1">
      <c r="A286" s="14"/>
      <c r="B286" s="244"/>
      <c r="C286" s="245"/>
      <c r="D286" s="235" t="s">
        <v>140</v>
      </c>
      <c r="E286" s="246" t="s">
        <v>1</v>
      </c>
      <c r="F286" s="247" t="s">
        <v>281</v>
      </c>
      <c r="G286" s="245"/>
      <c r="H286" s="248">
        <v>2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140</v>
      </c>
      <c r="AU286" s="254" t="s">
        <v>149</v>
      </c>
      <c r="AV286" s="14" t="s">
        <v>87</v>
      </c>
      <c r="AW286" s="14" t="s">
        <v>32</v>
      </c>
      <c r="AX286" s="14" t="s">
        <v>77</v>
      </c>
      <c r="AY286" s="254" t="s">
        <v>130</v>
      </c>
    </row>
    <row r="287" s="15" customFormat="1">
      <c r="A287" s="15"/>
      <c r="B287" s="255"/>
      <c r="C287" s="256"/>
      <c r="D287" s="235" t="s">
        <v>140</v>
      </c>
      <c r="E287" s="257" t="s">
        <v>1</v>
      </c>
      <c r="F287" s="258" t="s">
        <v>144</v>
      </c>
      <c r="G287" s="256"/>
      <c r="H287" s="259">
        <v>2</v>
      </c>
      <c r="I287" s="260"/>
      <c r="J287" s="256"/>
      <c r="K287" s="256"/>
      <c r="L287" s="261"/>
      <c r="M287" s="262"/>
      <c r="N287" s="263"/>
      <c r="O287" s="263"/>
      <c r="P287" s="263"/>
      <c r="Q287" s="263"/>
      <c r="R287" s="263"/>
      <c r="S287" s="263"/>
      <c r="T287" s="264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5" t="s">
        <v>140</v>
      </c>
      <c r="AU287" s="265" t="s">
        <v>149</v>
      </c>
      <c r="AV287" s="15" t="s">
        <v>145</v>
      </c>
      <c r="AW287" s="15" t="s">
        <v>32</v>
      </c>
      <c r="AX287" s="15" t="s">
        <v>85</v>
      </c>
      <c r="AY287" s="265" t="s">
        <v>130</v>
      </c>
    </row>
    <row r="288" s="2" customFormat="1" ht="49.05" customHeight="1">
      <c r="A288" s="39"/>
      <c r="B288" s="40"/>
      <c r="C288" s="220" t="s">
        <v>282</v>
      </c>
      <c r="D288" s="220" t="s">
        <v>133</v>
      </c>
      <c r="E288" s="221" t="s">
        <v>283</v>
      </c>
      <c r="F288" s="222" t="s">
        <v>284</v>
      </c>
      <c r="G288" s="223" t="s">
        <v>254</v>
      </c>
      <c r="H288" s="224">
        <v>3</v>
      </c>
      <c r="I288" s="225"/>
      <c r="J288" s="226">
        <f>ROUND(I288*H288,2)</f>
        <v>0</v>
      </c>
      <c r="K288" s="222" t="s">
        <v>1</v>
      </c>
      <c r="L288" s="45"/>
      <c r="M288" s="227" t="s">
        <v>1</v>
      </c>
      <c r="N288" s="228" t="s">
        <v>42</v>
      </c>
      <c r="O288" s="92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1" t="s">
        <v>145</v>
      </c>
      <c r="AT288" s="231" t="s">
        <v>133</v>
      </c>
      <c r="AU288" s="231" t="s">
        <v>149</v>
      </c>
      <c r="AY288" s="18" t="s">
        <v>130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8" t="s">
        <v>85</v>
      </c>
      <c r="BK288" s="232">
        <f>ROUND(I288*H288,2)</f>
        <v>0</v>
      </c>
      <c r="BL288" s="18" t="s">
        <v>145</v>
      </c>
      <c r="BM288" s="231" t="s">
        <v>285</v>
      </c>
    </row>
    <row r="289" s="13" customFormat="1">
      <c r="A289" s="13"/>
      <c r="B289" s="233"/>
      <c r="C289" s="234"/>
      <c r="D289" s="235" t="s">
        <v>140</v>
      </c>
      <c r="E289" s="236" t="s">
        <v>1</v>
      </c>
      <c r="F289" s="237" t="s">
        <v>153</v>
      </c>
      <c r="G289" s="234"/>
      <c r="H289" s="236" t="s">
        <v>1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140</v>
      </c>
      <c r="AU289" s="243" t="s">
        <v>149</v>
      </c>
      <c r="AV289" s="13" t="s">
        <v>85</v>
      </c>
      <c r="AW289" s="13" t="s">
        <v>32</v>
      </c>
      <c r="AX289" s="13" t="s">
        <v>77</v>
      </c>
      <c r="AY289" s="243" t="s">
        <v>130</v>
      </c>
    </row>
    <row r="290" s="14" customFormat="1">
      <c r="A290" s="14"/>
      <c r="B290" s="244"/>
      <c r="C290" s="245"/>
      <c r="D290" s="235" t="s">
        <v>140</v>
      </c>
      <c r="E290" s="246" t="s">
        <v>1</v>
      </c>
      <c r="F290" s="247" t="s">
        <v>266</v>
      </c>
      <c r="G290" s="245"/>
      <c r="H290" s="248">
        <v>3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140</v>
      </c>
      <c r="AU290" s="254" t="s">
        <v>149</v>
      </c>
      <c r="AV290" s="14" t="s">
        <v>87</v>
      </c>
      <c r="AW290" s="14" t="s">
        <v>32</v>
      </c>
      <c r="AX290" s="14" t="s">
        <v>77</v>
      </c>
      <c r="AY290" s="254" t="s">
        <v>130</v>
      </c>
    </row>
    <row r="291" s="15" customFormat="1">
      <c r="A291" s="15"/>
      <c r="B291" s="255"/>
      <c r="C291" s="256"/>
      <c r="D291" s="235" t="s">
        <v>140</v>
      </c>
      <c r="E291" s="257" t="s">
        <v>1</v>
      </c>
      <c r="F291" s="258" t="s">
        <v>144</v>
      </c>
      <c r="G291" s="256"/>
      <c r="H291" s="259">
        <v>3</v>
      </c>
      <c r="I291" s="260"/>
      <c r="J291" s="256"/>
      <c r="K291" s="256"/>
      <c r="L291" s="261"/>
      <c r="M291" s="262"/>
      <c r="N291" s="263"/>
      <c r="O291" s="263"/>
      <c r="P291" s="263"/>
      <c r="Q291" s="263"/>
      <c r="R291" s="263"/>
      <c r="S291" s="263"/>
      <c r="T291" s="264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5" t="s">
        <v>140</v>
      </c>
      <c r="AU291" s="265" t="s">
        <v>149</v>
      </c>
      <c r="AV291" s="15" t="s">
        <v>145</v>
      </c>
      <c r="AW291" s="15" t="s">
        <v>32</v>
      </c>
      <c r="AX291" s="15" t="s">
        <v>85</v>
      </c>
      <c r="AY291" s="265" t="s">
        <v>130</v>
      </c>
    </row>
    <row r="292" s="2" customFormat="1" ht="24.15" customHeight="1">
      <c r="A292" s="39"/>
      <c r="B292" s="40"/>
      <c r="C292" s="220" t="s">
        <v>286</v>
      </c>
      <c r="D292" s="220" t="s">
        <v>133</v>
      </c>
      <c r="E292" s="221" t="s">
        <v>287</v>
      </c>
      <c r="F292" s="222" t="s">
        <v>288</v>
      </c>
      <c r="G292" s="223" t="s">
        <v>254</v>
      </c>
      <c r="H292" s="224">
        <v>2</v>
      </c>
      <c r="I292" s="225"/>
      <c r="J292" s="226">
        <f>ROUND(I292*H292,2)</f>
        <v>0</v>
      </c>
      <c r="K292" s="222" t="s">
        <v>1</v>
      </c>
      <c r="L292" s="45"/>
      <c r="M292" s="227" t="s">
        <v>1</v>
      </c>
      <c r="N292" s="228" t="s">
        <v>42</v>
      </c>
      <c r="O292" s="92"/>
      <c r="P292" s="229">
        <f>O292*H292</f>
        <v>0</v>
      </c>
      <c r="Q292" s="229">
        <v>0</v>
      </c>
      <c r="R292" s="229">
        <f>Q292*H292</f>
        <v>0</v>
      </c>
      <c r="S292" s="229">
        <v>0</v>
      </c>
      <c r="T292" s="23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1" t="s">
        <v>145</v>
      </c>
      <c r="AT292" s="231" t="s">
        <v>133</v>
      </c>
      <c r="AU292" s="231" t="s">
        <v>149</v>
      </c>
      <c r="AY292" s="18" t="s">
        <v>130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8" t="s">
        <v>85</v>
      </c>
      <c r="BK292" s="232">
        <f>ROUND(I292*H292,2)</f>
        <v>0</v>
      </c>
      <c r="BL292" s="18" t="s">
        <v>145</v>
      </c>
      <c r="BM292" s="231" t="s">
        <v>289</v>
      </c>
    </row>
    <row r="293" s="13" customFormat="1">
      <c r="A293" s="13"/>
      <c r="B293" s="233"/>
      <c r="C293" s="234"/>
      <c r="D293" s="235" t="s">
        <v>140</v>
      </c>
      <c r="E293" s="236" t="s">
        <v>1</v>
      </c>
      <c r="F293" s="237" t="s">
        <v>153</v>
      </c>
      <c r="G293" s="234"/>
      <c r="H293" s="236" t="s">
        <v>1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140</v>
      </c>
      <c r="AU293" s="243" t="s">
        <v>149</v>
      </c>
      <c r="AV293" s="13" t="s">
        <v>85</v>
      </c>
      <c r="AW293" s="13" t="s">
        <v>32</v>
      </c>
      <c r="AX293" s="13" t="s">
        <v>77</v>
      </c>
      <c r="AY293" s="243" t="s">
        <v>130</v>
      </c>
    </row>
    <row r="294" s="14" customFormat="1">
      <c r="A294" s="14"/>
      <c r="B294" s="244"/>
      <c r="C294" s="245"/>
      <c r="D294" s="235" t="s">
        <v>140</v>
      </c>
      <c r="E294" s="246" t="s">
        <v>1</v>
      </c>
      <c r="F294" s="247" t="s">
        <v>290</v>
      </c>
      <c r="G294" s="245"/>
      <c r="H294" s="248">
        <v>2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140</v>
      </c>
      <c r="AU294" s="254" t="s">
        <v>149</v>
      </c>
      <c r="AV294" s="14" t="s">
        <v>87</v>
      </c>
      <c r="AW294" s="14" t="s">
        <v>32</v>
      </c>
      <c r="AX294" s="14" t="s">
        <v>77</v>
      </c>
      <c r="AY294" s="254" t="s">
        <v>130</v>
      </c>
    </row>
    <row r="295" s="15" customFormat="1">
      <c r="A295" s="15"/>
      <c r="B295" s="255"/>
      <c r="C295" s="256"/>
      <c r="D295" s="235" t="s">
        <v>140</v>
      </c>
      <c r="E295" s="257" t="s">
        <v>1</v>
      </c>
      <c r="F295" s="258" t="s">
        <v>144</v>
      </c>
      <c r="G295" s="256"/>
      <c r="H295" s="259">
        <v>2</v>
      </c>
      <c r="I295" s="260"/>
      <c r="J295" s="256"/>
      <c r="K295" s="256"/>
      <c r="L295" s="261"/>
      <c r="M295" s="262"/>
      <c r="N295" s="263"/>
      <c r="O295" s="263"/>
      <c r="P295" s="263"/>
      <c r="Q295" s="263"/>
      <c r="R295" s="263"/>
      <c r="S295" s="263"/>
      <c r="T295" s="264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5" t="s">
        <v>140</v>
      </c>
      <c r="AU295" s="265" t="s">
        <v>149</v>
      </c>
      <c r="AV295" s="15" t="s">
        <v>145</v>
      </c>
      <c r="AW295" s="15" t="s">
        <v>32</v>
      </c>
      <c r="AX295" s="15" t="s">
        <v>85</v>
      </c>
      <c r="AY295" s="265" t="s">
        <v>130</v>
      </c>
    </row>
    <row r="296" s="2" customFormat="1" ht="24.15" customHeight="1">
      <c r="A296" s="39"/>
      <c r="B296" s="40"/>
      <c r="C296" s="220" t="s">
        <v>291</v>
      </c>
      <c r="D296" s="220" t="s">
        <v>133</v>
      </c>
      <c r="E296" s="221" t="s">
        <v>292</v>
      </c>
      <c r="F296" s="222" t="s">
        <v>293</v>
      </c>
      <c r="G296" s="223" t="s">
        <v>254</v>
      </c>
      <c r="H296" s="224">
        <v>4</v>
      </c>
      <c r="I296" s="225"/>
      <c r="J296" s="226">
        <f>ROUND(I296*H296,2)</f>
        <v>0</v>
      </c>
      <c r="K296" s="222" t="s">
        <v>1</v>
      </c>
      <c r="L296" s="45"/>
      <c r="M296" s="227" t="s">
        <v>1</v>
      </c>
      <c r="N296" s="228" t="s">
        <v>42</v>
      </c>
      <c r="O296" s="92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1" t="s">
        <v>145</v>
      </c>
      <c r="AT296" s="231" t="s">
        <v>133</v>
      </c>
      <c r="AU296" s="231" t="s">
        <v>149</v>
      </c>
      <c r="AY296" s="18" t="s">
        <v>130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8" t="s">
        <v>85</v>
      </c>
      <c r="BK296" s="232">
        <f>ROUND(I296*H296,2)</f>
        <v>0</v>
      </c>
      <c r="BL296" s="18" t="s">
        <v>145</v>
      </c>
      <c r="BM296" s="231" t="s">
        <v>294</v>
      </c>
    </row>
    <row r="297" s="13" customFormat="1">
      <c r="A297" s="13"/>
      <c r="B297" s="233"/>
      <c r="C297" s="234"/>
      <c r="D297" s="235" t="s">
        <v>140</v>
      </c>
      <c r="E297" s="236" t="s">
        <v>1</v>
      </c>
      <c r="F297" s="237" t="s">
        <v>153</v>
      </c>
      <c r="G297" s="234"/>
      <c r="H297" s="236" t="s">
        <v>1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140</v>
      </c>
      <c r="AU297" s="243" t="s">
        <v>149</v>
      </c>
      <c r="AV297" s="13" t="s">
        <v>85</v>
      </c>
      <c r="AW297" s="13" t="s">
        <v>32</v>
      </c>
      <c r="AX297" s="13" t="s">
        <v>77</v>
      </c>
      <c r="AY297" s="243" t="s">
        <v>130</v>
      </c>
    </row>
    <row r="298" s="14" customFormat="1">
      <c r="A298" s="14"/>
      <c r="B298" s="244"/>
      <c r="C298" s="245"/>
      <c r="D298" s="235" t="s">
        <v>140</v>
      </c>
      <c r="E298" s="246" t="s">
        <v>1</v>
      </c>
      <c r="F298" s="247" t="s">
        <v>295</v>
      </c>
      <c r="G298" s="245"/>
      <c r="H298" s="248">
        <v>4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140</v>
      </c>
      <c r="AU298" s="254" t="s">
        <v>149</v>
      </c>
      <c r="AV298" s="14" t="s">
        <v>87</v>
      </c>
      <c r="AW298" s="14" t="s">
        <v>32</v>
      </c>
      <c r="AX298" s="14" t="s">
        <v>77</v>
      </c>
      <c r="AY298" s="254" t="s">
        <v>130</v>
      </c>
    </row>
    <row r="299" s="15" customFormat="1">
      <c r="A299" s="15"/>
      <c r="B299" s="255"/>
      <c r="C299" s="256"/>
      <c r="D299" s="235" t="s">
        <v>140</v>
      </c>
      <c r="E299" s="257" t="s">
        <v>1</v>
      </c>
      <c r="F299" s="258" t="s">
        <v>144</v>
      </c>
      <c r="G299" s="256"/>
      <c r="H299" s="259">
        <v>4</v>
      </c>
      <c r="I299" s="260"/>
      <c r="J299" s="256"/>
      <c r="K299" s="256"/>
      <c r="L299" s="261"/>
      <c r="M299" s="262"/>
      <c r="N299" s="263"/>
      <c r="O299" s="263"/>
      <c r="P299" s="263"/>
      <c r="Q299" s="263"/>
      <c r="R299" s="263"/>
      <c r="S299" s="263"/>
      <c r="T299" s="26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5" t="s">
        <v>140</v>
      </c>
      <c r="AU299" s="265" t="s">
        <v>149</v>
      </c>
      <c r="AV299" s="15" t="s">
        <v>145</v>
      </c>
      <c r="AW299" s="15" t="s">
        <v>32</v>
      </c>
      <c r="AX299" s="15" t="s">
        <v>85</v>
      </c>
      <c r="AY299" s="265" t="s">
        <v>130</v>
      </c>
    </row>
    <row r="300" s="2" customFormat="1" ht="21.75" customHeight="1">
      <c r="A300" s="39"/>
      <c r="B300" s="40"/>
      <c r="C300" s="220" t="s">
        <v>296</v>
      </c>
      <c r="D300" s="220" t="s">
        <v>133</v>
      </c>
      <c r="E300" s="221" t="s">
        <v>297</v>
      </c>
      <c r="F300" s="222" t="s">
        <v>298</v>
      </c>
      <c r="G300" s="223" t="s">
        <v>254</v>
      </c>
      <c r="H300" s="224">
        <v>1</v>
      </c>
      <c r="I300" s="225"/>
      <c r="J300" s="226">
        <f>ROUND(I300*H300,2)</f>
        <v>0</v>
      </c>
      <c r="K300" s="222" t="s">
        <v>1</v>
      </c>
      <c r="L300" s="45"/>
      <c r="M300" s="227" t="s">
        <v>1</v>
      </c>
      <c r="N300" s="228" t="s">
        <v>42</v>
      </c>
      <c r="O300" s="92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1" t="s">
        <v>145</v>
      </c>
      <c r="AT300" s="231" t="s">
        <v>133</v>
      </c>
      <c r="AU300" s="231" t="s">
        <v>149</v>
      </c>
      <c r="AY300" s="18" t="s">
        <v>130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8" t="s">
        <v>85</v>
      </c>
      <c r="BK300" s="232">
        <f>ROUND(I300*H300,2)</f>
        <v>0</v>
      </c>
      <c r="BL300" s="18" t="s">
        <v>145</v>
      </c>
      <c r="BM300" s="231" t="s">
        <v>299</v>
      </c>
    </row>
    <row r="301" s="13" customFormat="1">
      <c r="A301" s="13"/>
      <c r="B301" s="233"/>
      <c r="C301" s="234"/>
      <c r="D301" s="235" t="s">
        <v>140</v>
      </c>
      <c r="E301" s="236" t="s">
        <v>1</v>
      </c>
      <c r="F301" s="237" t="s">
        <v>153</v>
      </c>
      <c r="G301" s="234"/>
      <c r="H301" s="236" t="s">
        <v>1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140</v>
      </c>
      <c r="AU301" s="243" t="s">
        <v>149</v>
      </c>
      <c r="AV301" s="13" t="s">
        <v>85</v>
      </c>
      <c r="AW301" s="13" t="s">
        <v>32</v>
      </c>
      <c r="AX301" s="13" t="s">
        <v>77</v>
      </c>
      <c r="AY301" s="243" t="s">
        <v>130</v>
      </c>
    </row>
    <row r="302" s="14" customFormat="1">
      <c r="A302" s="14"/>
      <c r="B302" s="244"/>
      <c r="C302" s="245"/>
      <c r="D302" s="235" t="s">
        <v>140</v>
      </c>
      <c r="E302" s="246" t="s">
        <v>1</v>
      </c>
      <c r="F302" s="247" t="s">
        <v>256</v>
      </c>
      <c r="G302" s="245"/>
      <c r="H302" s="248">
        <v>1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140</v>
      </c>
      <c r="AU302" s="254" t="s">
        <v>149</v>
      </c>
      <c r="AV302" s="14" t="s">
        <v>87</v>
      </c>
      <c r="AW302" s="14" t="s">
        <v>32</v>
      </c>
      <c r="AX302" s="14" t="s">
        <v>77</v>
      </c>
      <c r="AY302" s="254" t="s">
        <v>130</v>
      </c>
    </row>
    <row r="303" s="15" customFormat="1">
      <c r="A303" s="15"/>
      <c r="B303" s="255"/>
      <c r="C303" s="256"/>
      <c r="D303" s="235" t="s">
        <v>140</v>
      </c>
      <c r="E303" s="257" t="s">
        <v>1</v>
      </c>
      <c r="F303" s="258" t="s">
        <v>144</v>
      </c>
      <c r="G303" s="256"/>
      <c r="H303" s="259">
        <v>1</v>
      </c>
      <c r="I303" s="260"/>
      <c r="J303" s="256"/>
      <c r="K303" s="256"/>
      <c r="L303" s="261"/>
      <c r="M303" s="262"/>
      <c r="N303" s="263"/>
      <c r="O303" s="263"/>
      <c r="P303" s="263"/>
      <c r="Q303" s="263"/>
      <c r="R303" s="263"/>
      <c r="S303" s="263"/>
      <c r="T303" s="264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5" t="s">
        <v>140</v>
      </c>
      <c r="AU303" s="265" t="s">
        <v>149</v>
      </c>
      <c r="AV303" s="15" t="s">
        <v>145</v>
      </c>
      <c r="AW303" s="15" t="s">
        <v>32</v>
      </c>
      <c r="AX303" s="15" t="s">
        <v>85</v>
      </c>
      <c r="AY303" s="265" t="s">
        <v>130</v>
      </c>
    </row>
    <row r="304" s="2" customFormat="1" ht="24.15" customHeight="1">
      <c r="A304" s="39"/>
      <c r="B304" s="40"/>
      <c r="C304" s="220" t="s">
        <v>300</v>
      </c>
      <c r="D304" s="220" t="s">
        <v>133</v>
      </c>
      <c r="E304" s="221" t="s">
        <v>301</v>
      </c>
      <c r="F304" s="222" t="s">
        <v>302</v>
      </c>
      <c r="G304" s="223" t="s">
        <v>303</v>
      </c>
      <c r="H304" s="224">
        <v>47.200000000000003</v>
      </c>
      <c r="I304" s="225"/>
      <c r="J304" s="226">
        <f>ROUND(I304*H304,2)</f>
        <v>0</v>
      </c>
      <c r="K304" s="222" t="s">
        <v>1</v>
      </c>
      <c r="L304" s="45"/>
      <c r="M304" s="227" t="s">
        <v>1</v>
      </c>
      <c r="N304" s="228" t="s">
        <v>42</v>
      </c>
      <c r="O304" s="92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1" t="s">
        <v>145</v>
      </c>
      <c r="AT304" s="231" t="s">
        <v>133</v>
      </c>
      <c r="AU304" s="231" t="s">
        <v>149</v>
      </c>
      <c r="AY304" s="18" t="s">
        <v>130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8" t="s">
        <v>85</v>
      </c>
      <c r="BK304" s="232">
        <f>ROUND(I304*H304,2)</f>
        <v>0</v>
      </c>
      <c r="BL304" s="18" t="s">
        <v>145</v>
      </c>
      <c r="BM304" s="231" t="s">
        <v>304</v>
      </c>
    </row>
    <row r="305" s="13" customFormat="1">
      <c r="A305" s="13"/>
      <c r="B305" s="233"/>
      <c r="C305" s="234"/>
      <c r="D305" s="235" t="s">
        <v>140</v>
      </c>
      <c r="E305" s="236" t="s">
        <v>1</v>
      </c>
      <c r="F305" s="237" t="s">
        <v>153</v>
      </c>
      <c r="G305" s="234"/>
      <c r="H305" s="236" t="s">
        <v>1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140</v>
      </c>
      <c r="AU305" s="243" t="s">
        <v>149</v>
      </c>
      <c r="AV305" s="13" t="s">
        <v>85</v>
      </c>
      <c r="AW305" s="13" t="s">
        <v>32</v>
      </c>
      <c r="AX305" s="13" t="s">
        <v>77</v>
      </c>
      <c r="AY305" s="243" t="s">
        <v>130</v>
      </c>
    </row>
    <row r="306" s="14" customFormat="1">
      <c r="A306" s="14"/>
      <c r="B306" s="244"/>
      <c r="C306" s="245"/>
      <c r="D306" s="235" t="s">
        <v>140</v>
      </c>
      <c r="E306" s="246" t="s">
        <v>1</v>
      </c>
      <c r="F306" s="247" t="s">
        <v>305</v>
      </c>
      <c r="G306" s="245"/>
      <c r="H306" s="248">
        <v>47.200000000000003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140</v>
      </c>
      <c r="AU306" s="254" t="s">
        <v>149</v>
      </c>
      <c r="AV306" s="14" t="s">
        <v>87</v>
      </c>
      <c r="AW306" s="14" t="s">
        <v>32</v>
      </c>
      <c r="AX306" s="14" t="s">
        <v>77</v>
      </c>
      <c r="AY306" s="254" t="s">
        <v>130</v>
      </c>
    </row>
    <row r="307" s="15" customFormat="1">
      <c r="A307" s="15"/>
      <c r="B307" s="255"/>
      <c r="C307" s="256"/>
      <c r="D307" s="235" t="s">
        <v>140</v>
      </c>
      <c r="E307" s="257" t="s">
        <v>1</v>
      </c>
      <c r="F307" s="258" t="s">
        <v>144</v>
      </c>
      <c r="G307" s="256"/>
      <c r="H307" s="259">
        <v>47.200000000000003</v>
      </c>
      <c r="I307" s="260"/>
      <c r="J307" s="256"/>
      <c r="K307" s="256"/>
      <c r="L307" s="261"/>
      <c r="M307" s="262"/>
      <c r="N307" s="263"/>
      <c r="O307" s="263"/>
      <c r="P307" s="263"/>
      <c r="Q307" s="263"/>
      <c r="R307" s="263"/>
      <c r="S307" s="263"/>
      <c r="T307" s="264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5" t="s">
        <v>140</v>
      </c>
      <c r="AU307" s="265" t="s">
        <v>149</v>
      </c>
      <c r="AV307" s="15" t="s">
        <v>145</v>
      </c>
      <c r="AW307" s="15" t="s">
        <v>32</v>
      </c>
      <c r="AX307" s="15" t="s">
        <v>85</v>
      </c>
      <c r="AY307" s="265" t="s">
        <v>130</v>
      </c>
    </row>
    <row r="308" s="2" customFormat="1" ht="24.15" customHeight="1">
      <c r="A308" s="39"/>
      <c r="B308" s="40"/>
      <c r="C308" s="220" t="s">
        <v>306</v>
      </c>
      <c r="D308" s="220" t="s">
        <v>133</v>
      </c>
      <c r="E308" s="221" t="s">
        <v>307</v>
      </c>
      <c r="F308" s="222" t="s">
        <v>308</v>
      </c>
      <c r="G308" s="223" t="s">
        <v>303</v>
      </c>
      <c r="H308" s="224">
        <v>62.5</v>
      </c>
      <c r="I308" s="225"/>
      <c r="J308" s="226">
        <f>ROUND(I308*H308,2)</f>
        <v>0</v>
      </c>
      <c r="K308" s="222" t="s">
        <v>1</v>
      </c>
      <c r="L308" s="45"/>
      <c r="M308" s="227" t="s">
        <v>1</v>
      </c>
      <c r="N308" s="228" t="s">
        <v>42</v>
      </c>
      <c r="O308" s="92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1" t="s">
        <v>145</v>
      </c>
      <c r="AT308" s="231" t="s">
        <v>133</v>
      </c>
      <c r="AU308" s="231" t="s">
        <v>149</v>
      </c>
      <c r="AY308" s="18" t="s">
        <v>130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8" t="s">
        <v>85</v>
      </c>
      <c r="BK308" s="232">
        <f>ROUND(I308*H308,2)</f>
        <v>0</v>
      </c>
      <c r="BL308" s="18" t="s">
        <v>145</v>
      </c>
      <c r="BM308" s="231" t="s">
        <v>309</v>
      </c>
    </row>
    <row r="309" s="13" customFormat="1">
      <c r="A309" s="13"/>
      <c r="B309" s="233"/>
      <c r="C309" s="234"/>
      <c r="D309" s="235" t="s">
        <v>140</v>
      </c>
      <c r="E309" s="236" t="s">
        <v>1</v>
      </c>
      <c r="F309" s="237" t="s">
        <v>153</v>
      </c>
      <c r="G309" s="234"/>
      <c r="H309" s="236" t="s">
        <v>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140</v>
      </c>
      <c r="AU309" s="243" t="s">
        <v>149</v>
      </c>
      <c r="AV309" s="13" t="s">
        <v>85</v>
      </c>
      <c r="AW309" s="13" t="s">
        <v>32</v>
      </c>
      <c r="AX309" s="13" t="s">
        <v>77</v>
      </c>
      <c r="AY309" s="243" t="s">
        <v>130</v>
      </c>
    </row>
    <row r="310" s="14" customFormat="1">
      <c r="A310" s="14"/>
      <c r="B310" s="244"/>
      <c r="C310" s="245"/>
      <c r="D310" s="235" t="s">
        <v>140</v>
      </c>
      <c r="E310" s="246" t="s">
        <v>1</v>
      </c>
      <c r="F310" s="247" t="s">
        <v>310</v>
      </c>
      <c r="G310" s="245"/>
      <c r="H310" s="248">
        <v>62.5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140</v>
      </c>
      <c r="AU310" s="254" t="s">
        <v>149</v>
      </c>
      <c r="AV310" s="14" t="s">
        <v>87</v>
      </c>
      <c r="AW310" s="14" t="s">
        <v>32</v>
      </c>
      <c r="AX310" s="14" t="s">
        <v>77</v>
      </c>
      <c r="AY310" s="254" t="s">
        <v>130</v>
      </c>
    </row>
    <row r="311" s="15" customFormat="1">
      <c r="A311" s="15"/>
      <c r="B311" s="255"/>
      <c r="C311" s="256"/>
      <c r="D311" s="235" t="s">
        <v>140</v>
      </c>
      <c r="E311" s="257" t="s">
        <v>1</v>
      </c>
      <c r="F311" s="258" t="s">
        <v>144</v>
      </c>
      <c r="G311" s="256"/>
      <c r="H311" s="259">
        <v>62.5</v>
      </c>
      <c r="I311" s="260"/>
      <c r="J311" s="256"/>
      <c r="K311" s="256"/>
      <c r="L311" s="261"/>
      <c r="M311" s="262"/>
      <c r="N311" s="263"/>
      <c r="O311" s="263"/>
      <c r="P311" s="263"/>
      <c r="Q311" s="263"/>
      <c r="R311" s="263"/>
      <c r="S311" s="263"/>
      <c r="T311" s="264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5" t="s">
        <v>140</v>
      </c>
      <c r="AU311" s="265" t="s">
        <v>149</v>
      </c>
      <c r="AV311" s="15" t="s">
        <v>145</v>
      </c>
      <c r="AW311" s="15" t="s">
        <v>32</v>
      </c>
      <c r="AX311" s="15" t="s">
        <v>85</v>
      </c>
      <c r="AY311" s="265" t="s">
        <v>130</v>
      </c>
    </row>
    <row r="312" s="2" customFormat="1" ht="24.15" customHeight="1">
      <c r="A312" s="39"/>
      <c r="B312" s="40"/>
      <c r="C312" s="220" t="s">
        <v>311</v>
      </c>
      <c r="D312" s="220" t="s">
        <v>133</v>
      </c>
      <c r="E312" s="221" t="s">
        <v>312</v>
      </c>
      <c r="F312" s="222" t="s">
        <v>313</v>
      </c>
      <c r="G312" s="223" t="s">
        <v>303</v>
      </c>
      <c r="H312" s="224">
        <v>19.800000000000001</v>
      </c>
      <c r="I312" s="225"/>
      <c r="J312" s="226">
        <f>ROUND(I312*H312,2)</f>
        <v>0</v>
      </c>
      <c r="K312" s="222" t="s">
        <v>1</v>
      </c>
      <c r="L312" s="45"/>
      <c r="M312" s="227" t="s">
        <v>1</v>
      </c>
      <c r="N312" s="228" t="s">
        <v>42</v>
      </c>
      <c r="O312" s="92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1" t="s">
        <v>145</v>
      </c>
      <c r="AT312" s="231" t="s">
        <v>133</v>
      </c>
      <c r="AU312" s="231" t="s">
        <v>149</v>
      </c>
      <c r="AY312" s="18" t="s">
        <v>130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8" t="s">
        <v>85</v>
      </c>
      <c r="BK312" s="232">
        <f>ROUND(I312*H312,2)</f>
        <v>0</v>
      </c>
      <c r="BL312" s="18" t="s">
        <v>145</v>
      </c>
      <c r="BM312" s="231" t="s">
        <v>314</v>
      </c>
    </row>
    <row r="313" s="13" customFormat="1">
      <c r="A313" s="13"/>
      <c r="B313" s="233"/>
      <c r="C313" s="234"/>
      <c r="D313" s="235" t="s">
        <v>140</v>
      </c>
      <c r="E313" s="236" t="s">
        <v>1</v>
      </c>
      <c r="F313" s="237" t="s">
        <v>153</v>
      </c>
      <c r="G313" s="234"/>
      <c r="H313" s="236" t="s">
        <v>1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140</v>
      </c>
      <c r="AU313" s="243" t="s">
        <v>149</v>
      </c>
      <c r="AV313" s="13" t="s">
        <v>85</v>
      </c>
      <c r="AW313" s="13" t="s">
        <v>32</v>
      </c>
      <c r="AX313" s="13" t="s">
        <v>77</v>
      </c>
      <c r="AY313" s="243" t="s">
        <v>130</v>
      </c>
    </row>
    <row r="314" s="14" customFormat="1">
      <c r="A314" s="14"/>
      <c r="B314" s="244"/>
      <c r="C314" s="245"/>
      <c r="D314" s="235" t="s">
        <v>140</v>
      </c>
      <c r="E314" s="246" t="s">
        <v>1</v>
      </c>
      <c r="F314" s="247" t="s">
        <v>315</v>
      </c>
      <c r="G314" s="245"/>
      <c r="H314" s="248">
        <v>19.800000000000001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140</v>
      </c>
      <c r="AU314" s="254" t="s">
        <v>149</v>
      </c>
      <c r="AV314" s="14" t="s">
        <v>87</v>
      </c>
      <c r="AW314" s="14" t="s">
        <v>32</v>
      </c>
      <c r="AX314" s="14" t="s">
        <v>77</v>
      </c>
      <c r="AY314" s="254" t="s">
        <v>130</v>
      </c>
    </row>
    <row r="315" s="15" customFormat="1">
      <c r="A315" s="15"/>
      <c r="B315" s="255"/>
      <c r="C315" s="256"/>
      <c r="D315" s="235" t="s">
        <v>140</v>
      </c>
      <c r="E315" s="257" t="s">
        <v>1</v>
      </c>
      <c r="F315" s="258" t="s">
        <v>144</v>
      </c>
      <c r="G315" s="256"/>
      <c r="H315" s="259">
        <v>19.800000000000001</v>
      </c>
      <c r="I315" s="260"/>
      <c r="J315" s="256"/>
      <c r="K315" s="256"/>
      <c r="L315" s="261"/>
      <c r="M315" s="262"/>
      <c r="N315" s="263"/>
      <c r="O315" s="263"/>
      <c r="P315" s="263"/>
      <c r="Q315" s="263"/>
      <c r="R315" s="263"/>
      <c r="S315" s="263"/>
      <c r="T315" s="264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5" t="s">
        <v>140</v>
      </c>
      <c r="AU315" s="265" t="s">
        <v>149</v>
      </c>
      <c r="AV315" s="15" t="s">
        <v>145</v>
      </c>
      <c r="AW315" s="15" t="s">
        <v>32</v>
      </c>
      <c r="AX315" s="15" t="s">
        <v>85</v>
      </c>
      <c r="AY315" s="265" t="s">
        <v>130</v>
      </c>
    </row>
    <row r="316" s="2" customFormat="1" ht="24.15" customHeight="1">
      <c r="A316" s="39"/>
      <c r="B316" s="40"/>
      <c r="C316" s="220" t="s">
        <v>316</v>
      </c>
      <c r="D316" s="220" t="s">
        <v>133</v>
      </c>
      <c r="E316" s="221" t="s">
        <v>317</v>
      </c>
      <c r="F316" s="222" t="s">
        <v>318</v>
      </c>
      <c r="G316" s="223" t="s">
        <v>303</v>
      </c>
      <c r="H316" s="224">
        <v>19.800000000000001</v>
      </c>
      <c r="I316" s="225"/>
      <c r="J316" s="226">
        <f>ROUND(I316*H316,2)</f>
        <v>0</v>
      </c>
      <c r="K316" s="222" t="s">
        <v>1</v>
      </c>
      <c r="L316" s="45"/>
      <c r="M316" s="227" t="s">
        <v>1</v>
      </c>
      <c r="N316" s="228" t="s">
        <v>42</v>
      </c>
      <c r="O316" s="92"/>
      <c r="P316" s="229">
        <f>O316*H316</f>
        <v>0</v>
      </c>
      <c r="Q316" s="229">
        <v>0</v>
      </c>
      <c r="R316" s="229">
        <f>Q316*H316</f>
        <v>0</v>
      </c>
      <c r="S316" s="229">
        <v>0</v>
      </c>
      <c r="T316" s="230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1" t="s">
        <v>145</v>
      </c>
      <c r="AT316" s="231" t="s">
        <v>133</v>
      </c>
      <c r="AU316" s="231" t="s">
        <v>149</v>
      </c>
      <c r="AY316" s="18" t="s">
        <v>130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8" t="s">
        <v>85</v>
      </c>
      <c r="BK316" s="232">
        <f>ROUND(I316*H316,2)</f>
        <v>0</v>
      </c>
      <c r="BL316" s="18" t="s">
        <v>145</v>
      </c>
      <c r="BM316" s="231" t="s">
        <v>319</v>
      </c>
    </row>
    <row r="317" s="13" customFormat="1">
      <c r="A317" s="13"/>
      <c r="B317" s="233"/>
      <c r="C317" s="234"/>
      <c r="D317" s="235" t="s">
        <v>140</v>
      </c>
      <c r="E317" s="236" t="s">
        <v>1</v>
      </c>
      <c r="F317" s="237" t="s">
        <v>153</v>
      </c>
      <c r="G317" s="234"/>
      <c r="H317" s="236" t="s">
        <v>1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140</v>
      </c>
      <c r="AU317" s="243" t="s">
        <v>149</v>
      </c>
      <c r="AV317" s="13" t="s">
        <v>85</v>
      </c>
      <c r="AW317" s="13" t="s">
        <v>32</v>
      </c>
      <c r="AX317" s="13" t="s">
        <v>77</v>
      </c>
      <c r="AY317" s="243" t="s">
        <v>130</v>
      </c>
    </row>
    <row r="318" s="14" customFormat="1">
      <c r="A318" s="14"/>
      <c r="B318" s="244"/>
      <c r="C318" s="245"/>
      <c r="D318" s="235" t="s">
        <v>140</v>
      </c>
      <c r="E318" s="246" t="s">
        <v>1</v>
      </c>
      <c r="F318" s="247" t="s">
        <v>320</v>
      </c>
      <c r="G318" s="245"/>
      <c r="H318" s="248">
        <v>19.800000000000001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140</v>
      </c>
      <c r="AU318" s="254" t="s">
        <v>149</v>
      </c>
      <c r="AV318" s="14" t="s">
        <v>87</v>
      </c>
      <c r="AW318" s="14" t="s">
        <v>32</v>
      </c>
      <c r="AX318" s="14" t="s">
        <v>77</v>
      </c>
      <c r="AY318" s="254" t="s">
        <v>130</v>
      </c>
    </row>
    <row r="319" s="15" customFormat="1">
      <c r="A319" s="15"/>
      <c r="B319" s="255"/>
      <c r="C319" s="256"/>
      <c r="D319" s="235" t="s">
        <v>140</v>
      </c>
      <c r="E319" s="257" t="s">
        <v>1</v>
      </c>
      <c r="F319" s="258" t="s">
        <v>144</v>
      </c>
      <c r="G319" s="256"/>
      <c r="H319" s="259">
        <v>19.800000000000001</v>
      </c>
      <c r="I319" s="260"/>
      <c r="J319" s="256"/>
      <c r="K319" s="256"/>
      <c r="L319" s="261"/>
      <c r="M319" s="262"/>
      <c r="N319" s="263"/>
      <c r="O319" s="263"/>
      <c r="P319" s="263"/>
      <c r="Q319" s="263"/>
      <c r="R319" s="263"/>
      <c r="S319" s="263"/>
      <c r="T319" s="264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5" t="s">
        <v>140</v>
      </c>
      <c r="AU319" s="265" t="s">
        <v>149</v>
      </c>
      <c r="AV319" s="15" t="s">
        <v>145</v>
      </c>
      <c r="AW319" s="15" t="s">
        <v>32</v>
      </c>
      <c r="AX319" s="15" t="s">
        <v>85</v>
      </c>
      <c r="AY319" s="265" t="s">
        <v>130</v>
      </c>
    </row>
    <row r="320" s="2" customFormat="1" ht="24.15" customHeight="1">
      <c r="A320" s="39"/>
      <c r="B320" s="40"/>
      <c r="C320" s="220" t="s">
        <v>321</v>
      </c>
      <c r="D320" s="220" t="s">
        <v>133</v>
      </c>
      <c r="E320" s="221" t="s">
        <v>322</v>
      </c>
      <c r="F320" s="222" t="s">
        <v>323</v>
      </c>
      <c r="G320" s="223" t="s">
        <v>303</v>
      </c>
      <c r="H320" s="224">
        <v>4.2000000000000002</v>
      </c>
      <c r="I320" s="225"/>
      <c r="J320" s="226">
        <f>ROUND(I320*H320,2)</f>
        <v>0</v>
      </c>
      <c r="K320" s="222" t="s">
        <v>1</v>
      </c>
      <c r="L320" s="45"/>
      <c r="M320" s="227" t="s">
        <v>1</v>
      </c>
      <c r="N320" s="228" t="s">
        <v>42</v>
      </c>
      <c r="O320" s="92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1" t="s">
        <v>145</v>
      </c>
      <c r="AT320" s="231" t="s">
        <v>133</v>
      </c>
      <c r="AU320" s="231" t="s">
        <v>149</v>
      </c>
      <c r="AY320" s="18" t="s">
        <v>130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8" t="s">
        <v>85</v>
      </c>
      <c r="BK320" s="232">
        <f>ROUND(I320*H320,2)</f>
        <v>0</v>
      </c>
      <c r="BL320" s="18" t="s">
        <v>145</v>
      </c>
      <c r="BM320" s="231" t="s">
        <v>324</v>
      </c>
    </row>
    <row r="321" s="13" customFormat="1">
      <c r="A321" s="13"/>
      <c r="B321" s="233"/>
      <c r="C321" s="234"/>
      <c r="D321" s="235" t="s">
        <v>140</v>
      </c>
      <c r="E321" s="236" t="s">
        <v>1</v>
      </c>
      <c r="F321" s="237" t="s">
        <v>153</v>
      </c>
      <c r="G321" s="234"/>
      <c r="H321" s="236" t="s">
        <v>1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140</v>
      </c>
      <c r="AU321" s="243" t="s">
        <v>149</v>
      </c>
      <c r="AV321" s="13" t="s">
        <v>85</v>
      </c>
      <c r="AW321" s="13" t="s">
        <v>32</v>
      </c>
      <c r="AX321" s="13" t="s">
        <v>77</v>
      </c>
      <c r="AY321" s="243" t="s">
        <v>130</v>
      </c>
    </row>
    <row r="322" s="14" customFormat="1">
      <c r="A322" s="14"/>
      <c r="B322" s="244"/>
      <c r="C322" s="245"/>
      <c r="D322" s="235" t="s">
        <v>140</v>
      </c>
      <c r="E322" s="246" t="s">
        <v>1</v>
      </c>
      <c r="F322" s="247" t="s">
        <v>325</v>
      </c>
      <c r="G322" s="245"/>
      <c r="H322" s="248">
        <v>4.2000000000000002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140</v>
      </c>
      <c r="AU322" s="254" t="s">
        <v>149</v>
      </c>
      <c r="AV322" s="14" t="s">
        <v>87</v>
      </c>
      <c r="AW322" s="14" t="s">
        <v>32</v>
      </c>
      <c r="AX322" s="14" t="s">
        <v>77</v>
      </c>
      <c r="AY322" s="254" t="s">
        <v>130</v>
      </c>
    </row>
    <row r="323" s="15" customFormat="1">
      <c r="A323" s="15"/>
      <c r="B323" s="255"/>
      <c r="C323" s="256"/>
      <c r="D323" s="235" t="s">
        <v>140</v>
      </c>
      <c r="E323" s="257" t="s">
        <v>1</v>
      </c>
      <c r="F323" s="258" t="s">
        <v>144</v>
      </c>
      <c r="G323" s="256"/>
      <c r="H323" s="259">
        <v>4.2000000000000002</v>
      </c>
      <c r="I323" s="260"/>
      <c r="J323" s="256"/>
      <c r="K323" s="256"/>
      <c r="L323" s="261"/>
      <c r="M323" s="262"/>
      <c r="N323" s="263"/>
      <c r="O323" s="263"/>
      <c r="P323" s="263"/>
      <c r="Q323" s="263"/>
      <c r="R323" s="263"/>
      <c r="S323" s="263"/>
      <c r="T323" s="264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5" t="s">
        <v>140</v>
      </c>
      <c r="AU323" s="265" t="s">
        <v>149</v>
      </c>
      <c r="AV323" s="15" t="s">
        <v>145</v>
      </c>
      <c r="AW323" s="15" t="s">
        <v>32</v>
      </c>
      <c r="AX323" s="15" t="s">
        <v>85</v>
      </c>
      <c r="AY323" s="265" t="s">
        <v>130</v>
      </c>
    </row>
    <row r="324" s="12" customFormat="1" ht="20.88" customHeight="1">
      <c r="A324" s="12"/>
      <c r="B324" s="204"/>
      <c r="C324" s="205"/>
      <c r="D324" s="206" t="s">
        <v>76</v>
      </c>
      <c r="E324" s="218" t="s">
        <v>326</v>
      </c>
      <c r="F324" s="218" t="s">
        <v>327</v>
      </c>
      <c r="G324" s="205"/>
      <c r="H324" s="205"/>
      <c r="I324" s="208"/>
      <c r="J324" s="219">
        <f>BK324</f>
        <v>0</v>
      </c>
      <c r="K324" s="205"/>
      <c r="L324" s="210"/>
      <c r="M324" s="211"/>
      <c r="N324" s="212"/>
      <c r="O324" s="212"/>
      <c r="P324" s="213">
        <f>SUM(P325:P348)</f>
        <v>0</v>
      </c>
      <c r="Q324" s="212"/>
      <c r="R324" s="213">
        <f>SUM(R325:R348)</f>
        <v>0</v>
      </c>
      <c r="S324" s="212"/>
      <c r="T324" s="214">
        <f>SUM(T325:T348)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15" t="s">
        <v>85</v>
      </c>
      <c r="AT324" s="216" t="s">
        <v>76</v>
      </c>
      <c r="AU324" s="216" t="s">
        <v>87</v>
      </c>
      <c r="AY324" s="215" t="s">
        <v>130</v>
      </c>
      <c r="BK324" s="217">
        <f>SUM(BK325:BK348)</f>
        <v>0</v>
      </c>
    </row>
    <row r="325" s="2" customFormat="1" ht="37.8" customHeight="1">
      <c r="A325" s="39"/>
      <c r="B325" s="40"/>
      <c r="C325" s="220" t="s">
        <v>328</v>
      </c>
      <c r="D325" s="220" t="s">
        <v>133</v>
      </c>
      <c r="E325" s="221" t="s">
        <v>329</v>
      </c>
      <c r="F325" s="222" t="s">
        <v>330</v>
      </c>
      <c r="G325" s="223" t="s">
        <v>254</v>
      </c>
      <c r="H325" s="224">
        <v>3</v>
      </c>
      <c r="I325" s="225"/>
      <c r="J325" s="226">
        <f>ROUND(I325*H325,2)</f>
        <v>0</v>
      </c>
      <c r="K325" s="222" t="s">
        <v>1</v>
      </c>
      <c r="L325" s="45"/>
      <c r="M325" s="227" t="s">
        <v>1</v>
      </c>
      <c r="N325" s="228" t="s">
        <v>42</v>
      </c>
      <c r="O325" s="92"/>
      <c r="P325" s="229">
        <f>O325*H325</f>
        <v>0</v>
      </c>
      <c r="Q325" s="229">
        <v>0</v>
      </c>
      <c r="R325" s="229">
        <f>Q325*H325</f>
        <v>0</v>
      </c>
      <c r="S325" s="229">
        <v>0</v>
      </c>
      <c r="T325" s="230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1" t="s">
        <v>145</v>
      </c>
      <c r="AT325" s="231" t="s">
        <v>133</v>
      </c>
      <c r="AU325" s="231" t="s">
        <v>149</v>
      </c>
      <c r="AY325" s="18" t="s">
        <v>130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8" t="s">
        <v>85</v>
      </c>
      <c r="BK325" s="232">
        <f>ROUND(I325*H325,2)</f>
        <v>0</v>
      </c>
      <c r="BL325" s="18" t="s">
        <v>145</v>
      </c>
      <c r="BM325" s="231" t="s">
        <v>331</v>
      </c>
    </row>
    <row r="326" s="13" customFormat="1">
      <c r="A326" s="13"/>
      <c r="B326" s="233"/>
      <c r="C326" s="234"/>
      <c r="D326" s="235" t="s">
        <v>140</v>
      </c>
      <c r="E326" s="236" t="s">
        <v>1</v>
      </c>
      <c r="F326" s="237" t="s">
        <v>332</v>
      </c>
      <c r="G326" s="234"/>
      <c r="H326" s="236" t="s">
        <v>1</v>
      </c>
      <c r="I326" s="238"/>
      <c r="J326" s="234"/>
      <c r="K326" s="234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140</v>
      </c>
      <c r="AU326" s="243" t="s">
        <v>149</v>
      </c>
      <c r="AV326" s="13" t="s">
        <v>85</v>
      </c>
      <c r="AW326" s="13" t="s">
        <v>32</v>
      </c>
      <c r="AX326" s="13" t="s">
        <v>77</v>
      </c>
      <c r="AY326" s="243" t="s">
        <v>130</v>
      </c>
    </row>
    <row r="327" s="14" customFormat="1">
      <c r="A327" s="14"/>
      <c r="B327" s="244"/>
      <c r="C327" s="245"/>
      <c r="D327" s="235" t="s">
        <v>140</v>
      </c>
      <c r="E327" s="246" t="s">
        <v>1</v>
      </c>
      <c r="F327" s="247" t="s">
        <v>149</v>
      </c>
      <c r="G327" s="245"/>
      <c r="H327" s="248">
        <v>3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140</v>
      </c>
      <c r="AU327" s="254" t="s">
        <v>149</v>
      </c>
      <c r="AV327" s="14" t="s">
        <v>87</v>
      </c>
      <c r="AW327" s="14" t="s">
        <v>32</v>
      </c>
      <c r="AX327" s="14" t="s">
        <v>85</v>
      </c>
      <c r="AY327" s="254" t="s">
        <v>130</v>
      </c>
    </row>
    <row r="328" s="2" customFormat="1" ht="33" customHeight="1">
      <c r="A328" s="39"/>
      <c r="B328" s="40"/>
      <c r="C328" s="220" t="s">
        <v>333</v>
      </c>
      <c r="D328" s="220" t="s">
        <v>133</v>
      </c>
      <c r="E328" s="221" t="s">
        <v>334</v>
      </c>
      <c r="F328" s="222" t="s">
        <v>335</v>
      </c>
      <c r="G328" s="223" t="s">
        <v>254</v>
      </c>
      <c r="H328" s="224">
        <v>2</v>
      </c>
      <c r="I328" s="225"/>
      <c r="J328" s="226">
        <f>ROUND(I328*H328,2)</f>
        <v>0</v>
      </c>
      <c r="K328" s="222" t="s">
        <v>1</v>
      </c>
      <c r="L328" s="45"/>
      <c r="M328" s="227" t="s">
        <v>1</v>
      </c>
      <c r="N328" s="228" t="s">
        <v>42</v>
      </c>
      <c r="O328" s="92"/>
      <c r="P328" s="229">
        <f>O328*H328</f>
        <v>0</v>
      </c>
      <c r="Q328" s="229">
        <v>0</v>
      </c>
      <c r="R328" s="229">
        <f>Q328*H328</f>
        <v>0</v>
      </c>
      <c r="S328" s="229">
        <v>0</v>
      </c>
      <c r="T328" s="230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1" t="s">
        <v>145</v>
      </c>
      <c r="AT328" s="231" t="s">
        <v>133</v>
      </c>
      <c r="AU328" s="231" t="s">
        <v>149</v>
      </c>
      <c r="AY328" s="18" t="s">
        <v>130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8" t="s">
        <v>85</v>
      </c>
      <c r="BK328" s="232">
        <f>ROUND(I328*H328,2)</f>
        <v>0</v>
      </c>
      <c r="BL328" s="18" t="s">
        <v>145</v>
      </c>
      <c r="BM328" s="231" t="s">
        <v>336</v>
      </c>
    </row>
    <row r="329" s="13" customFormat="1">
      <c r="A329" s="13"/>
      <c r="B329" s="233"/>
      <c r="C329" s="234"/>
      <c r="D329" s="235" t="s">
        <v>140</v>
      </c>
      <c r="E329" s="236" t="s">
        <v>1</v>
      </c>
      <c r="F329" s="237" t="s">
        <v>332</v>
      </c>
      <c r="G329" s="234"/>
      <c r="H329" s="236" t="s">
        <v>1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140</v>
      </c>
      <c r="AU329" s="243" t="s">
        <v>149</v>
      </c>
      <c r="AV329" s="13" t="s">
        <v>85</v>
      </c>
      <c r="AW329" s="13" t="s">
        <v>32</v>
      </c>
      <c r="AX329" s="13" t="s">
        <v>77</v>
      </c>
      <c r="AY329" s="243" t="s">
        <v>130</v>
      </c>
    </row>
    <row r="330" s="14" customFormat="1">
      <c r="A330" s="14"/>
      <c r="B330" s="244"/>
      <c r="C330" s="245"/>
      <c r="D330" s="235" t="s">
        <v>140</v>
      </c>
      <c r="E330" s="246" t="s">
        <v>1</v>
      </c>
      <c r="F330" s="247" t="s">
        <v>87</v>
      </c>
      <c r="G330" s="245"/>
      <c r="H330" s="248">
        <v>2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140</v>
      </c>
      <c r="AU330" s="254" t="s">
        <v>149</v>
      </c>
      <c r="AV330" s="14" t="s">
        <v>87</v>
      </c>
      <c r="AW330" s="14" t="s">
        <v>32</v>
      </c>
      <c r="AX330" s="14" t="s">
        <v>85</v>
      </c>
      <c r="AY330" s="254" t="s">
        <v>130</v>
      </c>
    </row>
    <row r="331" s="2" customFormat="1" ht="24.15" customHeight="1">
      <c r="A331" s="39"/>
      <c r="B331" s="40"/>
      <c r="C331" s="220" t="s">
        <v>337</v>
      </c>
      <c r="D331" s="220" t="s">
        <v>133</v>
      </c>
      <c r="E331" s="221" t="s">
        <v>338</v>
      </c>
      <c r="F331" s="222" t="s">
        <v>339</v>
      </c>
      <c r="G331" s="223" t="s">
        <v>254</v>
      </c>
      <c r="H331" s="224">
        <v>4</v>
      </c>
      <c r="I331" s="225"/>
      <c r="J331" s="226">
        <f>ROUND(I331*H331,2)</f>
        <v>0</v>
      </c>
      <c r="K331" s="222" t="s">
        <v>1</v>
      </c>
      <c r="L331" s="45"/>
      <c r="M331" s="227" t="s">
        <v>1</v>
      </c>
      <c r="N331" s="228" t="s">
        <v>42</v>
      </c>
      <c r="O331" s="92"/>
      <c r="P331" s="229">
        <f>O331*H331</f>
        <v>0</v>
      </c>
      <c r="Q331" s="229">
        <v>0</v>
      </c>
      <c r="R331" s="229">
        <f>Q331*H331</f>
        <v>0</v>
      </c>
      <c r="S331" s="229">
        <v>0</v>
      </c>
      <c r="T331" s="230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1" t="s">
        <v>145</v>
      </c>
      <c r="AT331" s="231" t="s">
        <v>133</v>
      </c>
      <c r="AU331" s="231" t="s">
        <v>149</v>
      </c>
      <c r="AY331" s="18" t="s">
        <v>130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8" t="s">
        <v>85</v>
      </c>
      <c r="BK331" s="232">
        <f>ROUND(I331*H331,2)</f>
        <v>0</v>
      </c>
      <c r="BL331" s="18" t="s">
        <v>145</v>
      </c>
      <c r="BM331" s="231" t="s">
        <v>340</v>
      </c>
    </row>
    <row r="332" s="13" customFormat="1">
      <c r="A332" s="13"/>
      <c r="B332" s="233"/>
      <c r="C332" s="234"/>
      <c r="D332" s="235" t="s">
        <v>140</v>
      </c>
      <c r="E332" s="236" t="s">
        <v>1</v>
      </c>
      <c r="F332" s="237" t="s">
        <v>332</v>
      </c>
      <c r="G332" s="234"/>
      <c r="H332" s="236" t="s">
        <v>1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140</v>
      </c>
      <c r="AU332" s="243" t="s">
        <v>149</v>
      </c>
      <c r="AV332" s="13" t="s">
        <v>85</v>
      </c>
      <c r="AW332" s="13" t="s">
        <v>32</v>
      </c>
      <c r="AX332" s="13" t="s">
        <v>77</v>
      </c>
      <c r="AY332" s="243" t="s">
        <v>130</v>
      </c>
    </row>
    <row r="333" s="14" customFormat="1">
      <c r="A333" s="14"/>
      <c r="B333" s="244"/>
      <c r="C333" s="245"/>
      <c r="D333" s="235" t="s">
        <v>140</v>
      </c>
      <c r="E333" s="246" t="s">
        <v>1</v>
      </c>
      <c r="F333" s="247" t="s">
        <v>145</v>
      </c>
      <c r="G333" s="245"/>
      <c r="H333" s="248">
        <v>4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140</v>
      </c>
      <c r="AU333" s="254" t="s">
        <v>149</v>
      </c>
      <c r="AV333" s="14" t="s">
        <v>87</v>
      </c>
      <c r="AW333" s="14" t="s">
        <v>32</v>
      </c>
      <c r="AX333" s="14" t="s">
        <v>85</v>
      </c>
      <c r="AY333" s="254" t="s">
        <v>130</v>
      </c>
    </row>
    <row r="334" s="2" customFormat="1" ht="37.8" customHeight="1">
      <c r="A334" s="39"/>
      <c r="B334" s="40"/>
      <c r="C334" s="220" t="s">
        <v>341</v>
      </c>
      <c r="D334" s="220" t="s">
        <v>133</v>
      </c>
      <c r="E334" s="221" t="s">
        <v>342</v>
      </c>
      <c r="F334" s="222" t="s">
        <v>343</v>
      </c>
      <c r="G334" s="223" t="s">
        <v>254</v>
      </c>
      <c r="H334" s="224">
        <v>1</v>
      </c>
      <c r="I334" s="225"/>
      <c r="J334" s="226">
        <f>ROUND(I334*H334,2)</f>
        <v>0</v>
      </c>
      <c r="K334" s="222" t="s">
        <v>1</v>
      </c>
      <c r="L334" s="45"/>
      <c r="M334" s="227" t="s">
        <v>1</v>
      </c>
      <c r="N334" s="228" t="s">
        <v>42</v>
      </c>
      <c r="O334" s="92"/>
      <c r="P334" s="229">
        <f>O334*H334</f>
        <v>0</v>
      </c>
      <c r="Q334" s="229">
        <v>0</v>
      </c>
      <c r="R334" s="229">
        <f>Q334*H334</f>
        <v>0</v>
      </c>
      <c r="S334" s="229">
        <v>0</v>
      </c>
      <c r="T334" s="230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1" t="s">
        <v>145</v>
      </c>
      <c r="AT334" s="231" t="s">
        <v>133</v>
      </c>
      <c r="AU334" s="231" t="s">
        <v>149</v>
      </c>
      <c r="AY334" s="18" t="s">
        <v>130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8" t="s">
        <v>85</v>
      </c>
      <c r="BK334" s="232">
        <f>ROUND(I334*H334,2)</f>
        <v>0</v>
      </c>
      <c r="BL334" s="18" t="s">
        <v>145</v>
      </c>
      <c r="BM334" s="231" t="s">
        <v>344</v>
      </c>
    </row>
    <row r="335" s="13" customFormat="1">
      <c r="A335" s="13"/>
      <c r="B335" s="233"/>
      <c r="C335" s="234"/>
      <c r="D335" s="235" t="s">
        <v>140</v>
      </c>
      <c r="E335" s="236" t="s">
        <v>1</v>
      </c>
      <c r="F335" s="237" t="s">
        <v>332</v>
      </c>
      <c r="G335" s="234"/>
      <c r="H335" s="236" t="s">
        <v>1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140</v>
      </c>
      <c r="AU335" s="243" t="s">
        <v>149</v>
      </c>
      <c r="AV335" s="13" t="s">
        <v>85</v>
      </c>
      <c r="AW335" s="13" t="s">
        <v>32</v>
      </c>
      <c r="AX335" s="13" t="s">
        <v>77</v>
      </c>
      <c r="AY335" s="243" t="s">
        <v>130</v>
      </c>
    </row>
    <row r="336" s="14" customFormat="1">
      <c r="A336" s="14"/>
      <c r="B336" s="244"/>
      <c r="C336" s="245"/>
      <c r="D336" s="235" t="s">
        <v>140</v>
      </c>
      <c r="E336" s="246" t="s">
        <v>1</v>
      </c>
      <c r="F336" s="247" t="s">
        <v>85</v>
      </c>
      <c r="G336" s="245"/>
      <c r="H336" s="248">
        <v>1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140</v>
      </c>
      <c r="AU336" s="254" t="s">
        <v>149</v>
      </c>
      <c r="AV336" s="14" t="s">
        <v>87</v>
      </c>
      <c r="AW336" s="14" t="s">
        <v>32</v>
      </c>
      <c r="AX336" s="14" t="s">
        <v>85</v>
      </c>
      <c r="AY336" s="254" t="s">
        <v>130</v>
      </c>
    </row>
    <row r="337" s="2" customFormat="1" ht="49.05" customHeight="1">
      <c r="A337" s="39"/>
      <c r="B337" s="40"/>
      <c r="C337" s="220" t="s">
        <v>345</v>
      </c>
      <c r="D337" s="220" t="s">
        <v>133</v>
      </c>
      <c r="E337" s="221" t="s">
        <v>346</v>
      </c>
      <c r="F337" s="222" t="s">
        <v>347</v>
      </c>
      <c r="G337" s="223" t="s">
        <v>254</v>
      </c>
      <c r="H337" s="224">
        <v>1</v>
      </c>
      <c r="I337" s="225"/>
      <c r="J337" s="226">
        <f>ROUND(I337*H337,2)</f>
        <v>0</v>
      </c>
      <c r="K337" s="222" t="s">
        <v>1</v>
      </c>
      <c r="L337" s="45"/>
      <c r="M337" s="227" t="s">
        <v>1</v>
      </c>
      <c r="N337" s="228" t="s">
        <v>42</v>
      </c>
      <c r="O337" s="92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1" t="s">
        <v>145</v>
      </c>
      <c r="AT337" s="231" t="s">
        <v>133</v>
      </c>
      <c r="AU337" s="231" t="s">
        <v>149</v>
      </c>
      <c r="AY337" s="18" t="s">
        <v>130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8" t="s">
        <v>85</v>
      </c>
      <c r="BK337" s="232">
        <f>ROUND(I337*H337,2)</f>
        <v>0</v>
      </c>
      <c r="BL337" s="18" t="s">
        <v>145</v>
      </c>
      <c r="BM337" s="231" t="s">
        <v>348</v>
      </c>
    </row>
    <row r="338" s="13" customFormat="1">
      <c r="A338" s="13"/>
      <c r="B338" s="233"/>
      <c r="C338" s="234"/>
      <c r="D338" s="235" t="s">
        <v>140</v>
      </c>
      <c r="E338" s="236" t="s">
        <v>1</v>
      </c>
      <c r="F338" s="237" t="s">
        <v>332</v>
      </c>
      <c r="G338" s="234"/>
      <c r="H338" s="236" t="s">
        <v>1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140</v>
      </c>
      <c r="AU338" s="243" t="s">
        <v>149</v>
      </c>
      <c r="AV338" s="13" t="s">
        <v>85</v>
      </c>
      <c r="AW338" s="13" t="s">
        <v>32</v>
      </c>
      <c r="AX338" s="13" t="s">
        <v>77</v>
      </c>
      <c r="AY338" s="243" t="s">
        <v>130</v>
      </c>
    </row>
    <row r="339" s="14" customFormat="1">
      <c r="A339" s="14"/>
      <c r="B339" s="244"/>
      <c r="C339" s="245"/>
      <c r="D339" s="235" t="s">
        <v>140</v>
      </c>
      <c r="E339" s="246" t="s">
        <v>1</v>
      </c>
      <c r="F339" s="247" t="s">
        <v>85</v>
      </c>
      <c r="G339" s="245"/>
      <c r="H339" s="248">
        <v>1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140</v>
      </c>
      <c r="AU339" s="254" t="s">
        <v>149</v>
      </c>
      <c r="AV339" s="14" t="s">
        <v>87</v>
      </c>
      <c r="AW339" s="14" t="s">
        <v>32</v>
      </c>
      <c r="AX339" s="14" t="s">
        <v>85</v>
      </c>
      <c r="AY339" s="254" t="s">
        <v>130</v>
      </c>
    </row>
    <row r="340" s="2" customFormat="1" ht="24.15" customHeight="1">
      <c r="A340" s="39"/>
      <c r="B340" s="40"/>
      <c r="C340" s="220" t="s">
        <v>349</v>
      </c>
      <c r="D340" s="220" t="s">
        <v>133</v>
      </c>
      <c r="E340" s="221" t="s">
        <v>350</v>
      </c>
      <c r="F340" s="222" t="s">
        <v>351</v>
      </c>
      <c r="G340" s="223" t="s">
        <v>254</v>
      </c>
      <c r="H340" s="224">
        <v>1</v>
      </c>
      <c r="I340" s="225"/>
      <c r="J340" s="226">
        <f>ROUND(I340*H340,2)</f>
        <v>0</v>
      </c>
      <c r="K340" s="222" t="s">
        <v>1</v>
      </c>
      <c r="L340" s="45"/>
      <c r="M340" s="227" t="s">
        <v>1</v>
      </c>
      <c r="N340" s="228" t="s">
        <v>42</v>
      </c>
      <c r="O340" s="92"/>
      <c r="P340" s="229">
        <f>O340*H340</f>
        <v>0</v>
      </c>
      <c r="Q340" s="229">
        <v>0</v>
      </c>
      <c r="R340" s="229">
        <f>Q340*H340</f>
        <v>0</v>
      </c>
      <c r="S340" s="229">
        <v>0</v>
      </c>
      <c r="T340" s="230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1" t="s">
        <v>145</v>
      </c>
      <c r="AT340" s="231" t="s">
        <v>133</v>
      </c>
      <c r="AU340" s="231" t="s">
        <v>149</v>
      </c>
      <c r="AY340" s="18" t="s">
        <v>130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18" t="s">
        <v>85</v>
      </c>
      <c r="BK340" s="232">
        <f>ROUND(I340*H340,2)</f>
        <v>0</v>
      </c>
      <c r="BL340" s="18" t="s">
        <v>145</v>
      </c>
      <c r="BM340" s="231" t="s">
        <v>352</v>
      </c>
    </row>
    <row r="341" s="13" customFormat="1">
      <c r="A341" s="13"/>
      <c r="B341" s="233"/>
      <c r="C341" s="234"/>
      <c r="D341" s="235" t="s">
        <v>140</v>
      </c>
      <c r="E341" s="236" t="s">
        <v>1</v>
      </c>
      <c r="F341" s="237" t="s">
        <v>332</v>
      </c>
      <c r="G341" s="234"/>
      <c r="H341" s="236" t="s">
        <v>1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140</v>
      </c>
      <c r="AU341" s="243" t="s">
        <v>149</v>
      </c>
      <c r="AV341" s="13" t="s">
        <v>85</v>
      </c>
      <c r="AW341" s="13" t="s">
        <v>32</v>
      </c>
      <c r="AX341" s="13" t="s">
        <v>77</v>
      </c>
      <c r="AY341" s="243" t="s">
        <v>130</v>
      </c>
    </row>
    <row r="342" s="14" customFormat="1">
      <c r="A342" s="14"/>
      <c r="B342" s="244"/>
      <c r="C342" s="245"/>
      <c r="D342" s="235" t="s">
        <v>140</v>
      </c>
      <c r="E342" s="246" t="s">
        <v>1</v>
      </c>
      <c r="F342" s="247" t="s">
        <v>85</v>
      </c>
      <c r="G342" s="245"/>
      <c r="H342" s="248">
        <v>1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140</v>
      </c>
      <c r="AU342" s="254" t="s">
        <v>149</v>
      </c>
      <c r="AV342" s="14" t="s">
        <v>87</v>
      </c>
      <c r="AW342" s="14" t="s">
        <v>32</v>
      </c>
      <c r="AX342" s="14" t="s">
        <v>85</v>
      </c>
      <c r="AY342" s="254" t="s">
        <v>130</v>
      </c>
    </row>
    <row r="343" s="2" customFormat="1" ht="37.8" customHeight="1">
      <c r="A343" s="39"/>
      <c r="B343" s="40"/>
      <c r="C343" s="220" t="s">
        <v>353</v>
      </c>
      <c r="D343" s="220" t="s">
        <v>133</v>
      </c>
      <c r="E343" s="221" t="s">
        <v>354</v>
      </c>
      <c r="F343" s="222" t="s">
        <v>355</v>
      </c>
      <c r="G343" s="223" t="s">
        <v>254</v>
      </c>
      <c r="H343" s="224">
        <v>1</v>
      </c>
      <c r="I343" s="225"/>
      <c r="J343" s="226">
        <f>ROUND(I343*H343,2)</f>
        <v>0</v>
      </c>
      <c r="K343" s="222" t="s">
        <v>1</v>
      </c>
      <c r="L343" s="45"/>
      <c r="M343" s="227" t="s">
        <v>1</v>
      </c>
      <c r="N343" s="228" t="s">
        <v>42</v>
      </c>
      <c r="O343" s="92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1" t="s">
        <v>145</v>
      </c>
      <c r="AT343" s="231" t="s">
        <v>133</v>
      </c>
      <c r="AU343" s="231" t="s">
        <v>149</v>
      </c>
      <c r="AY343" s="18" t="s">
        <v>130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8" t="s">
        <v>85</v>
      </c>
      <c r="BK343" s="232">
        <f>ROUND(I343*H343,2)</f>
        <v>0</v>
      </c>
      <c r="BL343" s="18" t="s">
        <v>145</v>
      </c>
      <c r="BM343" s="231" t="s">
        <v>356</v>
      </c>
    </row>
    <row r="344" s="13" customFormat="1">
      <c r="A344" s="13"/>
      <c r="B344" s="233"/>
      <c r="C344" s="234"/>
      <c r="D344" s="235" t="s">
        <v>140</v>
      </c>
      <c r="E344" s="236" t="s">
        <v>1</v>
      </c>
      <c r="F344" s="237" t="s">
        <v>332</v>
      </c>
      <c r="G344" s="234"/>
      <c r="H344" s="236" t="s">
        <v>1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140</v>
      </c>
      <c r="AU344" s="243" t="s">
        <v>149</v>
      </c>
      <c r="AV344" s="13" t="s">
        <v>85</v>
      </c>
      <c r="AW344" s="13" t="s">
        <v>32</v>
      </c>
      <c r="AX344" s="13" t="s">
        <v>77</v>
      </c>
      <c r="AY344" s="243" t="s">
        <v>130</v>
      </c>
    </row>
    <row r="345" s="14" customFormat="1">
      <c r="A345" s="14"/>
      <c r="B345" s="244"/>
      <c r="C345" s="245"/>
      <c r="D345" s="235" t="s">
        <v>140</v>
      </c>
      <c r="E345" s="246" t="s">
        <v>1</v>
      </c>
      <c r="F345" s="247" t="s">
        <v>85</v>
      </c>
      <c r="G345" s="245"/>
      <c r="H345" s="248">
        <v>1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140</v>
      </c>
      <c r="AU345" s="254" t="s">
        <v>149</v>
      </c>
      <c r="AV345" s="14" t="s">
        <v>87</v>
      </c>
      <c r="AW345" s="14" t="s">
        <v>32</v>
      </c>
      <c r="AX345" s="14" t="s">
        <v>85</v>
      </c>
      <c r="AY345" s="254" t="s">
        <v>130</v>
      </c>
    </row>
    <row r="346" s="2" customFormat="1" ht="24.15" customHeight="1">
      <c r="A346" s="39"/>
      <c r="B346" s="40"/>
      <c r="C346" s="220" t="s">
        <v>357</v>
      </c>
      <c r="D346" s="220" t="s">
        <v>133</v>
      </c>
      <c r="E346" s="221" t="s">
        <v>358</v>
      </c>
      <c r="F346" s="222" t="s">
        <v>359</v>
      </c>
      <c r="G346" s="223" t="s">
        <v>254</v>
      </c>
      <c r="H346" s="224">
        <v>1</v>
      </c>
      <c r="I346" s="225"/>
      <c r="J346" s="226">
        <f>ROUND(I346*H346,2)</f>
        <v>0</v>
      </c>
      <c r="K346" s="222" t="s">
        <v>1</v>
      </c>
      <c r="L346" s="45"/>
      <c r="M346" s="227" t="s">
        <v>1</v>
      </c>
      <c r="N346" s="228" t="s">
        <v>42</v>
      </c>
      <c r="O346" s="92"/>
      <c r="P346" s="229">
        <f>O346*H346</f>
        <v>0</v>
      </c>
      <c r="Q346" s="229">
        <v>0</v>
      </c>
      <c r="R346" s="229">
        <f>Q346*H346</f>
        <v>0</v>
      </c>
      <c r="S346" s="229">
        <v>0</v>
      </c>
      <c r="T346" s="230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1" t="s">
        <v>145</v>
      </c>
      <c r="AT346" s="231" t="s">
        <v>133</v>
      </c>
      <c r="AU346" s="231" t="s">
        <v>149</v>
      </c>
      <c r="AY346" s="18" t="s">
        <v>130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8" t="s">
        <v>85</v>
      </c>
      <c r="BK346" s="232">
        <f>ROUND(I346*H346,2)</f>
        <v>0</v>
      </c>
      <c r="BL346" s="18" t="s">
        <v>145</v>
      </c>
      <c r="BM346" s="231" t="s">
        <v>360</v>
      </c>
    </row>
    <row r="347" s="13" customFormat="1">
      <c r="A347" s="13"/>
      <c r="B347" s="233"/>
      <c r="C347" s="234"/>
      <c r="D347" s="235" t="s">
        <v>140</v>
      </c>
      <c r="E347" s="236" t="s">
        <v>1</v>
      </c>
      <c r="F347" s="237" t="s">
        <v>332</v>
      </c>
      <c r="G347" s="234"/>
      <c r="H347" s="236" t="s">
        <v>1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140</v>
      </c>
      <c r="AU347" s="243" t="s">
        <v>149</v>
      </c>
      <c r="AV347" s="13" t="s">
        <v>85</v>
      </c>
      <c r="AW347" s="13" t="s">
        <v>32</v>
      </c>
      <c r="AX347" s="13" t="s">
        <v>77</v>
      </c>
      <c r="AY347" s="243" t="s">
        <v>130</v>
      </c>
    </row>
    <row r="348" s="14" customFormat="1">
      <c r="A348" s="14"/>
      <c r="B348" s="244"/>
      <c r="C348" s="245"/>
      <c r="D348" s="235" t="s">
        <v>140</v>
      </c>
      <c r="E348" s="246" t="s">
        <v>1</v>
      </c>
      <c r="F348" s="247" t="s">
        <v>85</v>
      </c>
      <c r="G348" s="245"/>
      <c r="H348" s="248">
        <v>1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140</v>
      </c>
      <c r="AU348" s="254" t="s">
        <v>149</v>
      </c>
      <c r="AV348" s="14" t="s">
        <v>87</v>
      </c>
      <c r="AW348" s="14" t="s">
        <v>32</v>
      </c>
      <c r="AX348" s="14" t="s">
        <v>85</v>
      </c>
      <c r="AY348" s="254" t="s">
        <v>130</v>
      </c>
    </row>
    <row r="349" s="12" customFormat="1" ht="22.8" customHeight="1">
      <c r="A349" s="12"/>
      <c r="B349" s="204"/>
      <c r="C349" s="205"/>
      <c r="D349" s="206" t="s">
        <v>76</v>
      </c>
      <c r="E349" s="218" t="s">
        <v>163</v>
      </c>
      <c r="F349" s="218" t="s">
        <v>361</v>
      </c>
      <c r="G349" s="205"/>
      <c r="H349" s="205"/>
      <c r="I349" s="208"/>
      <c r="J349" s="219">
        <f>BK349</f>
        <v>0</v>
      </c>
      <c r="K349" s="205"/>
      <c r="L349" s="210"/>
      <c r="M349" s="211"/>
      <c r="N349" s="212"/>
      <c r="O349" s="212"/>
      <c r="P349" s="213">
        <f>SUM(P350:P354)</f>
        <v>0</v>
      </c>
      <c r="Q349" s="212"/>
      <c r="R349" s="213">
        <f>SUM(R350:R354)</f>
        <v>0</v>
      </c>
      <c r="S349" s="212"/>
      <c r="T349" s="214">
        <f>SUM(T350:T354)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5" t="s">
        <v>85</v>
      </c>
      <c r="AT349" s="216" t="s">
        <v>76</v>
      </c>
      <c r="AU349" s="216" t="s">
        <v>85</v>
      </c>
      <c r="AY349" s="215" t="s">
        <v>130</v>
      </c>
      <c r="BK349" s="217">
        <f>SUM(BK350:BK354)</f>
        <v>0</v>
      </c>
    </row>
    <row r="350" s="2" customFormat="1" ht="21.75" customHeight="1">
      <c r="A350" s="39"/>
      <c r="B350" s="40"/>
      <c r="C350" s="220" t="s">
        <v>362</v>
      </c>
      <c r="D350" s="220" t="s">
        <v>133</v>
      </c>
      <c r="E350" s="221" t="s">
        <v>363</v>
      </c>
      <c r="F350" s="222" t="s">
        <v>364</v>
      </c>
      <c r="G350" s="223" t="s">
        <v>136</v>
      </c>
      <c r="H350" s="224">
        <v>287.51999999999998</v>
      </c>
      <c r="I350" s="225"/>
      <c r="J350" s="226">
        <f>ROUND(I350*H350,2)</f>
        <v>0</v>
      </c>
      <c r="K350" s="222" t="s">
        <v>137</v>
      </c>
      <c r="L350" s="45"/>
      <c r="M350" s="227" t="s">
        <v>1</v>
      </c>
      <c r="N350" s="228" t="s">
        <v>42</v>
      </c>
      <c r="O350" s="92"/>
      <c r="P350" s="229">
        <f>O350*H350</f>
        <v>0</v>
      </c>
      <c r="Q350" s="229">
        <v>0</v>
      </c>
      <c r="R350" s="229">
        <f>Q350*H350</f>
        <v>0</v>
      </c>
      <c r="S350" s="229">
        <v>0</v>
      </c>
      <c r="T350" s="230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1" t="s">
        <v>145</v>
      </c>
      <c r="AT350" s="231" t="s">
        <v>133</v>
      </c>
      <c r="AU350" s="231" t="s">
        <v>87</v>
      </c>
      <c r="AY350" s="18" t="s">
        <v>130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8" t="s">
        <v>85</v>
      </c>
      <c r="BK350" s="232">
        <f>ROUND(I350*H350,2)</f>
        <v>0</v>
      </c>
      <c r="BL350" s="18" t="s">
        <v>145</v>
      </c>
      <c r="BM350" s="231" t="s">
        <v>365</v>
      </c>
    </row>
    <row r="351" s="13" customFormat="1">
      <c r="A351" s="13"/>
      <c r="B351" s="233"/>
      <c r="C351" s="234"/>
      <c r="D351" s="235" t="s">
        <v>140</v>
      </c>
      <c r="E351" s="236" t="s">
        <v>1</v>
      </c>
      <c r="F351" s="237" t="s">
        <v>153</v>
      </c>
      <c r="G351" s="234"/>
      <c r="H351" s="236" t="s">
        <v>1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140</v>
      </c>
      <c r="AU351" s="243" t="s">
        <v>87</v>
      </c>
      <c r="AV351" s="13" t="s">
        <v>85</v>
      </c>
      <c r="AW351" s="13" t="s">
        <v>32</v>
      </c>
      <c r="AX351" s="13" t="s">
        <v>77</v>
      </c>
      <c r="AY351" s="243" t="s">
        <v>130</v>
      </c>
    </row>
    <row r="352" s="14" customFormat="1">
      <c r="A352" s="14"/>
      <c r="B352" s="244"/>
      <c r="C352" s="245"/>
      <c r="D352" s="235" t="s">
        <v>140</v>
      </c>
      <c r="E352" s="246" t="s">
        <v>1</v>
      </c>
      <c r="F352" s="247" t="s">
        <v>366</v>
      </c>
      <c r="G352" s="245"/>
      <c r="H352" s="248">
        <v>287.51999999999998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140</v>
      </c>
      <c r="AU352" s="254" t="s">
        <v>87</v>
      </c>
      <c r="AV352" s="14" t="s">
        <v>87</v>
      </c>
      <c r="AW352" s="14" t="s">
        <v>32</v>
      </c>
      <c r="AX352" s="14" t="s">
        <v>77</v>
      </c>
      <c r="AY352" s="254" t="s">
        <v>130</v>
      </c>
    </row>
    <row r="353" s="15" customFormat="1">
      <c r="A353" s="15"/>
      <c r="B353" s="255"/>
      <c r="C353" s="256"/>
      <c r="D353" s="235" t="s">
        <v>140</v>
      </c>
      <c r="E353" s="257" t="s">
        <v>1</v>
      </c>
      <c r="F353" s="258" t="s">
        <v>144</v>
      </c>
      <c r="G353" s="256"/>
      <c r="H353" s="259">
        <v>287.51999999999998</v>
      </c>
      <c r="I353" s="260"/>
      <c r="J353" s="256"/>
      <c r="K353" s="256"/>
      <c r="L353" s="261"/>
      <c r="M353" s="262"/>
      <c r="N353" s="263"/>
      <c r="O353" s="263"/>
      <c r="P353" s="263"/>
      <c r="Q353" s="263"/>
      <c r="R353" s="263"/>
      <c r="S353" s="263"/>
      <c r="T353" s="264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5" t="s">
        <v>140</v>
      </c>
      <c r="AU353" s="265" t="s">
        <v>87</v>
      </c>
      <c r="AV353" s="15" t="s">
        <v>145</v>
      </c>
      <c r="AW353" s="15" t="s">
        <v>32</v>
      </c>
      <c r="AX353" s="15" t="s">
        <v>85</v>
      </c>
      <c r="AY353" s="265" t="s">
        <v>130</v>
      </c>
    </row>
    <row r="354" s="2" customFormat="1" ht="16.5" customHeight="1">
      <c r="A354" s="39"/>
      <c r="B354" s="40"/>
      <c r="C354" s="220" t="s">
        <v>367</v>
      </c>
      <c r="D354" s="220" t="s">
        <v>133</v>
      </c>
      <c r="E354" s="221" t="s">
        <v>368</v>
      </c>
      <c r="F354" s="222" t="s">
        <v>369</v>
      </c>
      <c r="G354" s="223" t="s">
        <v>370</v>
      </c>
      <c r="H354" s="224">
        <v>50</v>
      </c>
      <c r="I354" s="225"/>
      <c r="J354" s="226">
        <f>ROUND(I354*H354,2)</f>
        <v>0</v>
      </c>
      <c r="K354" s="222" t="s">
        <v>1</v>
      </c>
      <c r="L354" s="45"/>
      <c r="M354" s="227" t="s">
        <v>1</v>
      </c>
      <c r="N354" s="228" t="s">
        <v>42</v>
      </c>
      <c r="O354" s="92"/>
      <c r="P354" s="229">
        <f>O354*H354</f>
        <v>0</v>
      </c>
      <c r="Q354" s="229">
        <v>0</v>
      </c>
      <c r="R354" s="229">
        <f>Q354*H354</f>
        <v>0</v>
      </c>
      <c r="S354" s="229">
        <v>0</v>
      </c>
      <c r="T354" s="230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1" t="s">
        <v>145</v>
      </c>
      <c r="AT354" s="231" t="s">
        <v>133</v>
      </c>
      <c r="AU354" s="231" t="s">
        <v>87</v>
      </c>
      <c r="AY354" s="18" t="s">
        <v>130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8" t="s">
        <v>85</v>
      </c>
      <c r="BK354" s="232">
        <f>ROUND(I354*H354,2)</f>
        <v>0</v>
      </c>
      <c r="BL354" s="18" t="s">
        <v>145</v>
      </c>
      <c r="BM354" s="231" t="s">
        <v>371</v>
      </c>
    </row>
    <row r="355" s="12" customFormat="1" ht="22.8" customHeight="1">
      <c r="A355" s="12"/>
      <c r="B355" s="204"/>
      <c r="C355" s="205"/>
      <c r="D355" s="206" t="s">
        <v>76</v>
      </c>
      <c r="E355" s="218" t="s">
        <v>181</v>
      </c>
      <c r="F355" s="218" t="s">
        <v>372</v>
      </c>
      <c r="G355" s="205"/>
      <c r="H355" s="205"/>
      <c r="I355" s="208"/>
      <c r="J355" s="219">
        <f>BK355</f>
        <v>0</v>
      </c>
      <c r="K355" s="205"/>
      <c r="L355" s="210"/>
      <c r="M355" s="211"/>
      <c r="N355" s="212"/>
      <c r="O355" s="212"/>
      <c r="P355" s="213">
        <f>SUM(P356:P376)</f>
        <v>0</v>
      </c>
      <c r="Q355" s="212"/>
      <c r="R355" s="213">
        <f>SUM(R356:R376)</f>
        <v>0</v>
      </c>
      <c r="S355" s="212"/>
      <c r="T355" s="214">
        <f>SUM(T356:T376)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5" t="s">
        <v>85</v>
      </c>
      <c r="AT355" s="216" t="s">
        <v>76</v>
      </c>
      <c r="AU355" s="216" t="s">
        <v>85</v>
      </c>
      <c r="AY355" s="215" t="s">
        <v>130</v>
      </c>
      <c r="BK355" s="217">
        <f>SUM(BK356:BK376)</f>
        <v>0</v>
      </c>
    </row>
    <row r="356" s="2" customFormat="1" ht="33" customHeight="1">
      <c r="A356" s="39"/>
      <c r="B356" s="40"/>
      <c r="C356" s="220" t="s">
        <v>373</v>
      </c>
      <c r="D356" s="220" t="s">
        <v>133</v>
      </c>
      <c r="E356" s="221" t="s">
        <v>374</v>
      </c>
      <c r="F356" s="222" t="s">
        <v>375</v>
      </c>
      <c r="G356" s="223" t="s">
        <v>136</v>
      </c>
      <c r="H356" s="224">
        <v>2042.04</v>
      </c>
      <c r="I356" s="225"/>
      <c r="J356" s="226">
        <f>ROUND(I356*H356,2)</f>
        <v>0</v>
      </c>
      <c r="K356" s="222" t="s">
        <v>137</v>
      </c>
      <c r="L356" s="45"/>
      <c r="M356" s="227" t="s">
        <v>1</v>
      </c>
      <c r="N356" s="228" t="s">
        <v>42</v>
      </c>
      <c r="O356" s="92"/>
      <c r="P356" s="229">
        <f>O356*H356</f>
        <v>0</v>
      </c>
      <c r="Q356" s="229">
        <v>0</v>
      </c>
      <c r="R356" s="229">
        <f>Q356*H356</f>
        <v>0</v>
      </c>
      <c r="S356" s="229">
        <v>0</v>
      </c>
      <c r="T356" s="230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1" t="s">
        <v>145</v>
      </c>
      <c r="AT356" s="231" t="s">
        <v>133</v>
      </c>
      <c r="AU356" s="231" t="s">
        <v>87</v>
      </c>
      <c r="AY356" s="18" t="s">
        <v>130</v>
      </c>
      <c r="BE356" s="232">
        <f>IF(N356="základní",J356,0)</f>
        <v>0</v>
      </c>
      <c r="BF356" s="232">
        <f>IF(N356="snížená",J356,0)</f>
        <v>0</v>
      </c>
      <c r="BG356" s="232">
        <f>IF(N356="zákl. přenesená",J356,0)</f>
        <v>0</v>
      </c>
      <c r="BH356" s="232">
        <f>IF(N356="sníž. přenesená",J356,0)</f>
        <v>0</v>
      </c>
      <c r="BI356" s="232">
        <f>IF(N356="nulová",J356,0)</f>
        <v>0</v>
      </c>
      <c r="BJ356" s="18" t="s">
        <v>85</v>
      </c>
      <c r="BK356" s="232">
        <f>ROUND(I356*H356,2)</f>
        <v>0</v>
      </c>
      <c r="BL356" s="18" t="s">
        <v>145</v>
      </c>
      <c r="BM356" s="231" t="s">
        <v>376</v>
      </c>
    </row>
    <row r="357" s="13" customFormat="1">
      <c r="A357" s="13"/>
      <c r="B357" s="233"/>
      <c r="C357" s="234"/>
      <c r="D357" s="235" t="s">
        <v>140</v>
      </c>
      <c r="E357" s="236" t="s">
        <v>1</v>
      </c>
      <c r="F357" s="237" t="s">
        <v>153</v>
      </c>
      <c r="G357" s="234"/>
      <c r="H357" s="236" t="s">
        <v>1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140</v>
      </c>
      <c r="AU357" s="243" t="s">
        <v>87</v>
      </c>
      <c r="AV357" s="13" t="s">
        <v>85</v>
      </c>
      <c r="AW357" s="13" t="s">
        <v>32</v>
      </c>
      <c r="AX357" s="13" t="s">
        <v>77</v>
      </c>
      <c r="AY357" s="243" t="s">
        <v>130</v>
      </c>
    </row>
    <row r="358" s="14" customFormat="1">
      <c r="A358" s="14"/>
      <c r="B358" s="244"/>
      <c r="C358" s="245"/>
      <c r="D358" s="235" t="s">
        <v>140</v>
      </c>
      <c r="E358" s="246" t="s">
        <v>1</v>
      </c>
      <c r="F358" s="247" t="s">
        <v>377</v>
      </c>
      <c r="G358" s="245"/>
      <c r="H358" s="248">
        <v>2042.04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140</v>
      </c>
      <c r="AU358" s="254" t="s">
        <v>87</v>
      </c>
      <c r="AV358" s="14" t="s">
        <v>87</v>
      </c>
      <c r="AW358" s="14" t="s">
        <v>32</v>
      </c>
      <c r="AX358" s="14" t="s">
        <v>77</v>
      </c>
      <c r="AY358" s="254" t="s">
        <v>130</v>
      </c>
    </row>
    <row r="359" s="15" customFormat="1">
      <c r="A359" s="15"/>
      <c r="B359" s="255"/>
      <c r="C359" s="256"/>
      <c r="D359" s="235" t="s">
        <v>140</v>
      </c>
      <c r="E359" s="257" t="s">
        <v>91</v>
      </c>
      <c r="F359" s="258" t="s">
        <v>144</v>
      </c>
      <c r="G359" s="256"/>
      <c r="H359" s="259">
        <v>2042.04</v>
      </c>
      <c r="I359" s="260"/>
      <c r="J359" s="256"/>
      <c r="K359" s="256"/>
      <c r="L359" s="261"/>
      <c r="M359" s="262"/>
      <c r="N359" s="263"/>
      <c r="O359" s="263"/>
      <c r="P359" s="263"/>
      <c r="Q359" s="263"/>
      <c r="R359" s="263"/>
      <c r="S359" s="263"/>
      <c r="T359" s="264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5" t="s">
        <v>140</v>
      </c>
      <c r="AU359" s="265" t="s">
        <v>87</v>
      </c>
      <c r="AV359" s="15" t="s">
        <v>145</v>
      </c>
      <c r="AW359" s="15" t="s">
        <v>32</v>
      </c>
      <c r="AX359" s="15" t="s">
        <v>85</v>
      </c>
      <c r="AY359" s="265" t="s">
        <v>130</v>
      </c>
    </row>
    <row r="360" s="2" customFormat="1" ht="33" customHeight="1">
      <c r="A360" s="39"/>
      <c r="B360" s="40"/>
      <c r="C360" s="220" t="s">
        <v>378</v>
      </c>
      <c r="D360" s="220" t="s">
        <v>133</v>
      </c>
      <c r="E360" s="221" t="s">
        <v>379</v>
      </c>
      <c r="F360" s="222" t="s">
        <v>380</v>
      </c>
      <c r="G360" s="223" t="s">
        <v>136</v>
      </c>
      <c r="H360" s="224">
        <v>428828.40000000002</v>
      </c>
      <c r="I360" s="225"/>
      <c r="J360" s="226">
        <f>ROUND(I360*H360,2)</f>
        <v>0</v>
      </c>
      <c r="K360" s="222" t="s">
        <v>137</v>
      </c>
      <c r="L360" s="45"/>
      <c r="M360" s="227" t="s">
        <v>1</v>
      </c>
      <c r="N360" s="228" t="s">
        <v>42</v>
      </c>
      <c r="O360" s="92"/>
      <c r="P360" s="229">
        <f>O360*H360</f>
        <v>0</v>
      </c>
      <c r="Q360" s="229">
        <v>0</v>
      </c>
      <c r="R360" s="229">
        <f>Q360*H360</f>
        <v>0</v>
      </c>
      <c r="S360" s="229">
        <v>0</v>
      </c>
      <c r="T360" s="230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1" t="s">
        <v>145</v>
      </c>
      <c r="AT360" s="231" t="s">
        <v>133</v>
      </c>
      <c r="AU360" s="231" t="s">
        <v>87</v>
      </c>
      <c r="AY360" s="18" t="s">
        <v>130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8" t="s">
        <v>85</v>
      </c>
      <c r="BK360" s="232">
        <f>ROUND(I360*H360,2)</f>
        <v>0</v>
      </c>
      <c r="BL360" s="18" t="s">
        <v>145</v>
      </c>
      <c r="BM360" s="231" t="s">
        <v>381</v>
      </c>
    </row>
    <row r="361" s="14" customFormat="1">
      <c r="A361" s="14"/>
      <c r="B361" s="244"/>
      <c r="C361" s="245"/>
      <c r="D361" s="235" t="s">
        <v>140</v>
      </c>
      <c r="E361" s="246" t="s">
        <v>1</v>
      </c>
      <c r="F361" s="247" t="s">
        <v>382</v>
      </c>
      <c r="G361" s="245"/>
      <c r="H361" s="248">
        <v>428828.40000000002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140</v>
      </c>
      <c r="AU361" s="254" t="s">
        <v>87</v>
      </c>
      <c r="AV361" s="14" t="s">
        <v>87</v>
      </c>
      <c r="AW361" s="14" t="s">
        <v>32</v>
      </c>
      <c r="AX361" s="14" t="s">
        <v>85</v>
      </c>
      <c r="AY361" s="254" t="s">
        <v>130</v>
      </c>
    </row>
    <row r="362" s="2" customFormat="1" ht="33" customHeight="1">
      <c r="A362" s="39"/>
      <c r="B362" s="40"/>
      <c r="C362" s="220" t="s">
        <v>383</v>
      </c>
      <c r="D362" s="220" t="s">
        <v>133</v>
      </c>
      <c r="E362" s="221" t="s">
        <v>384</v>
      </c>
      <c r="F362" s="222" t="s">
        <v>385</v>
      </c>
      <c r="G362" s="223" t="s">
        <v>136</v>
      </c>
      <c r="H362" s="224">
        <v>2042.04</v>
      </c>
      <c r="I362" s="225"/>
      <c r="J362" s="226">
        <f>ROUND(I362*H362,2)</f>
        <v>0</v>
      </c>
      <c r="K362" s="222" t="s">
        <v>137</v>
      </c>
      <c r="L362" s="45"/>
      <c r="M362" s="227" t="s">
        <v>1</v>
      </c>
      <c r="N362" s="228" t="s">
        <v>42</v>
      </c>
      <c r="O362" s="92"/>
      <c r="P362" s="229">
        <f>O362*H362</f>
        <v>0</v>
      </c>
      <c r="Q362" s="229">
        <v>0</v>
      </c>
      <c r="R362" s="229">
        <f>Q362*H362</f>
        <v>0</v>
      </c>
      <c r="S362" s="229">
        <v>0</v>
      </c>
      <c r="T362" s="230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1" t="s">
        <v>145</v>
      </c>
      <c r="AT362" s="231" t="s">
        <v>133</v>
      </c>
      <c r="AU362" s="231" t="s">
        <v>87</v>
      </c>
      <c r="AY362" s="18" t="s">
        <v>130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8" t="s">
        <v>85</v>
      </c>
      <c r="BK362" s="232">
        <f>ROUND(I362*H362,2)</f>
        <v>0</v>
      </c>
      <c r="BL362" s="18" t="s">
        <v>145</v>
      </c>
      <c r="BM362" s="231" t="s">
        <v>386</v>
      </c>
    </row>
    <row r="363" s="2" customFormat="1" ht="16.5" customHeight="1">
      <c r="A363" s="39"/>
      <c r="B363" s="40"/>
      <c r="C363" s="220" t="s">
        <v>387</v>
      </c>
      <c r="D363" s="220" t="s">
        <v>133</v>
      </c>
      <c r="E363" s="221" t="s">
        <v>388</v>
      </c>
      <c r="F363" s="222" t="s">
        <v>389</v>
      </c>
      <c r="G363" s="223" t="s">
        <v>136</v>
      </c>
      <c r="H363" s="224">
        <v>2042.04</v>
      </c>
      <c r="I363" s="225"/>
      <c r="J363" s="226">
        <f>ROUND(I363*H363,2)</f>
        <v>0</v>
      </c>
      <c r="K363" s="222" t="s">
        <v>137</v>
      </c>
      <c r="L363" s="45"/>
      <c r="M363" s="227" t="s">
        <v>1</v>
      </c>
      <c r="N363" s="228" t="s">
        <v>42</v>
      </c>
      <c r="O363" s="92"/>
      <c r="P363" s="229">
        <f>O363*H363</f>
        <v>0</v>
      </c>
      <c r="Q363" s="229">
        <v>0</v>
      </c>
      <c r="R363" s="229">
        <f>Q363*H363</f>
        <v>0</v>
      </c>
      <c r="S363" s="229">
        <v>0</v>
      </c>
      <c r="T363" s="230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1" t="s">
        <v>145</v>
      </c>
      <c r="AT363" s="231" t="s">
        <v>133</v>
      </c>
      <c r="AU363" s="231" t="s">
        <v>87</v>
      </c>
      <c r="AY363" s="18" t="s">
        <v>130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8" t="s">
        <v>85</v>
      </c>
      <c r="BK363" s="232">
        <f>ROUND(I363*H363,2)</f>
        <v>0</v>
      </c>
      <c r="BL363" s="18" t="s">
        <v>145</v>
      </c>
      <c r="BM363" s="231" t="s">
        <v>390</v>
      </c>
    </row>
    <row r="364" s="13" customFormat="1">
      <c r="A364" s="13"/>
      <c r="B364" s="233"/>
      <c r="C364" s="234"/>
      <c r="D364" s="235" t="s">
        <v>140</v>
      </c>
      <c r="E364" s="236" t="s">
        <v>1</v>
      </c>
      <c r="F364" s="237" t="s">
        <v>153</v>
      </c>
      <c r="G364" s="234"/>
      <c r="H364" s="236" t="s">
        <v>1</v>
      </c>
      <c r="I364" s="238"/>
      <c r="J364" s="234"/>
      <c r="K364" s="234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140</v>
      </c>
      <c r="AU364" s="243" t="s">
        <v>87</v>
      </c>
      <c r="AV364" s="13" t="s">
        <v>85</v>
      </c>
      <c r="AW364" s="13" t="s">
        <v>32</v>
      </c>
      <c r="AX364" s="13" t="s">
        <v>77</v>
      </c>
      <c r="AY364" s="243" t="s">
        <v>130</v>
      </c>
    </row>
    <row r="365" s="14" customFormat="1">
      <c r="A365" s="14"/>
      <c r="B365" s="244"/>
      <c r="C365" s="245"/>
      <c r="D365" s="235" t="s">
        <v>140</v>
      </c>
      <c r="E365" s="246" t="s">
        <v>1</v>
      </c>
      <c r="F365" s="247" t="s">
        <v>377</v>
      </c>
      <c r="G365" s="245"/>
      <c r="H365" s="248">
        <v>2042.04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4" t="s">
        <v>140</v>
      </c>
      <c r="AU365" s="254" t="s">
        <v>87</v>
      </c>
      <c r="AV365" s="14" t="s">
        <v>87</v>
      </c>
      <c r="AW365" s="14" t="s">
        <v>32</v>
      </c>
      <c r="AX365" s="14" t="s">
        <v>77</v>
      </c>
      <c r="AY365" s="254" t="s">
        <v>130</v>
      </c>
    </row>
    <row r="366" s="15" customFormat="1">
      <c r="A366" s="15"/>
      <c r="B366" s="255"/>
      <c r="C366" s="256"/>
      <c r="D366" s="235" t="s">
        <v>140</v>
      </c>
      <c r="E366" s="257" t="s">
        <v>1</v>
      </c>
      <c r="F366" s="258" t="s">
        <v>144</v>
      </c>
      <c r="G366" s="256"/>
      <c r="H366" s="259">
        <v>2042.04</v>
      </c>
      <c r="I366" s="260"/>
      <c r="J366" s="256"/>
      <c r="K366" s="256"/>
      <c r="L366" s="261"/>
      <c r="M366" s="262"/>
      <c r="N366" s="263"/>
      <c r="O366" s="263"/>
      <c r="P366" s="263"/>
      <c r="Q366" s="263"/>
      <c r="R366" s="263"/>
      <c r="S366" s="263"/>
      <c r="T366" s="264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5" t="s">
        <v>140</v>
      </c>
      <c r="AU366" s="265" t="s">
        <v>87</v>
      </c>
      <c r="AV366" s="15" t="s">
        <v>145</v>
      </c>
      <c r="AW366" s="15" t="s">
        <v>32</v>
      </c>
      <c r="AX366" s="15" t="s">
        <v>85</v>
      </c>
      <c r="AY366" s="265" t="s">
        <v>130</v>
      </c>
    </row>
    <row r="367" s="2" customFormat="1" ht="21.75" customHeight="1">
      <c r="A367" s="39"/>
      <c r="B367" s="40"/>
      <c r="C367" s="220" t="s">
        <v>391</v>
      </c>
      <c r="D367" s="220" t="s">
        <v>133</v>
      </c>
      <c r="E367" s="221" t="s">
        <v>392</v>
      </c>
      <c r="F367" s="222" t="s">
        <v>393</v>
      </c>
      <c r="G367" s="223" t="s">
        <v>136</v>
      </c>
      <c r="H367" s="224">
        <v>428828.40000000002</v>
      </c>
      <c r="I367" s="225"/>
      <c r="J367" s="226">
        <f>ROUND(I367*H367,2)</f>
        <v>0</v>
      </c>
      <c r="K367" s="222" t="s">
        <v>137</v>
      </c>
      <c r="L367" s="45"/>
      <c r="M367" s="227" t="s">
        <v>1</v>
      </c>
      <c r="N367" s="228" t="s">
        <v>42</v>
      </c>
      <c r="O367" s="92"/>
      <c r="P367" s="229">
        <f>O367*H367</f>
        <v>0</v>
      </c>
      <c r="Q367" s="229">
        <v>0</v>
      </c>
      <c r="R367" s="229">
        <f>Q367*H367</f>
        <v>0</v>
      </c>
      <c r="S367" s="229">
        <v>0</v>
      </c>
      <c r="T367" s="230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1" t="s">
        <v>145</v>
      </c>
      <c r="AT367" s="231" t="s">
        <v>133</v>
      </c>
      <c r="AU367" s="231" t="s">
        <v>87</v>
      </c>
      <c r="AY367" s="18" t="s">
        <v>130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8" t="s">
        <v>85</v>
      </c>
      <c r="BK367" s="232">
        <f>ROUND(I367*H367,2)</f>
        <v>0</v>
      </c>
      <c r="BL367" s="18" t="s">
        <v>145</v>
      </c>
      <c r="BM367" s="231" t="s">
        <v>394</v>
      </c>
    </row>
    <row r="368" s="14" customFormat="1">
      <c r="A368" s="14"/>
      <c r="B368" s="244"/>
      <c r="C368" s="245"/>
      <c r="D368" s="235" t="s">
        <v>140</v>
      </c>
      <c r="E368" s="246" t="s">
        <v>1</v>
      </c>
      <c r="F368" s="247" t="s">
        <v>382</v>
      </c>
      <c r="G368" s="245"/>
      <c r="H368" s="248">
        <v>428828.40000000002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140</v>
      </c>
      <c r="AU368" s="254" t="s">
        <v>87</v>
      </c>
      <c r="AV368" s="14" t="s">
        <v>87</v>
      </c>
      <c r="AW368" s="14" t="s">
        <v>32</v>
      </c>
      <c r="AX368" s="14" t="s">
        <v>85</v>
      </c>
      <c r="AY368" s="254" t="s">
        <v>130</v>
      </c>
    </row>
    <row r="369" s="2" customFormat="1" ht="21.75" customHeight="1">
      <c r="A369" s="39"/>
      <c r="B369" s="40"/>
      <c r="C369" s="220" t="s">
        <v>395</v>
      </c>
      <c r="D369" s="220" t="s">
        <v>133</v>
      </c>
      <c r="E369" s="221" t="s">
        <v>396</v>
      </c>
      <c r="F369" s="222" t="s">
        <v>397</v>
      </c>
      <c r="G369" s="223" t="s">
        <v>136</v>
      </c>
      <c r="H369" s="224">
        <v>2042.04</v>
      </c>
      <c r="I369" s="225"/>
      <c r="J369" s="226">
        <f>ROUND(I369*H369,2)</f>
        <v>0</v>
      </c>
      <c r="K369" s="222" t="s">
        <v>137</v>
      </c>
      <c r="L369" s="45"/>
      <c r="M369" s="227" t="s">
        <v>1</v>
      </c>
      <c r="N369" s="228" t="s">
        <v>42</v>
      </c>
      <c r="O369" s="92"/>
      <c r="P369" s="229">
        <f>O369*H369</f>
        <v>0</v>
      </c>
      <c r="Q369" s="229">
        <v>0</v>
      </c>
      <c r="R369" s="229">
        <f>Q369*H369</f>
        <v>0</v>
      </c>
      <c r="S369" s="229">
        <v>0</v>
      </c>
      <c r="T369" s="230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1" t="s">
        <v>145</v>
      </c>
      <c r="AT369" s="231" t="s">
        <v>133</v>
      </c>
      <c r="AU369" s="231" t="s">
        <v>87</v>
      </c>
      <c r="AY369" s="18" t="s">
        <v>130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8" t="s">
        <v>85</v>
      </c>
      <c r="BK369" s="232">
        <f>ROUND(I369*H369,2)</f>
        <v>0</v>
      </c>
      <c r="BL369" s="18" t="s">
        <v>145</v>
      </c>
      <c r="BM369" s="231" t="s">
        <v>398</v>
      </c>
    </row>
    <row r="370" s="2" customFormat="1" ht="16.5" customHeight="1">
      <c r="A370" s="39"/>
      <c r="B370" s="40"/>
      <c r="C370" s="220" t="s">
        <v>399</v>
      </c>
      <c r="D370" s="220" t="s">
        <v>133</v>
      </c>
      <c r="E370" s="221" t="s">
        <v>400</v>
      </c>
      <c r="F370" s="222" t="s">
        <v>401</v>
      </c>
      <c r="G370" s="223" t="s">
        <v>402</v>
      </c>
      <c r="H370" s="224">
        <v>1</v>
      </c>
      <c r="I370" s="225"/>
      <c r="J370" s="226">
        <f>ROUND(I370*H370,2)</f>
        <v>0</v>
      </c>
      <c r="K370" s="222" t="s">
        <v>1</v>
      </c>
      <c r="L370" s="45"/>
      <c r="M370" s="227" t="s">
        <v>1</v>
      </c>
      <c r="N370" s="228" t="s">
        <v>42</v>
      </c>
      <c r="O370" s="92"/>
      <c r="P370" s="229">
        <f>O370*H370</f>
        <v>0</v>
      </c>
      <c r="Q370" s="229">
        <v>0</v>
      </c>
      <c r="R370" s="229">
        <f>Q370*H370</f>
        <v>0</v>
      </c>
      <c r="S370" s="229">
        <v>0</v>
      </c>
      <c r="T370" s="230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1" t="s">
        <v>145</v>
      </c>
      <c r="AT370" s="231" t="s">
        <v>133</v>
      </c>
      <c r="AU370" s="231" t="s">
        <v>87</v>
      </c>
      <c r="AY370" s="18" t="s">
        <v>130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18" t="s">
        <v>85</v>
      </c>
      <c r="BK370" s="232">
        <f>ROUND(I370*H370,2)</f>
        <v>0</v>
      </c>
      <c r="BL370" s="18" t="s">
        <v>145</v>
      </c>
      <c r="BM370" s="231" t="s">
        <v>403</v>
      </c>
    </row>
    <row r="371" s="2" customFormat="1" ht="24.15" customHeight="1">
      <c r="A371" s="39"/>
      <c r="B371" s="40"/>
      <c r="C371" s="220" t="s">
        <v>404</v>
      </c>
      <c r="D371" s="220" t="s">
        <v>133</v>
      </c>
      <c r="E371" s="221" t="s">
        <v>405</v>
      </c>
      <c r="F371" s="222" t="s">
        <v>406</v>
      </c>
      <c r="G371" s="223" t="s">
        <v>402</v>
      </c>
      <c r="H371" s="224">
        <v>1</v>
      </c>
      <c r="I371" s="225"/>
      <c r="J371" s="226">
        <f>ROUND(I371*H371,2)</f>
        <v>0</v>
      </c>
      <c r="K371" s="222" t="s">
        <v>1</v>
      </c>
      <c r="L371" s="45"/>
      <c r="M371" s="227" t="s">
        <v>1</v>
      </c>
      <c r="N371" s="228" t="s">
        <v>42</v>
      </c>
      <c r="O371" s="92"/>
      <c r="P371" s="229">
        <f>O371*H371</f>
        <v>0</v>
      </c>
      <c r="Q371" s="229">
        <v>0</v>
      </c>
      <c r="R371" s="229">
        <f>Q371*H371</f>
        <v>0</v>
      </c>
      <c r="S371" s="229">
        <v>0</v>
      </c>
      <c r="T371" s="230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1" t="s">
        <v>145</v>
      </c>
      <c r="AT371" s="231" t="s">
        <v>133</v>
      </c>
      <c r="AU371" s="231" t="s">
        <v>87</v>
      </c>
      <c r="AY371" s="18" t="s">
        <v>130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8" t="s">
        <v>85</v>
      </c>
      <c r="BK371" s="232">
        <f>ROUND(I371*H371,2)</f>
        <v>0</v>
      </c>
      <c r="BL371" s="18" t="s">
        <v>145</v>
      </c>
      <c r="BM371" s="231" t="s">
        <v>407</v>
      </c>
    </row>
    <row r="372" s="2" customFormat="1" ht="37.8" customHeight="1">
      <c r="A372" s="39"/>
      <c r="B372" s="40"/>
      <c r="C372" s="220" t="s">
        <v>408</v>
      </c>
      <c r="D372" s="220" t="s">
        <v>133</v>
      </c>
      <c r="E372" s="221" t="s">
        <v>409</v>
      </c>
      <c r="F372" s="222" t="s">
        <v>410</v>
      </c>
      <c r="G372" s="223" t="s">
        <v>254</v>
      </c>
      <c r="H372" s="224">
        <v>1</v>
      </c>
      <c r="I372" s="225"/>
      <c r="J372" s="226">
        <f>ROUND(I372*H372,2)</f>
        <v>0</v>
      </c>
      <c r="K372" s="222" t="s">
        <v>1</v>
      </c>
      <c r="L372" s="45"/>
      <c r="M372" s="227" t="s">
        <v>1</v>
      </c>
      <c r="N372" s="228" t="s">
        <v>42</v>
      </c>
      <c r="O372" s="92"/>
      <c r="P372" s="229">
        <f>O372*H372</f>
        <v>0</v>
      </c>
      <c r="Q372" s="229">
        <v>0</v>
      </c>
      <c r="R372" s="229">
        <f>Q372*H372</f>
        <v>0</v>
      </c>
      <c r="S372" s="229">
        <v>0</v>
      </c>
      <c r="T372" s="230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1" t="s">
        <v>145</v>
      </c>
      <c r="AT372" s="231" t="s">
        <v>133</v>
      </c>
      <c r="AU372" s="231" t="s">
        <v>87</v>
      </c>
      <c r="AY372" s="18" t="s">
        <v>130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18" t="s">
        <v>85</v>
      </c>
      <c r="BK372" s="232">
        <f>ROUND(I372*H372,2)</f>
        <v>0</v>
      </c>
      <c r="BL372" s="18" t="s">
        <v>145</v>
      </c>
      <c r="BM372" s="231" t="s">
        <v>411</v>
      </c>
    </row>
    <row r="373" s="13" customFormat="1">
      <c r="A373" s="13"/>
      <c r="B373" s="233"/>
      <c r="C373" s="234"/>
      <c r="D373" s="235" t="s">
        <v>140</v>
      </c>
      <c r="E373" s="236" t="s">
        <v>1</v>
      </c>
      <c r="F373" s="237" t="s">
        <v>153</v>
      </c>
      <c r="G373" s="234"/>
      <c r="H373" s="236" t="s">
        <v>1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140</v>
      </c>
      <c r="AU373" s="243" t="s">
        <v>87</v>
      </c>
      <c r="AV373" s="13" t="s">
        <v>85</v>
      </c>
      <c r="AW373" s="13" t="s">
        <v>32</v>
      </c>
      <c r="AX373" s="13" t="s">
        <v>77</v>
      </c>
      <c r="AY373" s="243" t="s">
        <v>130</v>
      </c>
    </row>
    <row r="374" s="14" customFormat="1">
      <c r="A374" s="14"/>
      <c r="B374" s="244"/>
      <c r="C374" s="245"/>
      <c r="D374" s="235" t="s">
        <v>140</v>
      </c>
      <c r="E374" s="246" t="s">
        <v>1</v>
      </c>
      <c r="F374" s="247" t="s">
        <v>256</v>
      </c>
      <c r="G374" s="245"/>
      <c r="H374" s="248">
        <v>1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4" t="s">
        <v>140</v>
      </c>
      <c r="AU374" s="254" t="s">
        <v>87</v>
      </c>
      <c r="AV374" s="14" t="s">
        <v>87</v>
      </c>
      <c r="AW374" s="14" t="s">
        <v>32</v>
      </c>
      <c r="AX374" s="14" t="s">
        <v>77</v>
      </c>
      <c r="AY374" s="254" t="s">
        <v>130</v>
      </c>
    </row>
    <row r="375" s="15" customFormat="1">
      <c r="A375" s="15"/>
      <c r="B375" s="255"/>
      <c r="C375" s="256"/>
      <c r="D375" s="235" t="s">
        <v>140</v>
      </c>
      <c r="E375" s="257" t="s">
        <v>1</v>
      </c>
      <c r="F375" s="258" t="s">
        <v>144</v>
      </c>
      <c r="G375" s="256"/>
      <c r="H375" s="259">
        <v>1</v>
      </c>
      <c r="I375" s="260"/>
      <c r="J375" s="256"/>
      <c r="K375" s="256"/>
      <c r="L375" s="261"/>
      <c r="M375" s="262"/>
      <c r="N375" s="263"/>
      <c r="O375" s="263"/>
      <c r="P375" s="263"/>
      <c r="Q375" s="263"/>
      <c r="R375" s="263"/>
      <c r="S375" s="263"/>
      <c r="T375" s="264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5" t="s">
        <v>140</v>
      </c>
      <c r="AU375" s="265" t="s">
        <v>87</v>
      </c>
      <c r="AV375" s="15" t="s">
        <v>145</v>
      </c>
      <c r="AW375" s="15" t="s">
        <v>32</v>
      </c>
      <c r="AX375" s="15" t="s">
        <v>85</v>
      </c>
      <c r="AY375" s="265" t="s">
        <v>130</v>
      </c>
    </row>
    <row r="376" s="2" customFormat="1" ht="24.15" customHeight="1">
      <c r="A376" s="39"/>
      <c r="B376" s="40"/>
      <c r="C376" s="220" t="s">
        <v>412</v>
      </c>
      <c r="D376" s="220" t="s">
        <v>133</v>
      </c>
      <c r="E376" s="221" t="s">
        <v>413</v>
      </c>
      <c r="F376" s="222" t="s">
        <v>414</v>
      </c>
      <c r="G376" s="223" t="s">
        <v>402</v>
      </c>
      <c r="H376" s="224">
        <v>1</v>
      </c>
      <c r="I376" s="225"/>
      <c r="J376" s="226">
        <f>ROUND(I376*H376,2)</f>
        <v>0</v>
      </c>
      <c r="K376" s="222" t="s">
        <v>1</v>
      </c>
      <c r="L376" s="45"/>
      <c r="M376" s="227" t="s">
        <v>1</v>
      </c>
      <c r="N376" s="228" t="s">
        <v>42</v>
      </c>
      <c r="O376" s="92"/>
      <c r="P376" s="229">
        <f>O376*H376</f>
        <v>0</v>
      </c>
      <c r="Q376" s="229">
        <v>0</v>
      </c>
      <c r="R376" s="229">
        <f>Q376*H376</f>
        <v>0</v>
      </c>
      <c r="S376" s="229">
        <v>0</v>
      </c>
      <c r="T376" s="230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1" t="s">
        <v>145</v>
      </c>
      <c r="AT376" s="231" t="s">
        <v>133</v>
      </c>
      <c r="AU376" s="231" t="s">
        <v>87</v>
      </c>
      <c r="AY376" s="18" t="s">
        <v>130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18" t="s">
        <v>85</v>
      </c>
      <c r="BK376" s="232">
        <f>ROUND(I376*H376,2)</f>
        <v>0</v>
      </c>
      <c r="BL376" s="18" t="s">
        <v>145</v>
      </c>
      <c r="BM376" s="231" t="s">
        <v>415</v>
      </c>
    </row>
    <row r="377" s="12" customFormat="1" ht="22.8" customHeight="1">
      <c r="A377" s="12"/>
      <c r="B377" s="204"/>
      <c r="C377" s="205"/>
      <c r="D377" s="206" t="s">
        <v>76</v>
      </c>
      <c r="E377" s="218" t="s">
        <v>416</v>
      </c>
      <c r="F377" s="218" t="s">
        <v>417</v>
      </c>
      <c r="G377" s="205"/>
      <c r="H377" s="205"/>
      <c r="I377" s="208"/>
      <c r="J377" s="219">
        <f>BK377</f>
        <v>0</v>
      </c>
      <c r="K377" s="205"/>
      <c r="L377" s="210"/>
      <c r="M377" s="211"/>
      <c r="N377" s="212"/>
      <c r="O377" s="212"/>
      <c r="P377" s="213">
        <f>SUM(P378:P382)</f>
        <v>0</v>
      </c>
      <c r="Q377" s="212"/>
      <c r="R377" s="213">
        <f>SUM(R378:R382)</f>
        <v>0</v>
      </c>
      <c r="S377" s="212"/>
      <c r="T377" s="214">
        <f>SUM(T378:T382)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15" t="s">
        <v>85</v>
      </c>
      <c r="AT377" s="216" t="s">
        <v>76</v>
      </c>
      <c r="AU377" s="216" t="s">
        <v>85</v>
      </c>
      <c r="AY377" s="215" t="s">
        <v>130</v>
      </c>
      <c r="BK377" s="217">
        <f>SUM(BK378:BK382)</f>
        <v>0</v>
      </c>
    </row>
    <row r="378" s="2" customFormat="1" ht="33" customHeight="1">
      <c r="A378" s="39"/>
      <c r="B378" s="40"/>
      <c r="C378" s="220" t="s">
        <v>418</v>
      </c>
      <c r="D378" s="220" t="s">
        <v>133</v>
      </c>
      <c r="E378" s="221" t="s">
        <v>419</v>
      </c>
      <c r="F378" s="222" t="s">
        <v>420</v>
      </c>
      <c r="G378" s="223" t="s">
        <v>421</v>
      </c>
      <c r="H378" s="224">
        <v>28.004000000000001</v>
      </c>
      <c r="I378" s="225"/>
      <c r="J378" s="226">
        <f>ROUND(I378*H378,2)</f>
        <v>0</v>
      </c>
      <c r="K378" s="222" t="s">
        <v>137</v>
      </c>
      <c r="L378" s="45"/>
      <c r="M378" s="227" t="s">
        <v>1</v>
      </c>
      <c r="N378" s="228" t="s">
        <v>42</v>
      </c>
      <c r="O378" s="92"/>
      <c r="P378" s="229">
        <f>O378*H378</f>
        <v>0</v>
      </c>
      <c r="Q378" s="229">
        <v>0</v>
      </c>
      <c r="R378" s="229">
        <f>Q378*H378</f>
        <v>0</v>
      </c>
      <c r="S378" s="229">
        <v>0</v>
      </c>
      <c r="T378" s="230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1" t="s">
        <v>145</v>
      </c>
      <c r="AT378" s="231" t="s">
        <v>133</v>
      </c>
      <c r="AU378" s="231" t="s">
        <v>87</v>
      </c>
      <c r="AY378" s="18" t="s">
        <v>130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18" t="s">
        <v>85</v>
      </c>
      <c r="BK378" s="232">
        <f>ROUND(I378*H378,2)</f>
        <v>0</v>
      </c>
      <c r="BL378" s="18" t="s">
        <v>145</v>
      </c>
      <c r="BM378" s="231" t="s">
        <v>422</v>
      </c>
    </row>
    <row r="379" s="2" customFormat="1" ht="24.15" customHeight="1">
      <c r="A379" s="39"/>
      <c r="B379" s="40"/>
      <c r="C379" s="220" t="s">
        <v>423</v>
      </c>
      <c r="D379" s="220" t="s">
        <v>133</v>
      </c>
      <c r="E379" s="221" t="s">
        <v>424</v>
      </c>
      <c r="F379" s="222" t="s">
        <v>425</v>
      </c>
      <c r="G379" s="223" t="s">
        <v>421</v>
      </c>
      <c r="H379" s="224">
        <v>700.10000000000002</v>
      </c>
      <c r="I379" s="225"/>
      <c r="J379" s="226">
        <f>ROUND(I379*H379,2)</f>
        <v>0</v>
      </c>
      <c r="K379" s="222" t="s">
        <v>137</v>
      </c>
      <c r="L379" s="45"/>
      <c r="M379" s="227" t="s">
        <v>1</v>
      </c>
      <c r="N379" s="228" t="s">
        <v>42</v>
      </c>
      <c r="O379" s="92"/>
      <c r="P379" s="229">
        <f>O379*H379</f>
        <v>0</v>
      </c>
      <c r="Q379" s="229">
        <v>0</v>
      </c>
      <c r="R379" s="229">
        <f>Q379*H379</f>
        <v>0</v>
      </c>
      <c r="S379" s="229">
        <v>0</v>
      </c>
      <c r="T379" s="230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1" t="s">
        <v>145</v>
      </c>
      <c r="AT379" s="231" t="s">
        <v>133</v>
      </c>
      <c r="AU379" s="231" t="s">
        <v>87</v>
      </c>
      <c r="AY379" s="18" t="s">
        <v>130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8" t="s">
        <v>85</v>
      </c>
      <c r="BK379" s="232">
        <f>ROUND(I379*H379,2)</f>
        <v>0</v>
      </c>
      <c r="BL379" s="18" t="s">
        <v>145</v>
      </c>
      <c r="BM379" s="231" t="s">
        <v>426</v>
      </c>
    </row>
    <row r="380" s="14" customFormat="1">
      <c r="A380" s="14"/>
      <c r="B380" s="244"/>
      <c r="C380" s="245"/>
      <c r="D380" s="235" t="s">
        <v>140</v>
      </c>
      <c r="E380" s="246" t="s">
        <v>1</v>
      </c>
      <c r="F380" s="247" t="s">
        <v>427</v>
      </c>
      <c r="G380" s="245"/>
      <c r="H380" s="248">
        <v>700.10000000000002</v>
      </c>
      <c r="I380" s="249"/>
      <c r="J380" s="245"/>
      <c r="K380" s="245"/>
      <c r="L380" s="250"/>
      <c r="M380" s="251"/>
      <c r="N380" s="252"/>
      <c r="O380" s="252"/>
      <c r="P380" s="252"/>
      <c r="Q380" s="252"/>
      <c r="R380" s="252"/>
      <c r="S380" s="252"/>
      <c r="T380" s="25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4" t="s">
        <v>140</v>
      </c>
      <c r="AU380" s="254" t="s">
        <v>87</v>
      </c>
      <c r="AV380" s="14" t="s">
        <v>87</v>
      </c>
      <c r="AW380" s="14" t="s">
        <v>32</v>
      </c>
      <c r="AX380" s="14" t="s">
        <v>85</v>
      </c>
      <c r="AY380" s="254" t="s">
        <v>130</v>
      </c>
    </row>
    <row r="381" s="2" customFormat="1" ht="33" customHeight="1">
      <c r="A381" s="39"/>
      <c r="B381" s="40"/>
      <c r="C381" s="220" t="s">
        <v>428</v>
      </c>
      <c r="D381" s="220" t="s">
        <v>133</v>
      </c>
      <c r="E381" s="221" t="s">
        <v>429</v>
      </c>
      <c r="F381" s="222" t="s">
        <v>430</v>
      </c>
      <c r="G381" s="223" t="s">
        <v>421</v>
      </c>
      <c r="H381" s="224">
        <v>28.004000000000001</v>
      </c>
      <c r="I381" s="225"/>
      <c r="J381" s="226">
        <f>ROUND(I381*H381,2)</f>
        <v>0</v>
      </c>
      <c r="K381" s="222" t="s">
        <v>137</v>
      </c>
      <c r="L381" s="45"/>
      <c r="M381" s="227" t="s">
        <v>1</v>
      </c>
      <c r="N381" s="228" t="s">
        <v>42</v>
      </c>
      <c r="O381" s="92"/>
      <c r="P381" s="229">
        <f>O381*H381</f>
        <v>0</v>
      </c>
      <c r="Q381" s="229">
        <v>0</v>
      </c>
      <c r="R381" s="229">
        <f>Q381*H381</f>
        <v>0</v>
      </c>
      <c r="S381" s="229">
        <v>0</v>
      </c>
      <c r="T381" s="230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1" t="s">
        <v>145</v>
      </c>
      <c r="AT381" s="231" t="s">
        <v>133</v>
      </c>
      <c r="AU381" s="231" t="s">
        <v>87</v>
      </c>
      <c r="AY381" s="18" t="s">
        <v>130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8" t="s">
        <v>85</v>
      </c>
      <c r="BK381" s="232">
        <f>ROUND(I381*H381,2)</f>
        <v>0</v>
      </c>
      <c r="BL381" s="18" t="s">
        <v>145</v>
      </c>
      <c r="BM381" s="231" t="s">
        <v>431</v>
      </c>
    </row>
    <row r="382" s="2" customFormat="1" ht="44.25" customHeight="1">
      <c r="A382" s="39"/>
      <c r="B382" s="40"/>
      <c r="C382" s="220" t="s">
        <v>432</v>
      </c>
      <c r="D382" s="220" t="s">
        <v>133</v>
      </c>
      <c r="E382" s="221" t="s">
        <v>433</v>
      </c>
      <c r="F382" s="222" t="s">
        <v>434</v>
      </c>
      <c r="G382" s="223" t="s">
        <v>421</v>
      </c>
      <c r="H382" s="224">
        <v>28.004000000000001</v>
      </c>
      <c r="I382" s="225"/>
      <c r="J382" s="226">
        <f>ROUND(I382*H382,2)</f>
        <v>0</v>
      </c>
      <c r="K382" s="222" t="s">
        <v>137</v>
      </c>
      <c r="L382" s="45"/>
      <c r="M382" s="227" t="s">
        <v>1</v>
      </c>
      <c r="N382" s="228" t="s">
        <v>42</v>
      </c>
      <c r="O382" s="92"/>
      <c r="P382" s="229">
        <f>O382*H382</f>
        <v>0</v>
      </c>
      <c r="Q382" s="229">
        <v>0</v>
      </c>
      <c r="R382" s="229">
        <f>Q382*H382</f>
        <v>0</v>
      </c>
      <c r="S382" s="229">
        <v>0</v>
      </c>
      <c r="T382" s="230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1" t="s">
        <v>145</v>
      </c>
      <c r="AT382" s="231" t="s">
        <v>133</v>
      </c>
      <c r="AU382" s="231" t="s">
        <v>87</v>
      </c>
      <c r="AY382" s="18" t="s">
        <v>130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8" t="s">
        <v>85</v>
      </c>
      <c r="BK382" s="232">
        <f>ROUND(I382*H382,2)</f>
        <v>0</v>
      </c>
      <c r="BL382" s="18" t="s">
        <v>145</v>
      </c>
      <c r="BM382" s="231" t="s">
        <v>435</v>
      </c>
    </row>
    <row r="383" s="12" customFormat="1" ht="22.8" customHeight="1">
      <c r="A383" s="12"/>
      <c r="B383" s="204"/>
      <c r="C383" s="205"/>
      <c r="D383" s="206" t="s">
        <v>76</v>
      </c>
      <c r="E383" s="218" t="s">
        <v>436</v>
      </c>
      <c r="F383" s="218" t="s">
        <v>437</v>
      </c>
      <c r="G383" s="205"/>
      <c r="H383" s="205"/>
      <c r="I383" s="208"/>
      <c r="J383" s="219">
        <f>BK383</f>
        <v>0</v>
      </c>
      <c r="K383" s="205"/>
      <c r="L383" s="210"/>
      <c r="M383" s="211"/>
      <c r="N383" s="212"/>
      <c r="O383" s="212"/>
      <c r="P383" s="213">
        <f>P384</f>
        <v>0</v>
      </c>
      <c r="Q383" s="212"/>
      <c r="R383" s="213">
        <f>R384</f>
        <v>0</v>
      </c>
      <c r="S383" s="212"/>
      <c r="T383" s="214">
        <f>T384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15" t="s">
        <v>85</v>
      </c>
      <c r="AT383" s="216" t="s">
        <v>76</v>
      </c>
      <c r="AU383" s="216" t="s">
        <v>85</v>
      </c>
      <c r="AY383" s="215" t="s">
        <v>130</v>
      </c>
      <c r="BK383" s="217">
        <f>BK384</f>
        <v>0</v>
      </c>
    </row>
    <row r="384" s="2" customFormat="1" ht="16.5" customHeight="1">
      <c r="A384" s="39"/>
      <c r="B384" s="40"/>
      <c r="C384" s="220" t="s">
        <v>438</v>
      </c>
      <c r="D384" s="220" t="s">
        <v>133</v>
      </c>
      <c r="E384" s="221" t="s">
        <v>439</v>
      </c>
      <c r="F384" s="222" t="s">
        <v>440</v>
      </c>
      <c r="G384" s="223" t="s">
        <v>421</v>
      </c>
      <c r="H384" s="224">
        <v>840.54200000000003</v>
      </c>
      <c r="I384" s="225"/>
      <c r="J384" s="226">
        <f>ROUND(I384*H384,2)</f>
        <v>0</v>
      </c>
      <c r="K384" s="222" t="s">
        <v>137</v>
      </c>
      <c r="L384" s="45"/>
      <c r="M384" s="227" t="s">
        <v>1</v>
      </c>
      <c r="N384" s="228" t="s">
        <v>42</v>
      </c>
      <c r="O384" s="92"/>
      <c r="P384" s="229">
        <f>O384*H384</f>
        <v>0</v>
      </c>
      <c r="Q384" s="229">
        <v>0</v>
      </c>
      <c r="R384" s="229">
        <f>Q384*H384</f>
        <v>0</v>
      </c>
      <c r="S384" s="229">
        <v>0</v>
      </c>
      <c r="T384" s="230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1" t="s">
        <v>145</v>
      </c>
      <c r="AT384" s="231" t="s">
        <v>133</v>
      </c>
      <c r="AU384" s="231" t="s">
        <v>87</v>
      </c>
      <c r="AY384" s="18" t="s">
        <v>130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8" t="s">
        <v>85</v>
      </c>
      <c r="BK384" s="232">
        <f>ROUND(I384*H384,2)</f>
        <v>0</v>
      </c>
      <c r="BL384" s="18" t="s">
        <v>145</v>
      </c>
      <c r="BM384" s="231" t="s">
        <v>441</v>
      </c>
    </row>
    <row r="385" s="12" customFormat="1" ht="25.92" customHeight="1">
      <c r="A385" s="12"/>
      <c r="B385" s="204"/>
      <c r="C385" s="205"/>
      <c r="D385" s="206" t="s">
        <v>76</v>
      </c>
      <c r="E385" s="207" t="s">
        <v>442</v>
      </c>
      <c r="F385" s="207" t="s">
        <v>443</v>
      </c>
      <c r="G385" s="205"/>
      <c r="H385" s="205"/>
      <c r="I385" s="208"/>
      <c r="J385" s="209">
        <f>BK385</f>
        <v>0</v>
      </c>
      <c r="K385" s="205"/>
      <c r="L385" s="210"/>
      <c r="M385" s="211"/>
      <c r="N385" s="212"/>
      <c r="O385" s="212"/>
      <c r="P385" s="213">
        <f>P386+P394+P399</f>
        <v>0</v>
      </c>
      <c r="Q385" s="212"/>
      <c r="R385" s="213">
        <f>R386+R394+R399</f>
        <v>0.11460000000000001</v>
      </c>
      <c r="S385" s="212"/>
      <c r="T385" s="214">
        <f>T386+T394+T399</f>
        <v>1.6265800000000001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15" t="s">
        <v>87</v>
      </c>
      <c r="AT385" s="216" t="s">
        <v>76</v>
      </c>
      <c r="AU385" s="216" t="s">
        <v>77</v>
      </c>
      <c r="AY385" s="215" t="s">
        <v>130</v>
      </c>
      <c r="BK385" s="217">
        <f>BK386+BK394+BK399</f>
        <v>0</v>
      </c>
    </row>
    <row r="386" s="12" customFormat="1" ht="22.8" customHeight="1">
      <c r="A386" s="12"/>
      <c r="B386" s="204"/>
      <c r="C386" s="205"/>
      <c r="D386" s="206" t="s">
        <v>76</v>
      </c>
      <c r="E386" s="218" t="s">
        <v>444</v>
      </c>
      <c r="F386" s="218" t="s">
        <v>445</v>
      </c>
      <c r="G386" s="205"/>
      <c r="H386" s="205"/>
      <c r="I386" s="208"/>
      <c r="J386" s="219">
        <f>BK386</f>
        <v>0</v>
      </c>
      <c r="K386" s="205"/>
      <c r="L386" s="210"/>
      <c r="M386" s="211"/>
      <c r="N386" s="212"/>
      <c r="O386" s="212"/>
      <c r="P386" s="213">
        <f>SUM(P387:P393)</f>
        <v>0</v>
      </c>
      <c r="Q386" s="212"/>
      <c r="R386" s="213">
        <f>SUM(R387:R393)</f>
        <v>0.11460000000000001</v>
      </c>
      <c r="S386" s="212"/>
      <c r="T386" s="214">
        <f>SUM(T387:T393)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15" t="s">
        <v>87</v>
      </c>
      <c r="AT386" s="216" t="s">
        <v>76</v>
      </c>
      <c r="AU386" s="216" t="s">
        <v>85</v>
      </c>
      <c r="AY386" s="215" t="s">
        <v>130</v>
      </c>
      <c r="BK386" s="217">
        <f>SUM(BK387:BK393)</f>
        <v>0</v>
      </c>
    </row>
    <row r="387" s="2" customFormat="1" ht="16.5" customHeight="1">
      <c r="A387" s="39"/>
      <c r="B387" s="40"/>
      <c r="C387" s="220" t="s">
        <v>446</v>
      </c>
      <c r="D387" s="220" t="s">
        <v>133</v>
      </c>
      <c r="E387" s="221" t="s">
        <v>447</v>
      </c>
      <c r="F387" s="222" t="s">
        <v>448</v>
      </c>
      <c r="G387" s="223" t="s">
        <v>303</v>
      </c>
      <c r="H387" s="224">
        <v>30</v>
      </c>
      <c r="I387" s="225"/>
      <c r="J387" s="226">
        <f>ROUND(I387*H387,2)</f>
        <v>0</v>
      </c>
      <c r="K387" s="222" t="s">
        <v>1</v>
      </c>
      <c r="L387" s="45"/>
      <c r="M387" s="227" t="s">
        <v>1</v>
      </c>
      <c r="N387" s="228" t="s">
        <v>42</v>
      </c>
      <c r="O387" s="92"/>
      <c r="P387" s="229">
        <f>O387*H387</f>
        <v>0</v>
      </c>
      <c r="Q387" s="229">
        <v>0.00191</v>
      </c>
      <c r="R387" s="229">
        <f>Q387*H387</f>
        <v>0.057300000000000004</v>
      </c>
      <c r="S387" s="229">
        <v>0</v>
      </c>
      <c r="T387" s="230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1" t="s">
        <v>138</v>
      </c>
      <c r="AT387" s="231" t="s">
        <v>133</v>
      </c>
      <c r="AU387" s="231" t="s">
        <v>87</v>
      </c>
      <c r="AY387" s="18" t="s">
        <v>130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8" t="s">
        <v>85</v>
      </c>
      <c r="BK387" s="232">
        <f>ROUND(I387*H387,2)</f>
        <v>0</v>
      </c>
      <c r="BL387" s="18" t="s">
        <v>138</v>
      </c>
      <c r="BM387" s="231" t="s">
        <v>449</v>
      </c>
    </row>
    <row r="388" s="13" customFormat="1">
      <c r="A388" s="13"/>
      <c r="B388" s="233"/>
      <c r="C388" s="234"/>
      <c r="D388" s="235" t="s">
        <v>140</v>
      </c>
      <c r="E388" s="236" t="s">
        <v>1</v>
      </c>
      <c r="F388" s="237" t="s">
        <v>332</v>
      </c>
      <c r="G388" s="234"/>
      <c r="H388" s="236" t="s">
        <v>1</v>
      </c>
      <c r="I388" s="238"/>
      <c r="J388" s="234"/>
      <c r="K388" s="234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140</v>
      </c>
      <c r="AU388" s="243" t="s">
        <v>87</v>
      </c>
      <c r="AV388" s="13" t="s">
        <v>85</v>
      </c>
      <c r="AW388" s="13" t="s">
        <v>32</v>
      </c>
      <c r="AX388" s="13" t="s">
        <v>77</v>
      </c>
      <c r="AY388" s="243" t="s">
        <v>130</v>
      </c>
    </row>
    <row r="389" s="14" customFormat="1">
      <c r="A389" s="14"/>
      <c r="B389" s="244"/>
      <c r="C389" s="245"/>
      <c r="D389" s="235" t="s">
        <v>140</v>
      </c>
      <c r="E389" s="246" t="s">
        <v>1</v>
      </c>
      <c r="F389" s="247" t="s">
        <v>450</v>
      </c>
      <c r="G389" s="245"/>
      <c r="H389" s="248">
        <v>30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140</v>
      </c>
      <c r="AU389" s="254" t="s">
        <v>87</v>
      </c>
      <c r="AV389" s="14" t="s">
        <v>87</v>
      </c>
      <c r="AW389" s="14" t="s">
        <v>32</v>
      </c>
      <c r="AX389" s="14" t="s">
        <v>85</v>
      </c>
      <c r="AY389" s="254" t="s">
        <v>130</v>
      </c>
    </row>
    <row r="390" s="2" customFormat="1" ht="16.5" customHeight="1">
      <c r="A390" s="39"/>
      <c r="B390" s="40"/>
      <c r="C390" s="220" t="s">
        <v>451</v>
      </c>
      <c r="D390" s="220" t="s">
        <v>133</v>
      </c>
      <c r="E390" s="221" t="s">
        <v>452</v>
      </c>
      <c r="F390" s="222" t="s">
        <v>453</v>
      </c>
      <c r="G390" s="223" t="s">
        <v>303</v>
      </c>
      <c r="H390" s="224">
        <v>30</v>
      </c>
      <c r="I390" s="225"/>
      <c r="J390" s="226">
        <f>ROUND(I390*H390,2)</f>
        <v>0</v>
      </c>
      <c r="K390" s="222" t="s">
        <v>1</v>
      </c>
      <c r="L390" s="45"/>
      <c r="M390" s="227" t="s">
        <v>1</v>
      </c>
      <c r="N390" s="228" t="s">
        <v>42</v>
      </c>
      <c r="O390" s="92"/>
      <c r="P390" s="229">
        <f>O390*H390</f>
        <v>0</v>
      </c>
      <c r="Q390" s="229">
        <v>0.00191</v>
      </c>
      <c r="R390" s="229">
        <f>Q390*H390</f>
        <v>0.057300000000000004</v>
      </c>
      <c r="S390" s="229">
        <v>0</v>
      </c>
      <c r="T390" s="230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1" t="s">
        <v>138</v>
      </c>
      <c r="AT390" s="231" t="s">
        <v>133</v>
      </c>
      <c r="AU390" s="231" t="s">
        <v>87</v>
      </c>
      <c r="AY390" s="18" t="s">
        <v>130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8" t="s">
        <v>85</v>
      </c>
      <c r="BK390" s="232">
        <f>ROUND(I390*H390,2)</f>
        <v>0</v>
      </c>
      <c r="BL390" s="18" t="s">
        <v>138</v>
      </c>
      <c r="BM390" s="231" t="s">
        <v>454</v>
      </c>
    </row>
    <row r="391" s="13" customFormat="1">
      <c r="A391" s="13"/>
      <c r="B391" s="233"/>
      <c r="C391" s="234"/>
      <c r="D391" s="235" t="s">
        <v>140</v>
      </c>
      <c r="E391" s="236" t="s">
        <v>1</v>
      </c>
      <c r="F391" s="237" t="s">
        <v>332</v>
      </c>
      <c r="G391" s="234"/>
      <c r="H391" s="236" t="s">
        <v>1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140</v>
      </c>
      <c r="AU391" s="243" t="s">
        <v>87</v>
      </c>
      <c r="AV391" s="13" t="s">
        <v>85</v>
      </c>
      <c r="AW391" s="13" t="s">
        <v>32</v>
      </c>
      <c r="AX391" s="13" t="s">
        <v>77</v>
      </c>
      <c r="AY391" s="243" t="s">
        <v>130</v>
      </c>
    </row>
    <row r="392" s="14" customFormat="1">
      <c r="A392" s="14"/>
      <c r="B392" s="244"/>
      <c r="C392" s="245"/>
      <c r="D392" s="235" t="s">
        <v>140</v>
      </c>
      <c r="E392" s="246" t="s">
        <v>1</v>
      </c>
      <c r="F392" s="247" t="s">
        <v>450</v>
      </c>
      <c r="G392" s="245"/>
      <c r="H392" s="248">
        <v>30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140</v>
      </c>
      <c r="AU392" s="254" t="s">
        <v>87</v>
      </c>
      <c r="AV392" s="14" t="s">
        <v>87</v>
      </c>
      <c r="AW392" s="14" t="s">
        <v>32</v>
      </c>
      <c r="AX392" s="14" t="s">
        <v>85</v>
      </c>
      <c r="AY392" s="254" t="s">
        <v>130</v>
      </c>
    </row>
    <row r="393" s="2" customFormat="1" ht="24.15" customHeight="1">
      <c r="A393" s="39"/>
      <c r="B393" s="40"/>
      <c r="C393" s="220" t="s">
        <v>455</v>
      </c>
      <c r="D393" s="220" t="s">
        <v>133</v>
      </c>
      <c r="E393" s="221" t="s">
        <v>456</v>
      </c>
      <c r="F393" s="222" t="s">
        <v>457</v>
      </c>
      <c r="G393" s="223" t="s">
        <v>421</v>
      </c>
      <c r="H393" s="224">
        <v>0.11500000000000001</v>
      </c>
      <c r="I393" s="225"/>
      <c r="J393" s="226">
        <f>ROUND(I393*H393,2)</f>
        <v>0</v>
      </c>
      <c r="K393" s="222" t="s">
        <v>137</v>
      </c>
      <c r="L393" s="45"/>
      <c r="M393" s="227" t="s">
        <v>1</v>
      </c>
      <c r="N393" s="228" t="s">
        <v>42</v>
      </c>
      <c r="O393" s="92"/>
      <c r="P393" s="229">
        <f>O393*H393</f>
        <v>0</v>
      </c>
      <c r="Q393" s="229">
        <v>0</v>
      </c>
      <c r="R393" s="229">
        <f>Q393*H393</f>
        <v>0</v>
      </c>
      <c r="S393" s="229">
        <v>0</v>
      </c>
      <c r="T393" s="230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1" t="s">
        <v>138</v>
      </c>
      <c r="AT393" s="231" t="s">
        <v>133</v>
      </c>
      <c r="AU393" s="231" t="s">
        <v>87</v>
      </c>
      <c r="AY393" s="18" t="s">
        <v>130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18" t="s">
        <v>85</v>
      </c>
      <c r="BK393" s="232">
        <f>ROUND(I393*H393,2)</f>
        <v>0</v>
      </c>
      <c r="BL393" s="18" t="s">
        <v>138</v>
      </c>
      <c r="BM393" s="231" t="s">
        <v>458</v>
      </c>
    </row>
    <row r="394" s="12" customFormat="1" ht="22.8" customHeight="1">
      <c r="A394" s="12"/>
      <c r="B394" s="204"/>
      <c r="C394" s="205"/>
      <c r="D394" s="206" t="s">
        <v>76</v>
      </c>
      <c r="E394" s="218" t="s">
        <v>459</v>
      </c>
      <c r="F394" s="218" t="s">
        <v>460</v>
      </c>
      <c r="G394" s="205"/>
      <c r="H394" s="205"/>
      <c r="I394" s="208"/>
      <c r="J394" s="219">
        <f>BK394</f>
        <v>0</v>
      </c>
      <c r="K394" s="205"/>
      <c r="L394" s="210"/>
      <c r="M394" s="211"/>
      <c r="N394" s="212"/>
      <c r="O394" s="212"/>
      <c r="P394" s="213">
        <f>SUM(P395:P398)</f>
        <v>0</v>
      </c>
      <c r="Q394" s="212"/>
      <c r="R394" s="213">
        <f>SUM(R395:R398)</f>
        <v>0</v>
      </c>
      <c r="S394" s="212"/>
      <c r="T394" s="214">
        <f>SUM(T395:T398)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15" t="s">
        <v>87</v>
      </c>
      <c r="AT394" s="216" t="s">
        <v>76</v>
      </c>
      <c r="AU394" s="216" t="s">
        <v>85</v>
      </c>
      <c r="AY394" s="215" t="s">
        <v>130</v>
      </c>
      <c r="BK394" s="217">
        <f>SUM(BK395:BK398)</f>
        <v>0</v>
      </c>
    </row>
    <row r="395" s="2" customFormat="1" ht="16.5" customHeight="1">
      <c r="A395" s="39"/>
      <c r="B395" s="40"/>
      <c r="C395" s="220" t="s">
        <v>461</v>
      </c>
      <c r="D395" s="220" t="s">
        <v>133</v>
      </c>
      <c r="E395" s="221" t="s">
        <v>462</v>
      </c>
      <c r="F395" s="222" t="s">
        <v>463</v>
      </c>
      <c r="G395" s="223" t="s">
        <v>303</v>
      </c>
      <c r="H395" s="224">
        <v>70</v>
      </c>
      <c r="I395" s="225"/>
      <c r="J395" s="226">
        <f>ROUND(I395*H395,2)</f>
        <v>0</v>
      </c>
      <c r="K395" s="222" t="s">
        <v>1</v>
      </c>
      <c r="L395" s="45"/>
      <c r="M395" s="227" t="s">
        <v>1</v>
      </c>
      <c r="N395" s="228" t="s">
        <v>42</v>
      </c>
      <c r="O395" s="92"/>
      <c r="P395" s="229">
        <f>O395*H395</f>
        <v>0</v>
      </c>
      <c r="Q395" s="229">
        <v>0</v>
      </c>
      <c r="R395" s="229">
        <f>Q395*H395</f>
        <v>0</v>
      </c>
      <c r="S395" s="229">
        <v>0</v>
      </c>
      <c r="T395" s="230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1" t="s">
        <v>138</v>
      </c>
      <c r="AT395" s="231" t="s">
        <v>133</v>
      </c>
      <c r="AU395" s="231" t="s">
        <v>87</v>
      </c>
      <c r="AY395" s="18" t="s">
        <v>130</v>
      </c>
      <c r="BE395" s="232">
        <f>IF(N395="základní",J395,0)</f>
        <v>0</v>
      </c>
      <c r="BF395" s="232">
        <f>IF(N395="snížená",J395,0)</f>
        <v>0</v>
      </c>
      <c r="BG395" s="232">
        <f>IF(N395="zákl. přenesená",J395,0)</f>
        <v>0</v>
      </c>
      <c r="BH395" s="232">
        <f>IF(N395="sníž. přenesená",J395,0)</f>
        <v>0</v>
      </c>
      <c r="BI395" s="232">
        <f>IF(N395="nulová",J395,0)</f>
        <v>0</v>
      </c>
      <c r="BJ395" s="18" t="s">
        <v>85</v>
      </c>
      <c r="BK395" s="232">
        <f>ROUND(I395*H395,2)</f>
        <v>0</v>
      </c>
      <c r="BL395" s="18" t="s">
        <v>138</v>
      </c>
      <c r="BM395" s="231" t="s">
        <v>464</v>
      </c>
    </row>
    <row r="396" s="13" customFormat="1">
      <c r="A396" s="13"/>
      <c r="B396" s="233"/>
      <c r="C396" s="234"/>
      <c r="D396" s="235" t="s">
        <v>140</v>
      </c>
      <c r="E396" s="236" t="s">
        <v>1</v>
      </c>
      <c r="F396" s="237" t="s">
        <v>332</v>
      </c>
      <c r="G396" s="234"/>
      <c r="H396" s="236" t="s">
        <v>1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140</v>
      </c>
      <c r="AU396" s="243" t="s">
        <v>87</v>
      </c>
      <c r="AV396" s="13" t="s">
        <v>85</v>
      </c>
      <c r="AW396" s="13" t="s">
        <v>32</v>
      </c>
      <c r="AX396" s="13" t="s">
        <v>77</v>
      </c>
      <c r="AY396" s="243" t="s">
        <v>130</v>
      </c>
    </row>
    <row r="397" s="14" customFormat="1">
      <c r="A397" s="14"/>
      <c r="B397" s="244"/>
      <c r="C397" s="245"/>
      <c r="D397" s="235" t="s">
        <v>140</v>
      </c>
      <c r="E397" s="246" t="s">
        <v>1</v>
      </c>
      <c r="F397" s="247" t="s">
        <v>465</v>
      </c>
      <c r="G397" s="245"/>
      <c r="H397" s="248">
        <v>70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4" t="s">
        <v>140</v>
      </c>
      <c r="AU397" s="254" t="s">
        <v>87</v>
      </c>
      <c r="AV397" s="14" t="s">
        <v>87</v>
      </c>
      <c r="AW397" s="14" t="s">
        <v>32</v>
      </c>
      <c r="AX397" s="14" t="s">
        <v>85</v>
      </c>
      <c r="AY397" s="254" t="s">
        <v>130</v>
      </c>
    </row>
    <row r="398" s="2" customFormat="1" ht="24.15" customHeight="1">
      <c r="A398" s="39"/>
      <c r="B398" s="40"/>
      <c r="C398" s="220" t="s">
        <v>465</v>
      </c>
      <c r="D398" s="220" t="s">
        <v>133</v>
      </c>
      <c r="E398" s="221" t="s">
        <v>466</v>
      </c>
      <c r="F398" s="222" t="s">
        <v>467</v>
      </c>
      <c r="G398" s="223" t="s">
        <v>421</v>
      </c>
      <c r="H398" s="224">
        <v>0.01</v>
      </c>
      <c r="I398" s="225"/>
      <c r="J398" s="226">
        <f>ROUND(I398*H398,2)</f>
        <v>0</v>
      </c>
      <c r="K398" s="222" t="s">
        <v>137</v>
      </c>
      <c r="L398" s="45"/>
      <c r="M398" s="227" t="s">
        <v>1</v>
      </c>
      <c r="N398" s="228" t="s">
        <v>42</v>
      </c>
      <c r="O398" s="92"/>
      <c r="P398" s="229">
        <f>O398*H398</f>
        <v>0</v>
      </c>
      <c r="Q398" s="229">
        <v>0</v>
      </c>
      <c r="R398" s="229">
        <f>Q398*H398</f>
        <v>0</v>
      </c>
      <c r="S398" s="229">
        <v>0</v>
      </c>
      <c r="T398" s="230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1" t="s">
        <v>138</v>
      </c>
      <c r="AT398" s="231" t="s">
        <v>133</v>
      </c>
      <c r="AU398" s="231" t="s">
        <v>87</v>
      </c>
      <c r="AY398" s="18" t="s">
        <v>130</v>
      </c>
      <c r="BE398" s="232">
        <f>IF(N398="základní",J398,0)</f>
        <v>0</v>
      </c>
      <c r="BF398" s="232">
        <f>IF(N398="snížená",J398,0)</f>
        <v>0</v>
      </c>
      <c r="BG398" s="232">
        <f>IF(N398="zákl. přenesená",J398,0)</f>
        <v>0</v>
      </c>
      <c r="BH398" s="232">
        <f>IF(N398="sníž. přenesená",J398,0)</f>
        <v>0</v>
      </c>
      <c r="BI398" s="232">
        <f>IF(N398="nulová",J398,0)</f>
        <v>0</v>
      </c>
      <c r="BJ398" s="18" t="s">
        <v>85</v>
      </c>
      <c r="BK398" s="232">
        <f>ROUND(I398*H398,2)</f>
        <v>0</v>
      </c>
      <c r="BL398" s="18" t="s">
        <v>138</v>
      </c>
      <c r="BM398" s="231" t="s">
        <v>468</v>
      </c>
    </row>
    <row r="399" s="12" customFormat="1" ht="22.8" customHeight="1">
      <c r="A399" s="12"/>
      <c r="B399" s="204"/>
      <c r="C399" s="205"/>
      <c r="D399" s="206" t="s">
        <v>76</v>
      </c>
      <c r="E399" s="218" t="s">
        <v>469</v>
      </c>
      <c r="F399" s="218" t="s">
        <v>470</v>
      </c>
      <c r="G399" s="205"/>
      <c r="H399" s="205"/>
      <c r="I399" s="208"/>
      <c r="J399" s="219">
        <f>BK399</f>
        <v>0</v>
      </c>
      <c r="K399" s="205"/>
      <c r="L399" s="210"/>
      <c r="M399" s="211"/>
      <c r="N399" s="212"/>
      <c r="O399" s="212"/>
      <c r="P399" s="213">
        <f>SUM(P400:P406)</f>
        <v>0</v>
      </c>
      <c r="Q399" s="212"/>
      <c r="R399" s="213">
        <f>SUM(R400:R406)</f>
        <v>0</v>
      </c>
      <c r="S399" s="212"/>
      <c r="T399" s="214">
        <f>SUM(T400:T406)</f>
        <v>1.6265800000000001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15" t="s">
        <v>87</v>
      </c>
      <c r="AT399" s="216" t="s">
        <v>76</v>
      </c>
      <c r="AU399" s="216" t="s">
        <v>85</v>
      </c>
      <c r="AY399" s="215" t="s">
        <v>130</v>
      </c>
      <c r="BK399" s="217">
        <f>SUM(BK400:BK406)</f>
        <v>0</v>
      </c>
    </row>
    <row r="400" s="2" customFormat="1" ht="21.75" customHeight="1">
      <c r="A400" s="39"/>
      <c r="B400" s="40"/>
      <c r="C400" s="220" t="s">
        <v>471</v>
      </c>
      <c r="D400" s="220" t="s">
        <v>133</v>
      </c>
      <c r="E400" s="221" t="s">
        <v>472</v>
      </c>
      <c r="F400" s="222" t="s">
        <v>473</v>
      </c>
      <c r="G400" s="223" t="s">
        <v>303</v>
      </c>
      <c r="H400" s="224">
        <v>487</v>
      </c>
      <c r="I400" s="225"/>
      <c r="J400" s="226">
        <f>ROUND(I400*H400,2)</f>
        <v>0</v>
      </c>
      <c r="K400" s="222" t="s">
        <v>1</v>
      </c>
      <c r="L400" s="45"/>
      <c r="M400" s="227" t="s">
        <v>1</v>
      </c>
      <c r="N400" s="228" t="s">
        <v>42</v>
      </c>
      <c r="O400" s="92"/>
      <c r="P400" s="229">
        <f>O400*H400</f>
        <v>0</v>
      </c>
      <c r="Q400" s="229">
        <v>0</v>
      </c>
      <c r="R400" s="229">
        <f>Q400*H400</f>
        <v>0</v>
      </c>
      <c r="S400" s="229">
        <v>0.00167</v>
      </c>
      <c r="T400" s="230">
        <f>S400*H400</f>
        <v>0.81329000000000007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1" t="s">
        <v>138</v>
      </c>
      <c r="AT400" s="231" t="s">
        <v>133</v>
      </c>
      <c r="AU400" s="231" t="s">
        <v>87</v>
      </c>
      <c r="AY400" s="18" t="s">
        <v>130</v>
      </c>
      <c r="BE400" s="232">
        <f>IF(N400="základní",J400,0)</f>
        <v>0</v>
      </c>
      <c r="BF400" s="232">
        <f>IF(N400="snížená",J400,0)</f>
        <v>0</v>
      </c>
      <c r="BG400" s="232">
        <f>IF(N400="zákl. přenesená",J400,0)</f>
        <v>0</v>
      </c>
      <c r="BH400" s="232">
        <f>IF(N400="sníž. přenesená",J400,0)</f>
        <v>0</v>
      </c>
      <c r="BI400" s="232">
        <f>IF(N400="nulová",J400,0)</f>
        <v>0</v>
      </c>
      <c r="BJ400" s="18" t="s">
        <v>85</v>
      </c>
      <c r="BK400" s="232">
        <f>ROUND(I400*H400,2)</f>
        <v>0</v>
      </c>
      <c r="BL400" s="18" t="s">
        <v>138</v>
      </c>
      <c r="BM400" s="231" t="s">
        <v>474</v>
      </c>
    </row>
    <row r="401" s="13" customFormat="1">
      <c r="A401" s="13"/>
      <c r="B401" s="233"/>
      <c r="C401" s="234"/>
      <c r="D401" s="235" t="s">
        <v>140</v>
      </c>
      <c r="E401" s="236" t="s">
        <v>1</v>
      </c>
      <c r="F401" s="237" t="s">
        <v>475</v>
      </c>
      <c r="G401" s="234"/>
      <c r="H401" s="236" t="s">
        <v>1</v>
      </c>
      <c r="I401" s="238"/>
      <c r="J401" s="234"/>
      <c r="K401" s="234"/>
      <c r="L401" s="239"/>
      <c r="M401" s="240"/>
      <c r="N401" s="241"/>
      <c r="O401" s="241"/>
      <c r="P401" s="241"/>
      <c r="Q401" s="241"/>
      <c r="R401" s="241"/>
      <c r="S401" s="241"/>
      <c r="T401" s="24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3" t="s">
        <v>140</v>
      </c>
      <c r="AU401" s="243" t="s">
        <v>87</v>
      </c>
      <c r="AV401" s="13" t="s">
        <v>85</v>
      </c>
      <c r="AW401" s="13" t="s">
        <v>32</v>
      </c>
      <c r="AX401" s="13" t="s">
        <v>77</v>
      </c>
      <c r="AY401" s="243" t="s">
        <v>130</v>
      </c>
    </row>
    <row r="402" s="14" customFormat="1">
      <c r="A402" s="14"/>
      <c r="B402" s="244"/>
      <c r="C402" s="245"/>
      <c r="D402" s="235" t="s">
        <v>140</v>
      </c>
      <c r="E402" s="246" t="s">
        <v>1</v>
      </c>
      <c r="F402" s="247" t="s">
        <v>476</v>
      </c>
      <c r="G402" s="245"/>
      <c r="H402" s="248">
        <v>487</v>
      </c>
      <c r="I402" s="249"/>
      <c r="J402" s="245"/>
      <c r="K402" s="245"/>
      <c r="L402" s="250"/>
      <c r="M402" s="251"/>
      <c r="N402" s="252"/>
      <c r="O402" s="252"/>
      <c r="P402" s="252"/>
      <c r="Q402" s="252"/>
      <c r="R402" s="252"/>
      <c r="S402" s="252"/>
      <c r="T402" s="253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4" t="s">
        <v>140</v>
      </c>
      <c r="AU402" s="254" t="s">
        <v>87</v>
      </c>
      <c r="AV402" s="14" t="s">
        <v>87</v>
      </c>
      <c r="AW402" s="14" t="s">
        <v>32</v>
      </c>
      <c r="AX402" s="14" t="s">
        <v>85</v>
      </c>
      <c r="AY402" s="254" t="s">
        <v>130</v>
      </c>
    </row>
    <row r="403" s="2" customFormat="1" ht="21.75" customHeight="1">
      <c r="A403" s="39"/>
      <c r="B403" s="40"/>
      <c r="C403" s="220" t="s">
        <v>477</v>
      </c>
      <c r="D403" s="220" t="s">
        <v>133</v>
      </c>
      <c r="E403" s="221" t="s">
        <v>478</v>
      </c>
      <c r="F403" s="222" t="s">
        <v>479</v>
      </c>
      <c r="G403" s="223" t="s">
        <v>303</v>
      </c>
      <c r="H403" s="224">
        <v>487</v>
      </c>
      <c r="I403" s="225"/>
      <c r="J403" s="226">
        <f>ROUND(I403*H403,2)</f>
        <v>0</v>
      </c>
      <c r="K403" s="222" t="s">
        <v>1</v>
      </c>
      <c r="L403" s="45"/>
      <c r="M403" s="227" t="s">
        <v>1</v>
      </c>
      <c r="N403" s="228" t="s">
        <v>42</v>
      </c>
      <c r="O403" s="92"/>
      <c r="P403" s="229">
        <f>O403*H403</f>
        <v>0</v>
      </c>
      <c r="Q403" s="229">
        <v>0</v>
      </c>
      <c r="R403" s="229">
        <f>Q403*H403</f>
        <v>0</v>
      </c>
      <c r="S403" s="229">
        <v>0.00167</v>
      </c>
      <c r="T403" s="230">
        <f>S403*H403</f>
        <v>0.81329000000000007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1" t="s">
        <v>138</v>
      </c>
      <c r="AT403" s="231" t="s">
        <v>133</v>
      </c>
      <c r="AU403" s="231" t="s">
        <v>87</v>
      </c>
      <c r="AY403" s="18" t="s">
        <v>130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8" t="s">
        <v>85</v>
      </c>
      <c r="BK403" s="232">
        <f>ROUND(I403*H403,2)</f>
        <v>0</v>
      </c>
      <c r="BL403" s="18" t="s">
        <v>138</v>
      </c>
      <c r="BM403" s="231" t="s">
        <v>480</v>
      </c>
    </row>
    <row r="404" s="13" customFormat="1">
      <c r="A404" s="13"/>
      <c r="B404" s="233"/>
      <c r="C404" s="234"/>
      <c r="D404" s="235" t="s">
        <v>140</v>
      </c>
      <c r="E404" s="236" t="s">
        <v>1</v>
      </c>
      <c r="F404" s="237" t="s">
        <v>475</v>
      </c>
      <c r="G404" s="234"/>
      <c r="H404" s="236" t="s">
        <v>1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140</v>
      </c>
      <c r="AU404" s="243" t="s">
        <v>87</v>
      </c>
      <c r="AV404" s="13" t="s">
        <v>85</v>
      </c>
      <c r="AW404" s="13" t="s">
        <v>32</v>
      </c>
      <c r="AX404" s="13" t="s">
        <v>77</v>
      </c>
      <c r="AY404" s="243" t="s">
        <v>130</v>
      </c>
    </row>
    <row r="405" s="14" customFormat="1">
      <c r="A405" s="14"/>
      <c r="B405" s="244"/>
      <c r="C405" s="245"/>
      <c r="D405" s="235" t="s">
        <v>140</v>
      </c>
      <c r="E405" s="246" t="s">
        <v>1</v>
      </c>
      <c r="F405" s="247" t="s">
        <v>476</v>
      </c>
      <c r="G405" s="245"/>
      <c r="H405" s="248">
        <v>487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4" t="s">
        <v>140</v>
      </c>
      <c r="AU405" s="254" t="s">
        <v>87</v>
      </c>
      <c r="AV405" s="14" t="s">
        <v>87</v>
      </c>
      <c r="AW405" s="14" t="s">
        <v>32</v>
      </c>
      <c r="AX405" s="14" t="s">
        <v>85</v>
      </c>
      <c r="AY405" s="254" t="s">
        <v>130</v>
      </c>
    </row>
    <row r="406" s="2" customFormat="1" ht="24.15" customHeight="1">
      <c r="A406" s="39"/>
      <c r="B406" s="40"/>
      <c r="C406" s="220" t="s">
        <v>481</v>
      </c>
      <c r="D406" s="220" t="s">
        <v>133</v>
      </c>
      <c r="E406" s="221" t="s">
        <v>482</v>
      </c>
      <c r="F406" s="222" t="s">
        <v>483</v>
      </c>
      <c r="G406" s="223" t="s">
        <v>421</v>
      </c>
      <c r="H406" s="224">
        <v>0.02</v>
      </c>
      <c r="I406" s="225"/>
      <c r="J406" s="226">
        <f>ROUND(I406*H406,2)</f>
        <v>0</v>
      </c>
      <c r="K406" s="222" t="s">
        <v>137</v>
      </c>
      <c r="L406" s="45"/>
      <c r="M406" s="227" t="s">
        <v>1</v>
      </c>
      <c r="N406" s="228" t="s">
        <v>42</v>
      </c>
      <c r="O406" s="92"/>
      <c r="P406" s="229">
        <f>O406*H406</f>
        <v>0</v>
      </c>
      <c r="Q406" s="229">
        <v>0</v>
      </c>
      <c r="R406" s="229">
        <f>Q406*H406</f>
        <v>0</v>
      </c>
      <c r="S406" s="229">
        <v>0</v>
      </c>
      <c r="T406" s="230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1" t="s">
        <v>145</v>
      </c>
      <c r="AT406" s="231" t="s">
        <v>133</v>
      </c>
      <c r="AU406" s="231" t="s">
        <v>87</v>
      </c>
      <c r="AY406" s="18" t="s">
        <v>130</v>
      </c>
      <c r="BE406" s="232">
        <f>IF(N406="základní",J406,0)</f>
        <v>0</v>
      </c>
      <c r="BF406" s="232">
        <f>IF(N406="snížená",J406,0)</f>
        <v>0</v>
      </c>
      <c r="BG406" s="232">
        <f>IF(N406="zákl. přenesená",J406,0)</f>
        <v>0</v>
      </c>
      <c r="BH406" s="232">
        <f>IF(N406="sníž. přenesená",J406,0)</f>
        <v>0</v>
      </c>
      <c r="BI406" s="232">
        <f>IF(N406="nulová",J406,0)</f>
        <v>0</v>
      </c>
      <c r="BJ406" s="18" t="s">
        <v>85</v>
      </c>
      <c r="BK406" s="232">
        <f>ROUND(I406*H406,2)</f>
        <v>0</v>
      </c>
      <c r="BL406" s="18" t="s">
        <v>145</v>
      </c>
      <c r="BM406" s="231" t="s">
        <v>484</v>
      </c>
    </row>
    <row r="407" s="12" customFormat="1" ht="25.92" customHeight="1">
      <c r="A407" s="12"/>
      <c r="B407" s="204"/>
      <c r="C407" s="205"/>
      <c r="D407" s="206" t="s">
        <v>76</v>
      </c>
      <c r="E407" s="207" t="s">
        <v>485</v>
      </c>
      <c r="F407" s="207" t="s">
        <v>486</v>
      </c>
      <c r="G407" s="205"/>
      <c r="H407" s="205"/>
      <c r="I407" s="208"/>
      <c r="J407" s="209">
        <f>BK407</f>
        <v>0</v>
      </c>
      <c r="K407" s="205"/>
      <c r="L407" s="210"/>
      <c r="M407" s="211"/>
      <c r="N407" s="212"/>
      <c r="O407" s="212"/>
      <c r="P407" s="213">
        <f>P408</f>
        <v>0</v>
      </c>
      <c r="Q407" s="212"/>
      <c r="R407" s="213">
        <f>R408</f>
        <v>0</v>
      </c>
      <c r="S407" s="212"/>
      <c r="T407" s="214">
        <f>T408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15" t="s">
        <v>145</v>
      </c>
      <c r="AT407" s="216" t="s">
        <v>76</v>
      </c>
      <c r="AU407" s="216" t="s">
        <v>77</v>
      </c>
      <c r="AY407" s="215" t="s">
        <v>130</v>
      </c>
      <c r="BK407" s="217">
        <f>BK408</f>
        <v>0</v>
      </c>
    </row>
    <row r="408" s="2" customFormat="1" ht="16.5" customHeight="1">
      <c r="A408" s="39"/>
      <c r="B408" s="40"/>
      <c r="C408" s="220" t="s">
        <v>487</v>
      </c>
      <c r="D408" s="220" t="s">
        <v>133</v>
      </c>
      <c r="E408" s="221" t="s">
        <v>485</v>
      </c>
      <c r="F408" s="222" t="s">
        <v>488</v>
      </c>
      <c r="G408" s="223" t="s">
        <v>370</v>
      </c>
      <c r="H408" s="224">
        <v>40</v>
      </c>
      <c r="I408" s="225"/>
      <c r="J408" s="226">
        <f>ROUND(I408*H408,2)</f>
        <v>0</v>
      </c>
      <c r="K408" s="222" t="s">
        <v>1</v>
      </c>
      <c r="L408" s="45"/>
      <c r="M408" s="277" t="s">
        <v>1</v>
      </c>
      <c r="N408" s="278" t="s">
        <v>42</v>
      </c>
      <c r="O408" s="279"/>
      <c r="P408" s="280">
        <f>O408*H408</f>
        <v>0</v>
      </c>
      <c r="Q408" s="280">
        <v>0</v>
      </c>
      <c r="R408" s="280">
        <f>Q408*H408</f>
        <v>0</v>
      </c>
      <c r="S408" s="280">
        <v>0</v>
      </c>
      <c r="T408" s="281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1" t="s">
        <v>489</v>
      </c>
      <c r="AT408" s="231" t="s">
        <v>133</v>
      </c>
      <c r="AU408" s="231" t="s">
        <v>85</v>
      </c>
      <c r="AY408" s="18" t="s">
        <v>130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18" t="s">
        <v>85</v>
      </c>
      <c r="BK408" s="232">
        <f>ROUND(I408*H408,2)</f>
        <v>0</v>
      </c>
      <c r="BL408" s="18" t="s">
        <v>489</v>
      </c>
      <c r="BM408" s="231" t="s">
        <v>490</v>
      </c>
    </row>
    <row r="409" s="2" customFormat="1" ht="6.96" customHeight="1">
      <c r="A409" s="39"/>
      <c r="B409" s="67"/>
      <c r="C409" s="68"/>
      <c r="D409" s="68"/>
      <c r="E409" s="68"/>
      <c r="F409" s="68"/>
      <c r="G409" s="68"/>
      <c r="H409" s="68"/>
      <c r="I409" s="68"/>
      <c r="J409" s="68"/>
      <c r="K409" s="68"/>
      <c r="L409" s="45"/>
      <c r="M409" s="39"/>
      <c r="O409" s="39"/>
      <c r="P409" s="39"/>
      <c r="Q409" s="39"/>
      <c r="R409" s="39"/>
      <c r="S409" s="39"/>
      <c r="T409" s="39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</row>
  </sheetData>
  <sheetProtection sheet="1" autoFilter="0" formatColumns="0" formatRows="0" objects="1" scenarios="1" spinCount="100000" saltValue="7YQKCCrRXhBQzOg4iMRta0RLM3hUVPeIvD9QpIu4cK7hlGjKAgfFjDu2Kw6WONOgprmTUseXFA/ncE2VYD3EYw==" hashValue="1YcMTnAlOuC0o+fn5Pki5AotoDtVg4Tmxlz1Q75+wvMp/gQ61Fby/UHaUn1JnCa75w9cnVSCurXQ8oDYIYwM/Q==" algorithmName="SHA-512" password="CC35"/>
  <autoFilter ref="C128:K408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</row>
    <row r="4" s="1" customFormat="1" ht="24.96" customHeight="1">
      <c r="B4" s="21"/>
      <c r="D4" s="140" t="s">
        <v>94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26.25" customHeight="1">
      <c r="B7" s="21"/>
      <c r="E7" s="143" t="str">
        <f>'Rekapitulace stavby'!K6</f>
        <v xml:space="preserve">Oprava fasády - Gymnázium Boženy Němcové, sekce IB,  Hradec Králové, 5.9.2023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95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491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5. 9. 2023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27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34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7"/>
      <c r="B27" s="148"/>
      <c r="C27" s="147"/>
      <c r="D27" s="147"/>
      <c r="E27" s="149" t="s">
        <v>36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37</v>
      </c>
      <c r="E30" s="39"/>
      <c r="F30" s="39"/>
      <c r="G30" s="39"/>
      <c r="H30" s="39"/>
      <c r="I30" s="39"/>
      <c r="J30" s="153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39</v>
      </c>
      <c r="G32" s="39"/>
      <c r="H32" s="39"/>
      <c r="I32" s="154" t="s">
        <v>38</v>
      </c>
      <c r="J32" s="154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41</v>
      </c>
      <c r="E33" s="142" t="s">
        <v>42</v>
      </c>
      <c r="F33" s="156">
        <f>ROUND((SUM(BE121:BE155)),  2)</f>
        <v>0</v>
      </c>
      <c r="G33" s="39"/>
      <c r="H33" s="39"/>
      <c r="I33" s="157">
        <v>0.20999999999999999</v>
      </c>
      <c r="J33" s="156">
        <f>ROUND(((SUM(BE121:BE155))*I33),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43</v>
      </c>
      <c r="F34" s="156">
        <f>ROUND((SUM(BF121:BF155)),  2)</f>
        <v>0</v>
      </c>
      <c r="G34" s="39"/>
      <c r="H34" s="39"/>
      <c r="I34" s="157">
        <v>0.14999999999999999</v>
      </c>
      <c r="J34" s="156">
        <f>ROUND(((SUM(BF121:BF155))*I34),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44</v>
      </c>
      <c r="F35" s="156">
        <f>ROUND((SUM(BG121:BG155)),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45</v>
      </c>
      <c r="F36" s="156">
        <f>ROUND((SUM(BH121:BH155)),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46</v>
      </c>
      <c r="F37" s="156">
        <f>ROUND((SUM(BI121:BI155)),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50</v>
      </c>
      <c r="E50" s="166"/>
      <c r="F50" s="166"/>
      <c r="G50" s="165" t="s">
        <v>51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52</v>
      </c>
      <c r="E61" s="168"/>
      <c r="F61" s="169" t="s">
        <v>53</v>
      </c>
      <c r="G61" s="167" t="s">
        <v>52</v>
      </c>
      <c r="H61" s="168"/>
      <c r="I61" s="168"/>
      <c r="J61" s="170" t="s">
        <v>53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54</v>
      </c>
      <c r="E65" s="171"/>
      <c r="F65" s="171"/>
      <c r="G65" s="165" t="s">
        <v>55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52</v>
      </c>
      <c r="E76" s="168"/>
      <c r="F76" s="169" t="s">
        <v>53</v>
      </c>
      <c r="G76" s="167" t="s">
        <v>52</v>
      </c>
      <c r="H76" s="168"/>
      <c r="I76" s="168"/>
      <c r="J76" s="170" t="s">
        <v>53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6.25" customHeight="1">
      <c r="A85" s="39"/>
      <c r="B85" s="40"/>
      <c r="C85" s="41"/>
      <c r="D85" s="41"/>
      <c r="E85" s="176" t="str">
        <f>E7</f>
        <v xml:space="preserve">Oprava fasády - Gymnázium Boženy Němcové, sekce IB,  Hradec Králové, 5.9.2023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Sekce IB.1 - Vedlejší rozpočtovací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parč. č. sr. 407/1</v>
      </c>
      <c r="G89" s="41"/>
      <c r="H89" s="41"/>
      <c r="I89" s="33" t="s">
        <v>22</v>
      </c>
      <c r="J89" s="80" t="str">
        <f>IF(J12="","",J12)</f>
        <v>5. 9. 2023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Královehradecký kraj, Pivovarské nám. 1245, Hradec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40.0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Projecticon s.r.o., A. Kopeckého 151, Nový Hrádek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7" t="s">
        <v>98</v>
      </c>
      <c r="D94" s="178"/>
      <c r="E94" s="178"/>
      <c r="F94" s="178"/>
      <c r="G94" s="178"/>
      <c r="H94" s="178"/>
      <c r="I94" s="178"/>
      <c r="J94" s="179" t="s">
        <v>99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80" t="s">
        <v>100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101</v>
      </c>
    </row>
    <row r="97" hidden="1" s="9" customFormat="1" ht="24.96" customHeight="1">
      <c r="A97" s="9"/>
      <c r="B97" s="181"/>
      <c r="C97" s="182"/>
      <c r="D97" s="183" t="s">
        <v>492</v>
      </c>
      <c r="E97" s="184"/>
      <c r="F97" s="184"/>
      <c r="G97" s="184"/>
      <c r="H97" s="184"/>
      <c r="I97" s="184"/>
      <c r="J97" s="185">
        <f>J122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7"/>
      <c r="C98" s="188"/>
      <c r="D98" s="189" t="s">
        <v>493</v>
      </c>
      <c r="E98" s="190"/>
      <c r="F98" s="190"/>
      <c r="G98" s="190"/>
      <c r="H98" s="190"/>
      <c r="I98" s="190"/>
      <c r="J98" s="191">
        <f>J123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7"/>
      <c r="C99" s="188"/>
      <c r="D99" s="189" t="s">
        <v>494</v>
      </c>
      <c r="E99" s="190"/>
      <c r="F99" s="190"/>
      <c r="G99" s="190"/>
      <c r="H99" s="190"/>
      <c r="I99" s="190"/>
      <c r="J99" s="191">
        <f>J136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7"/>
      <c r="C100" s="188"/>
      <c r="D100" s="189" t="s">
        <v>495</v>
      </c>
      <c r="E100" s="190"/>
      <c r="F100" s="190"/>
      <c r="G100" s="190"/>
      <c r="H100" s="190"/>
      <c r="I100" s="190"/>
      <c r="J100" s="191">
        <f>J146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7"/>
      <c r="C101" s="188"/>
      <c r="D101" s="189" t="s">
        <v>496</v>
      </c>
      <c r="E101" s="190"/>
      <c r="F101" s="190"/>
      <c r="G101" s="190"/>
      <c r="H101" s="190"/>
      <c r="I101" s="190"/>
      <c r="J101" s="191">
        <f>J153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hidden="1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/>
    <row r="105" hidden="1"/>
    <row r="106" hidden="1"/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115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6.25" customHeight="1">
      <c r="A111" s="39"/>
      <c r="B111" s="40"/>
      <c r="C111" s="41"/>
      <c r="D111" s="41"/>
      <c r="E111" s="176" t="str">
        <f>E7</f>
        <v xml:space="preserve">Oprava fasády - Gymnázium Boženy Němcové, sekce IB,  Hradec Králové, 5.9.2023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95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Sekce IB.1 - Vedlejší rozpočtovací náklady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parč. č. sr. 407/1</v>
      </c>
      <c r="G115" s="41"/>
      <c r="H115" s="41"/>
      <c r="I115" s="33" t="s">
        <v>22</v>
      </c>
      <c r="J115" s="80" t="str">
        <f>IF(J12="","",J12)</f>
        <v>5. 9. 2023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Královehradecký kraj, Pivovarské nám. 1245, Hradec</v>
      </c>
      <c r="G117" s="41"/>
      <c r="H117" s="41"/>
      <c r="I117" s="33" t="s">
        <v>30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40.0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>Projecticon s.r.o., A. Kopeckého 151, Nový Hrádek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3"/>
      <c r="B120" s="194"/>
      <c r="C120" s="195" t="s">
        <v>116</v>
      </c>
      <c r="D120" s="196" t="s">
        <v>62</v>
      </c>
      <c r="E120" s="196" t="s">
        <v>58</v>
      </c>
      <c r="F120" s="196" t="s">
        <v>59</v>
      </c>
      <c r="G120" s="196" t="s">
        <v>117</v>
      </c>
      <c r="H120" s="196" t="s">
        <v>118</v>
      </c>
      <c r="I120" s="196" t="s">
        <v>119</v>
      </c>
      <c r="J120" s="196" t="s">
        <v>99</v>
      </c>
      <c r="K120" s="197" t="s">
        <v>120</v>
      </c>
      <c r="L120" s="198"/>
      <c r="M120" s="101" t="s">
        <v>1</v>
      </c>
      <c r="N120" s="102" t="s">
        <v>41</v>
      </c>
      <c r="O120" s="102" t="s">
        <v>121</v>
      </c>
      <c r="P120" s="102" t="s">
        <v>122</v>
      </c>
      <c r="Q120" s="102" t="s">
        <v>123</v>
      </c>
      <c r="R120" s="102" t="s">
        <v>124</v>
      </c>
      <c r="S120" s="102" t="s">
        <v>125</v>
      </c>
      <c r="T120" s="103" t="s">
        <v>126</v>
      </c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</row>
    <row r="121" s="2" customFormat="1" ht="22.8" customHeight="1">
      <c r="A121" s="39"/>
      <c r="B121" s="40"/>
      <c r="C121" s="108" t="s">
        <v>127</v>
      </c>
      <c r="D121" s="41"/>
      <c r="E121" s="41"/>
      <c r="F121" s="41"/>
      <c r="G121" s="41"/>
      <c r="H121" s="41"/>
      <c r="I121" s="41"/>
      <c r="J121" s="199">
        <f>BK121</f>
        <v>0</v>
      </c>
      <c r="K121" s="41"/>
      <c r="L121" s="45"/>
      <c r="M121" s="104"/>
      <c r="N121" s="200"/>
      <c r="O121" s="105"/>
      <c r="P121" s="201">
        <f>P122</f>
        <v>0</v>
      </c>
      <c r="Q121" s="105"/>
      <c r="R121" s="201">
        <f>R122</f>
        <v>0</v>
      </c>
      <c r="S121" s="105"/>
      <c r="T121" s="202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76</v>
      </c>
      <c r="AU121" s="18" t="s">
        <v>101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76</v>
      </c>
      <c r="E122" s="207" t="s">
        <v>497</v>
      </c>
      <c r="F122" s="207" t="s">
        <v>498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P123+P136+P146+P153</f>
        <v>0</v>
      </c>
      <c r="Q122" s="212"/>
      <c r="R122" s="213">
        <f>R123+R136+R146+R153</f>
        <v>0</v>
      </c>
      <c r="S122" s="212"/>
      <c r="T122" s="214">
        <f>T123+T136+T146+T153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159</v>
      </c>
      <c r="AT122" s="216" t="s">
        <v>76</v>
      </c>
      <c r="AU122" s="216" t="s">
        <v>77</v>
      </c>
      <c r="AY122" s="215" t="s">
        <v>130</v>
      </c>
      <c r="BK122" s="217">
        <f>BK123+BK136+BK146+BK153</f>
        <v>0</v>
      </c>
    </row>
    <row r="123" s="12" customFormat="1" ht="22.8" customHeight="1">
      <c r="A123" s="12"/>
      <c r="B123" s="204"/>
      <c r="C123" s="205"/>
      <c r="D123" s="206" t="s">
        <v>76</v>
      </c>
      <c r="E123" s="218" t="s">
        <v>499</v>
      </c>
      <c r="F123" s="218" t="s">
        <v>500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SUM(P124:P135)</f>
        <v>0</v>
      </c>
      <c r="Q123" s="212"/>
      <c r="R123" s="213">
        <f>SUM(R124:R135)</f>
        <v>0</v>
      </c>
      <c r="S123" s="212"/>
      <c r="T123" s="214">
        <f>SUM(T124:T135)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159</v>
      </c>
      <c r="AT123" s="216" t="s">
        <v>76</v>
      </c>
      <c r="AU123" s="216" t="s">
        <v>85</v>
      </c>
      <c r="AY123" s="215" t="s">
        <v>130</v>
      </c>
      <c r="BK123" s="217">
        <f>SUM(BK124:BK135)</f>
        <v>0</v>
      </c>
    </row>
    <row r="124" s="2" customFormat="1" ht="55.5" customHeight="1">
      <c r="A124" s="39"/>
      <c r="B124" s="40"/>
      <c r="C124" s="220" t="s">
        <v>85</v>
      </c>
      <c r="D124" s="220" t="s">
        <v>133</v>
      </c>
      <c r="E124" s="221" t="s">
        <v>501</v>
      </c>
      <c r="F124" s="222" t="s">
        <v>502</v>
      </c>
      <c r="G124" s="223" t="s">
        <v>503</v>
      </c>
      <c r="H124" s="224">
        <v>1</v>
      </c>
      <c r="I124" s="225"/>
      <c r="J124" s="226">
        <f>ROUND(I124*H124,2)</f>
        <v>0</v>
      </c>
      <c r="K124" s="222" t="s">
        <v>1</v>
      </c>
      <c r="L124" s="45"/>
      <c r="M124" s="227" t="s">
        <v>1</v>
      </c>
      <c r="N124" s="228" t="s">
        <v>42</v>
      </c>
      <c r="O124" s="92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1" t="s">
        <v>504</v>
      </c>
      <c r="AT124" s="231" t="s">
        <v>133</v>
      </c>
      <c r="AU124" s="231" t="s">
        <v>87</v>
      </c>
      <c r="AY124" s="18" t="s">
        <v>130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85</v>
      </c>
      <c r="BK124" s="232">
        <f>ROUND(I124*H124,2)</f>
        <v>0</v>
      </c>
      <c r="BL124" s="18" t="s">
        <v>504</v>
      </c>
      <c r="BM124" s="231" t="s">
        <v>505</v>
      </c>
    </row>
    <row r="125" s="2" customFormat="1" ht="37.8" customHeight="1">
      <c r="A125" s="39"/>
      <c r="B125" s="40"/>
      <c r="C125" s="220" t="s">
        <v>87</v>
      </c>
      <c r="D125" s="220" t="s">
        <v>133</v>
      </c>
      <c r="E125" s="221" t="s">
        <v>506</v>
      </c>
      <c r="F125" s="222" t="s">
        <v>507</v>
      </c>
      <c r="G125" s="223" t="s">
        <v>503</v>
      </c>
      <c r="H125" s="224">
        <v>1</v>
      </c>
      <c r="I125" s="225"/>
      <c r="J125" s="226">
        <f>ROUND(I125*H125,2)</f>
        <v>0</v>
      </c>
      <c r="K125" s="222" t="s">
        <v>1</v>
      </c>
      <c r="L125" s="45"/>
      <c r="M125" s="227" t="s">
        <v>1</v>
      </c>
      <c r="N125" s="228" t="s">
        <v>42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504</v>
      </c>
      <c r="AT125" s="231" t="s">
        <v>133</v>
      </c>
      <c r="AU125" s="231" t="s">
        <v>87</v>
      </c>
      <c r="AY125" s="18" t="s">
        <v>130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85</v>
      </c>
      <c r="BK125" s="232">
        <f>ROUND(I125*H125,2)</f>
        <v>0</v>
      </c>
      <c r="BL125" s="18" t="s">
        <v>504</v>
      </c>
      <c r="BM125" s="231" t="s">
        <v>508</v>
      </c>
    </row>
    <row r="126" s="2" customFormat="1" ht="49.05" customHeight="1">
      <c r="A126" s="39"/>
      <c r="B126" s="40"/>
      <c r="C126" s="220" t="s">
        <v>149</v>
      </c>
      <c r="D126" s="220" t="s">
        <v>133</v>
      </c>
      <c r="E126" s="221" t="s">
        <v>509</v>
      </c>
      <c r="F126" s="222" t="s">
        <v>510</v>
      </c>
      <c r="G126" s="223" t="s">
        <v>503</v>
      </c>
      <c r="H126" s="224">
        <v>1</v>
      </c>
      <c r="I126" s="225"/>
      <c r="J126" s="226">
        <f>ROUND(I126*H126,2)</f>
        <v>0</v>
      </c>
      <c r="K126" s="222" t="s">
        <v>1</v>
      </c>
      <c r="L126" s="45"/>
      <c r="M126" s="227" t="s">
        <v>1</v>
      </c>
      <c r="N126" s="228" t="s">
        <v>42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504</v>
      </c>
      <c r="AT126" s="231" t="s">
        <v>133</v>
      </c>
      <c r="AU126" s="231" t="s">
        <v>87</v>
      </c>
      <c r="AY126" s="18" t="s">
        <v>130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85</v>
      </c>
      <c r="BK126" s="232">
        <f>ROUND(I126*H126,2)</f>
        <v>0</v>
      </c>
      <c r="BL126" s="18" t="s">
        <v>504</v>
      </c>
      <c r="BM126" s="231" t="s">
        <v>511</v>
      </c>
    </row>
    <row r="127" s="2" customFormat="1" ht="49.05" customHeight="1">
      <c r="A127" s="39"/>
      <c r="B127" s="40"/>
      <c r="C127" s="220" t="s">
        <v>145</v>
      </c>
      <c r="D127" s="220" t="s">
        <v>133</v>
      </c>
      <c r="E127" s="221" t="s">
        <v>512</v>
      </c>
      <c r="F127" s="222" t="s">
        <v>513</v>
      </c>
      <c r="G127" s="223" t="s">
        <v>503</v>
      </c>
      <c r="H127" s="224">
        <v>1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42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504</v>
      </c>
      <c r="AT127" s="231" t="s">
        <v>133</v>
      </c>
      <c r="AU127" s="231" t="s">
        <v>87</v>
      </c>
      <c r="AY127" s="18" t="s">
        <v>130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85</v>
      </c>
      <c r="BK127" s="232">
        <f>ROUND(I127*H127,2)</f>
        <v>0</v>
      </c>
      <c r="BL127" s="18" t="s">
        <v>504</v>
      </c>
      <c r="BM127" s="231" t="s">
        <v>514</v>
      </c>
    </row>
    <row r="128" s="2" customFormat="1" ht="24.15" customHeight="1">
      <c r="A128" s="39"/>
      <c r="B128" s="40"/>
      <c r="C128" s="220" t="s">
        <v>159</v>
      </c>
      <c r="D128" s="220" t="s">
        <v>133</v>
      </c>
      <c r="E128" s="221" t="s">
        <v>515</v>
      </c>
      <c r="F128" s="222" t="s">
        <v>516</v>
      </c>
      <c r="G128" s="223" t="s">
        <v>503</v>
      </c>
      <c r="H128" s="224">
        <v>1</v>
      </c>
      <c r="I128" s="225"/>
      <c r="J128" s="226">
        <f>ROUND(I128*H128,2)</f>
        <v>0</v>
      </c>
      <c r="K128" s="222" t="s">
        <v>1</v>
      </c>
      <c r="L128" s="45"/>
      <c r="M128" s="227" t="s">
        <v>1</v>
      </c>
      <c r="N128" s="228" t="s">
        <v>42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504</v>
      </c>
      <c r="AT128" s="231" t="s">
        <v>133</v>
      </c>
      <c r="AU128" s="231" t="s">
        <v>87</v>
      </c>
      <c r="AY128" s="18" t="s">
        <v>130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85</v>
      </c>
      <c r="BK128" s="232">
        <f>ROUND(I128*H128,2)</f>
        <v>0</v>
      </c>
      <c r="BL128" s="18" t="s">
        <v>504</v>
      </c>
      <c r="BM128" s="231" t="s">
        <v>517</v>
      </c>
    </row>
    <row r="129" s="2" customFormat="1" ht="24.15" customHeight="1">
      <c r="A129" s="39"/>
      <c r="B129" s="40"/>
      <c r="C129" s="220" t="s">
        <v>163</v>
      </c>
      <c r="D129" s="220" t="s">
        <v>133</v>
      </c>
      <c r="E129" s="221" t="s">
        <v>518</v>
      </c>
      <c r="F129" s="222" t="s">
        <v>519</v>
      </c>
      <c r="G129" s="223" t="s">
        <v>503</v>
      </c>
      <c r="H129" s="224">
        <v>1</v>
      </c>
      <c r="I129" s="225"/>
      <c r="J129" s="226">
        <f>ROUND(I129*H129,2)</f>
        <v>0</v>
      </c>
      <c r="K129" s="222" t="s">
        <v>1</v>
      </c>
      <c r="L129" s="45"/>
      <c r="M129" s="227" t="s">
        <v>1</v>
      </c>
      <c r="N129" s="228" t="s">
        <v>42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504</v>
      </c>
      <c r="AT129" s="231" t="s">
        <v>133</v>
      </c>
      <c r="AU129" s="231" t="s">
        <v>87</v>
      </c>
      <c r="AY129" s="18" t="s">
        <v>130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85</v>
      </c>
      <c r="BK129" s="232">
        <f>ROUND(I129*H129,2)</f>
        <v>0</v>
      </c>
      <c r="BL129" s="18" t="s">
        <v>504</v>
      </c>
      <c r="BM129" s="231" t="s">
        <v>520</v>
      </c>
    </row>
    <row r="130" s="2" customFormat="1" ht="24.15" customHeight="1">
      <c r="A130" s="39"/>
      <c r="B130" s="40"/>
      <c r="C130" s="220" t="s">
        <v>167</v>
      </c>
      <c r="D130" s="220" t="s">
        <v>133</v>
      </c>
      <c r="E130" s="221" t="s">
        <v>521</v>
      </c>
      <c r="F130" s="222" t="s">
        <v>522</v>
      </c>
      <c r="G130" s="223" t="s">
        <v>503</v>
      </c>
      <c r="H130" s="224">
        <v>1</v>
      </c>
      <c r="I130" s="225"/>
      <c r="J130" s="226">
        <f>ROUND(I130*H130,2)</f>
        <v>0</v>
      </c>
      <c r="K130" s="222" t="s">
        <v>1</v>
      </c>
      <c r="L130" s="45"/>
      <c r="M130" s="227" t="s">
        <v>1</v>
      </c>
      <c r="N130" s="228" t="s">
        <v>42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504</v>
      </c>
      <c r="AT130" s="231" t="s">
        <v>133</v>
      </c>
      <c r="AU130" s="231" t="s">
        <v>87</v>
      </c>
      <c r="AY130" s="18" t="s">
        <v>130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85</v>
      </c>
      <c r="BK130" s="232">
        <f>ROUND(I130*H130,2)</f>
        <v>0</v>
      </c>
      <c r="BL130" s="18" t="s">
        <v>504</v>
      </c>
      <c r="BM130" s="231" t="s">
        <v>523</v>
      </c>
    </row>
    <row r="131" s="2" customFormat="1" ht="62.7" customHeight="1">
      <c r="A131" s="39"/>
      <c r="B131" s="40"/>
      <c r="C131" s="220" t="s">
        <v>177</v>
      </c>
      <c r="D131" s="220" t="s">
        <v>133</v>
      </c>
      <c r="E131" s="221" t="s">
        <v>524</v>
      </c>
      <c r="F131" s="222" t="s">
        <v>525</v>
      </c>
      <c r="G131" s="223" t="s">
        <v>503</v>
      </c>
      <c r="H131" s="224">
        <v>1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42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504</v>
      </c>
      <c r="AT131" s="231" t="s">
        <v>133</v>
      </c>
      <c r="AU131" s="231" t="s">
        <v>87</v>
      </c>
      <c r="AY131" s="18" t="s">
        <v>130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85</v>
      </c>
      <c r="BK131" s="232">
        <f>ROUND(I131*H131,2)</f>
        <v>0</v>
      </c>
      <c r="BL131" s="18" t="s">
        <v>504</v>
      </c>
      <c r="BM131" s="231" t="s">
        <v>526</v>
      </c>
    </row>
    <row r="132" s="2" customFormat="1" ht="16.5" customHeight="1">
      <c r="A132" s="39"/>
      <c r="B132" s="40"/>
      <c r="C132" s="220" t="s">
        <v>181</v>
      </c>
      <c r="D132" s="220" t="s">
        <v>133</v>
      </c>
      <c r="E132" s="221" t="s">
        <v>527</v>
      </c>
      <c r="F132" s="222" t="s">
        <v>528</v>
      </c>
      <c r="G132" s="223" t="s">
        <v>503</v>
      </c>
      <c r="H132" s="224">
        <v>1</v>
      </c>
      <c r="I132" s="225"/>
      <c r="J132" s="226">
        <f>ROUND(I132*H132,2)</f>
        <v>0</v>
      </c>
      <c r="K132" s="222" t="s">
        <v>529</v>
      </c>
      <c r="L132" s="45"/>
      <c r="M132" s="227" t="s">
        <v>1</v>
      </c>
      <c r="N132" s="228" t="s">
        <v>42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504</v>
      </c>
      <c r="AT132" s="231" t="s">
        <v>133</v>
      </c>
      <c r="AU132" s="231" t="s">
        <v>87</v>
      </c>
      <c r="AY132" s="18" t="s">
        <v>130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85</v>
      </c>
      <c r="BK132" s="232">
        <f>ROUND(I132*H132,2)</f>
        <v>0</v>
      </c>
      <c r="BL132" s="18" t="s">
        <v>504</v>
      </c>
      <c r="BM132" s="231" t="s">
        <v>530</v>
      </c>
    </row>
    <row r="133" s="2" customFormat="1">
      <c r="A133" s="39"/>
      <c r="B133" s="40"/>
      <c r="C133" s="41"/>
      <c r="D133" s="235" t="s">
        <v>531</v>
      </c>
      <c r="E133" s="41"/>
      <c r="F133" s="282" t="s">
        <v>532</v>
      </c>
      <c r="G133" s="41"/>
      <c r="H133" s="41"/>
      <c r="I133" s="283"/>
      <c r="J133" s="41"/>
      <c r="K133" s="41"/>
      <c r="L133" s="45"/>
      <c r="M133" s="284"/>
      <c r="N133" s="285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531</v>
      </c>
      <c r="AU133" s="18" t="s">
        <v>87</v>
      </c>
    </row>
    <row r="134" s="2" customFormat="1" ht="16.5" customHeight="1">
      <c r="A134" s="39"/>
      <c r="B134" s="40"/>
      <c r="C134" s="220" t="s">
        <v>185</v>
      </c>
      <c r="D134" s="220" t="s">
        <v>133</v>
      </c>
      <c r="E134" s="221" t="s">
        <v>533</v>
      </c>
      <c r="F134" s="222" t="s">
        <v>534</v>
      </c>
      <c r="G134" s="223" t="s">
        <v>503</v>
      </c>
      <c r="H134" s="224">
        <v>1</v>
      </c>
      <c r="I134" s="225"/>
      <c r="J134" s="226">
        <f>ROUND(I134*H134,2)</f>
        <v>0</v>
      </c>
      <c r="K134" s="222" t="s">
        <v>1</v>
      </c>
      <c r="L134" s="45"/>
      <c r="M134" s="227" t="s">
        <v>1</v>
      </c>
      <c r="N134" s="228" t="s">
        <v>42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504</v>
      </c>
      <c r="AT134" s="231" t="s">
        <v>133</v>
      </c>
      <c r="AU134" s="231" t="s">
        <v>87</v>
      </c>
      <c r="AY134" s="18" t="s">
        <v>130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85</v>
      </c>
      <c r="BK134" s="232">
        <f>ROUND(I134*H134,2)</f>
        <v>0</v>
      </c>
      <c r="BL134" s="18" t="s">
        <v>504</v>
      </c>
      <c r="BM134" s="231" t="s">
        <v>535</v>
      </c>
    </row>
    <row r="135" s="2" customFormat="1">
      <c r="A135" s="39"/>
      <c r="B135" s="40"/>
      <c r="C135" s="41"/>
      <c r="D135" s="235" t="s">
        <v>531</v>
      </c>
      <c r="E135" s="41"/>
      <c r="F135" s="282" t="s">
        <v>536</v>
      </c>
      <c r="G135" s="41"/>
      <c r="H135" s="41"/>
      <c r="I135" s="283"/>
      <c r="J135" s="41"/>
      <c r="K135" s="41"/>
      <c r="L135" s="45"/>
      <c r="M135" s="284"/>
      <c r="N135" s="285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531</v>
      </c>
      <c r="AU135" s="18" t="s">
        <v>87</v>
      </c>
    </row>
    <row r="136" s="12" customFormat="1" ht="22.8" customHeight="1">
      <c r="A136" s="12"/>
      <c r="B136" s="204"/>
      <c r="C136" s="205"/>
      <c r="D136" s="206" t="s">
        <v>76</v>
      </c>
      <c r="E136" s="218" t="s">
        <v>537</v>
      </c>
      <c r="F136" s="218" t="s">
        <v>538</v>
      </c>
      <c r="G136" s="205"/>
      <c r="H136" s="205"/>
      <c r="I136" s="208"/>
      <c r="J136" s="219">
        <f>BK136</f>
        <v>0</v>
      </c>
      <c r="K136" s="205"/>
      <c r="L136" s="210"/>
      <c r="M136" s="211"/>
      <c r="N136" s="212"/>
      <c r="O136" s="212"/>
      <c r="P136" s="213">
        <f>SUM(P137:P145)</f>
        <v>0</v>
      </c>
      <c r="Q136" s="212"/>
      <c r="R136" s="213">
        <f>SUM(R137:R145)</f>
        <v>0</v>
      </c>
      <c r="S136" s="212"/>
      <c r="T136" s="214">
        <f>SUM(T137:T145)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5" t="s">
        <v>159</v>
      </c>
      <c r="AT136" s="216" t="s">
        <v>76</v>
      </c>
      <c r="AU136" s="216" t="s">
        <v>85</v>
      </c>
      <c r="AY136" s="215" t="s">
        <v>130</v>
      </c>
      <c r="BK136" s="217">
        <f>SUM(BK137:BK145)</f>
        <v>0</v>
      </c>
    </row>
    <row r="137" s="2" customFormat="1" ht="16.5" customHeight="1">
      <c r="A137" s="39"/>
      <c r="B137" s="40"/>
      <c r="C137" s="220" t="s">
        <v>189</v>
      </c>
      <c r="D137" s="220" t="s">
        <v>133</v>
      </c>
      <c r="E137" s="221" t="s">
        <v>539</v>
      </c>
      <c r="F137" s="222" t="s">
        <v>540</v>
      </c>
      <c r="G137" s="223" t="s">
        <v>503</v>
      </c>
      <c r="H137" s="224">
        <v>1</v>
      </c>
      <c r="I137" s="225"/>
      <c r="J137" s="226">
        <f>ROUND(I137*H137,2)</f>
        <v>0</v>
      </c>
      <c r="K137" s="222" t="s">
        <v>529</v>
      </c>
      <c r="L137" s="45"/>
      <c r="M137" s="227" t="s">
        <v>1</v>
      </c>
      <c r="N137" s="228" t="s">
        <v>42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504</v>
      </c>
      <c r="AT137" s="231" t="s">
        <v>133</v>
      </c>
      <c r="AU137" s="231" t="s">
        <v>87</v>
      </c>
      <c r="AY137" s="18" t="s">
        <v>130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85</v>
      </c>
      <c r="BK137" s="232">
        <f>ROUND(I137*H137,2)</f>
        <v>0</v>
      </c>
      <c r="BL137" s="18" t="s">
        <v>504</v>
      </c>
      <c r="BM137" s="231" t="s">
        <v>541</v>
      </c>
    </row>
    <row r="138" s="2" customFormat="1" ht="16.5" customHeight="1">
      <c r="A138" s="39"/>
      <c r="B138" s="40"/>
      <c r="C138" s="220" t="s">
        <v>193</v>
      </c>
      <c r="D138" s="220" t="s">
        <v>133</v>
      </c>
      <c r="E138" s="221" t="s">
        <v>542</v>
      </c>
      <c r="F138" s="222" t="s">
        <v>543</v>
      </c>
      <c r="G138" s="223" t="s">
        <v>503</v>
      </c>
      <c r="H138" s="224">
        <v>1</v>
      </c>
      <c r="I138" s="225"/>
      <c r="J138" s="226">
        <f>ROUND(I138*H138,2)</f>
        <v>0</v>
      </c>
      <c r="K138" s="222" t="s">
        <v>529</v>
      </c>
      <c r="L138" s="45"/>
      <c r="M138" s="227" t="s">
        <v>1</v>
      </c>
      <c r="N138" s="228" t="s">
        <v>42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504</v>
      </c>
      <c r="AT138" s="231" t="s">
        <v>133</v>
      </c>
      <c r="AU138" s="231" t="s">
        <v>87</v>
      </c>
      <c r="AY138" s="18" t="s">
        <v>130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85</v>
      </c>
      <c r="BK138" s="232">
        <f>ROUND(I138*H138,2)</f>
        <v>0</v>
      </c>
      <c r="BL138" s="18" t="s">
        <v>504</v>
      </c>
      <c r="BM138" s="231" t="s">
        <v>544</v>
      </c>
    </row>
    <row r="139" s="2" customFormat="1" ht="16.5" customHeight="1">
      <c r="A139" s="39"/>
      <c r="B139" s="40"/>
      <c r="C139" s="220" t="s">
        <v>197</v>
      </c>
      <c r="D139" s="220" t="s">
        <v>133</v>
      </c>
      <c r="E139" s="221" t="s">
        <v>545</v>
      </c>
      <c r="F139" s="222" t="s">
        <v>546</v>
      </c>
      <c r="G139" s="223" t="s">
        <v>402</v>
      </c>
      <c r="H139" s="224">
        <v>1</v>
      </c>
      <c r="I139" s="225"/>
      <c r="J139" s="226">
        <f>ROUND(I139*H139,2)</f>
        <v>0</v>
      </c>
      <c r="K139" s="222" t="s">
        <v>529</v>
      </c>
      <c r="L139" s="45"/>
      <c r="M139" s="227" t="s">
        <v>1</v>
      </c>
      <c r="N139" s="228" t="s">
        <v>42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504</v>
      </c>
      <c r="AT139" s="231" t="s">
        <v>133</v>
      </c>
      <c r="AU139" s="231" t="s">
        <v>87</v>
      </c>
      <c r="AY139" s="18" t="s">
        <v>130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85</v>
      </c>
      <c r="BK139" s="232">
        <f>ROUND(I139*H139,2)</f>
        <v>0</v>
      </c>
      <c r="BL139" s="18" t="s">
        <v>504</v>
      </c>
      <c r="BM139" s="231" t="s">
        <v>547</v>
      </c>
    </row>
    <row r="140" s="2" customFormat="1" ht="16.5" customHeight="1">
      <c r="A140" s="39"/>
      <c r="B140" s="40"/>
      <c r="C140" s="220" t="s">
        <v>201</v>
      </c>
      <c r="D140" s="220" t="s">
        <v>133</v>
      </c>
      <c r="E140" s="221" t="s">
        <v>548</v>
      </c>
      <c r="F140" s="222" t="s">
        <v>549</v>
      </c>
      <c r="G140" s="223" t="s">
        <v>503</v>
      </c>
      <c r="H140" s="224">
        <v>1</v>
      </c>
      <c r="I140" s="225"/>
      <c r="J140" s="226">
        <f>ROUND(I140*H140,2)</f>
        <v>0</v>
      </c>
      <c r="K140" s="222" t="s">
        <v>529</v>
      </c>
      <c r="L140" s="45"/>
      <c r="M140" s="227" t="s">
        <v>1</v>
      </c>
      <c r="N140" s="228" t="s">
        <v>42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504</v>
      </c>
      <c r="AT140" s="231" t="s">
        <v>133</v>
      </c>
      <c r="AU140" s="231" t="s">
        <v>87</v>
      </c>
      <c r="AY140" s="18" t="s">
        <v>130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85</v>
      </c>
      <c r="BK140" s="232">
        <f>ROUND(I140*H140,2)</f>
        <v>0</v>
      </c>
      <c r="BL140" s="18" t="s">
        <v>504</v>
      </c>
      <c r="BM140" s="231" t="s">
        <v>550</v>
      </c>
    </row>
    <row r="141" s="2" customFormat="1">
      <c r="A141" s="39"/>
      <c r="B141" s="40"/>
      <c r="C141" s="41"/>
      <c r="D141" s="235" t="s">
        <v>531</v>
      </c>
      <c r="E141" s="41"/>
      <c r="F141" s="282" t="s">
        <v>551</v>
      </c>
      <c r="G141" s="41"/>
      <c r="H141" s="41"/>
      <c r="I141" s="283"/>
      <c r="J141" s="41"/>
      <c r="K141" s="41"/>
      <c r="L141" s="45"/>
      <c r="M141" s="284"/>
      <c r="N141" s="285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531</v>
      </c>
      <c r="AU141" s="18" t="s">
        <v>87</v>
      </c>
    </row>
    <row r="142" s="2" customFormat="1" ht="16.5" customHeight="1">
      <c r="A142" s="39"/>
      <c r="B142" s="40"/>
      <c r="C142" s="220" t="s">
        <v>8</v>
      </c>
      <c r="D142" s="220" t="s">
        <v>133</v>
      </c>
      <c r="E142" s="221" t="s">
        <v>552</v>
      </c>
      <c r="F142" s="222" t="s">
        <v>553</v>
      </c>
      <c r="G142" s="223" t="s">
        <v>503</v>
      </c>
      <c r="H142" s="224">
        <v>1</v>
      </c>
      <c r="I142" s="225"/>
      <c r="J142" s="226">
        <f>ROUND(I142*H142,2)</f>
        <v>0</v>
      </c>
      <c r="K142" s="222" t="s">
        <v>529</v>
      </c>
      <c r="L142" s="45"/>
      <c r="M142" s="227" t="s">
        <v>1</v>
      </c>
      <c r="N142" s="228" t="s">
        <v>42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504</v>
      </c>
      <c r="AT142" s="231" t="s">
        <v>133</v>
      </c>
      <c r="AU142" s="231" t="s">
        <v>87</v>
      </c>
      <c r="AY142" s="18" t="s">
        <v>130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85</v>
      </c>
      <c r="BK142" s="232">
        <f>ROUND(I142*H142,2)</f>
        <v>0</v>
      </c>
      <c r="BL142" s="18" t="s">
        <v>504</v>
      </c>
      <c r="BM142" s="231" t="s">
        <v>554</v>
      </c>
    </row>
    <row r="143" s="2" customFormat="1">
      <c r="A143" s="39"/>
      <c r="B143" s="40"/>
      <c r="C143" s="41"/>
      <c r="D143" s="235" t="s">
        <v>531</v>
      </c>
      <c r="E143" s="41"/>
      <c r="F143" s="282" t="s">
        <v>555</v>
      </c>
      <c r="G143" s="41"/>
      <c r="H143" s="41"/>
      <c r="I143" s="283"/>
      <c r="J143" s="41"/>
      <c r="K143" s="41"/>
      <c r="L143" s="45"/>
      <c r="M143" s="284"/>
      <c r="N143" s="285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531</v>
      </c>
      <c r="AU143" s="18" t="s">
        <v>87</v>
      </c>
    </row>
    <row r="144" s="2" customFormat="1" ht="16.5" customHeight="1">
      <c r="A144" s="39"/>
      <c r="B144" s="40"/>
      <c r="C144" s="220" t="s">
        <v>138</v>
      </c>
      <c r="D144" s="220" t="s">
        <v>133</v>
      </c>
      <c r="E144" s="221" t="s">
        <v>556</v>
      </c>
      <c r="F144" s="222" t="s">
        <v>557</v>
      </c>
      <c r="G144" s="223" t="s">
        <v>503</v>
      </c>
      <c r="H144" s="224">
        <v>1</v>
      </c>
      <c r="I144" s="225"/>
      <c r="J144" s="226">
        <f>ROUND(I144*H144,2)</f>
        <v>0</v>
      </c>
      <c r="K144" s="222" t="s">
        <v>529</v>
      </c>
      <c r="L144" s="45"/>
      <c r="M144" s="227" t="s">
        <v>1</v>
      </c>
      <c r="N144" s="228" t="s">
        <v>42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504</v>
      </c>
      <c r="AT144" s="231" t="s">
        <v>133</v>
      </c>
      <c r="AU144" s="231" t="s">
        <v>87</v>
      </c>
      <c r="AY144" s="18" t="s">
        <v>130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85</v>
      </c>
      <c r="BK144" s="232">
        <f>ROUND(I144*H144,2)</f>
        <v>0</v>
      </c>
      <c r="BL144" s="18" t="s">
        <v>504</v>
      </c>
      <c r="BM144" s="231" t="s">
        <v>558</v>
      </c>
    </row>
    <row r="145" s="2" customFormat="1" ht="16.5" customHeight="1">
      <c r="A145" s="39"/>
      <c r="B145" s="40"/>
      <c r="C145" s="220" t="s">
        <v>211</v>
      </c>
      <c r="D145" s="220" t="s">
        <v>133</v>
      </c>
      <c r="E145" s="221" t="s">
        <v>559</v>
      </c>
      <c r="F145" s="222" t="s">
        <v>560</v>
      </c>
      <c r="G145" s="223" t="s">
        <v>503</v>
      </c>
      <c r="H145" s="224">
        <v>1</v>
      </c>
      <c r="I145" s="225"/>
      <c r="J145" s="226">
        <f>ROUND(I145*H145,2)</f>
        <v>0</v>
      </c>
      <c r="K145" s="222" t="s">
        <v>529</v>
      </c>
      <c r="L145" s="45"/>
      <c r="M145" s="227" t="s">
        <v>1</v>
      </c>
      <c r="N145" s="228" t="s">
        <v>42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504</v>
      </c>
      <c r="AT145" s="231" t="s">
        <v>133</v>
      </c>
      <c r="AU145" s="231" t="s">
        <v>87</v>
      </c>
      <c r="AY145" s="18" t="s">
        <v>130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85</v>
      </c>
      <c r="BK145" s="232">
        <f>ROUND(I145*H145,2)</f>
        <v>0</v>
      </c>
      <c r="BL145" s="18" t="s">
        <v>504</v>
      </c>
      <c r="BM145" s="231" t="s">
        <v>561</v>
      </c>
    </row>
    <row r="146" s="12" customFormat="1" ht="22.8" customHeight="1">
      <c r="A146" s="12"/>
      <c r="B146" s="204"/>
      <c r="C146" s="205"/>
      <c r="D146" s="206" t="s">
        <v>76</v>
      </c>
      <c r="E146" s="218" t="s">
        <v>562</v>
      </c>
      <c r="F146" s="218" t="s">
        <v>563</v>
      </c>
      <c r="G146" s="205"/>
      <c r="H146" s="205"/>
      <c r="I146" s="208"/>
      <c r="J146" s="219">
        <f>BK146</f>
        <v>0</v>
      </c>
      <c r="K146" s="205"/>
      <c r="L146" s="210"/>
      <c r="M146" s="211"/>
      <c r="N146" s="212"/>
      <c r="O146" s="212"/>
      <c r="P146" s="213">
        <f>SUM(P147:P152)</f>
        <v>0</v>
      </c>
      <c r="Q146" s="212"/>
      <c r="R146" s="213">
        <f>SUM(R147:R152)</f>
        <v>0</v>
      </c>
      <c r="S146" s="212"/>
      <c r="T146" s="214">
        <f>SUM(T147:T152)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5" t="s">
        <v>159</v>
      </c>
      <c r="AT146" s="216" t="s">
        <v>76</v>
      </c>
      <c r="AU146" s="216" t="s">
        <v>85</v>
      </c>
      <c r="AY146" s="215" t="s">
        <v>130</v>
      </c>
      <c r="BK146" s="217">
        <f>SUM(BK147:BK152)</f>
        <v>0</v>
      </c>
    </row>
    <row r="147" s="2" customFormat="1" ht="16.5" customHeight="1">
      <c r="A147" s="39"/>
      <c r="B147" s="40"/>
      <c r="C147" s="220" t="s">
        <v>215</v>
      </c>
      <c r="D147" s="220" t="s">
        <v>133</v>
      </c>
      <c r="E147" s="221" t="s">
        <v>564</v>
      </c>
      <c r="F147" s="222" t="s">
        <v>565</v>
      </c>
      <c r="G147" s="223" t="s">
        <v>503</v>
      </c>
      <c r="H147" s="224">
        <v>1</v>
      </c>
      <c r="I147" s="225"/>
      <c r="J147" s="226">
        <f>ROUND(I147*H147,2)</f>
        <v>0</v>
      </c>
      <c r="K147" s="222" t="s">
        <v>529</v>
      </c>
      <c r="L147" s="45"/>
      <c r="M147" s="227" t="s">
        <v>1</v>
      </c>
      <c r="N147" s="228" t="s">
        <v>42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504</v>
      </c>
      <c r="AT147" s="231" t="s">
        <v>133</v>
      </c>
      <c r="AU147" s="231" t="s">
        <v>87</v>
      </c>
      <c r="AY147" s="18" t="s">
        <v>130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85</v>
      </c>
      <c r="BK147" s="232">
        <f>ROUND(I147*H147,2)</f>
        <v>0</v>
      </c>
      <c r="BL147" s="18" t="s">
        <v>504</v>
      </c>
      <c r="BM147" s="231" t="s">
        <v>566</v>
      </c>
    </row>
    <row r="148" s="2" customFormat="1" ht="16.5" customHeight="1">
      <c r="A148" s="39"/>
      <c r="B148" s="40"/>
      <c r="C148" s="220" t="s">
        <v>219</v>
      </c>
      <c r="D148" s="220" t="s">
        <v>133</v>
      </c>
      <c r="E148" s="221" t="s">
        <v>567</v>
      </c>
      <c r="F148" s="222" t="s">
        <v>568</v>
      </c>
      <c r="G148" s="223" t="s">
        <v>503</v>
      </c>
      <c r="H148" s="224">
        <v>1</v>
      </c>
      <c r="I148" s="225"/>
      <c r="J148" s="226">
        <f>ROUND(I148*H148,2)</f>
        <v>0</v>
      </c>
      <c r="K148" s="222" t="s">
        <v>529</v>
      </c>
      <c r="L148" s="45"/>
      <c r="M148" s="227" t="s">
        <v>1</v>
      </c>
      <c r="N148" s="228" t="s">
        <v>42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504</v>
      </c>
      <c r="AT148" s="231" t="s">
        <v>133</v>
      </c>
      <c r="AU148" s="231" t="s">
        <v>87</v>
      </c>
      <c r="AY148" s="18" t="s">
        <v>130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85</v>
      </c>
      <c r="BK148" s="232">
        <f>ROUND(I148*H148,2)</f>
        <v>0</v>
      </c>
      <c r="BL148" s="18" t="s">
        <v>504</v>
      </c>
      <c r="BM148" s="231" t="s">
        <v>569</v>
      </c>
    </row>
    <row r="149" s="2" customFormat="1" ht="16.5" customHeight="1">
      <c r="A149" s="39"/>
      <c r="B149" s="40"/>
      <c r="C149" s="220" t="s">
        <v>225</v>
      </c>
      <c r="D149" s="220" t="s">
        <v>133</v>
      </c>
      <c r="E149" s="221" t="s">
        <v>570</v>
      </c>
      <c r="F149" s="222" t="s">
        <v>571</v>
      </c>
      <c r="G149" s="223" t="s">
        <v>503</v>
      </c>
      <c r="H149" s="224">
        <v>1</v>
      </c>
      <c r="I149" s="225"/>
      <c r="J149" s="226">
        <f>ROUND(I149*H149,2)</f>
        <v>0</v>
      </c>
      <c r="K149" s="222" t="s">
        <v>529</v>
      </c>
      <c r="L149" s="45"/>
      <c r="M149" s="227" t="s">
        <v>1</v>
      </c>
      <c r="N149" s="228" t="s">
        <v>42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504</v>
      </c>
      <c r="AT149" s="231" t="s">
        <v>133</v>
      </c>
      <c r="AU149" s="231" t="s">
        <v>87</v>
      </c>
      <c r="AY149" s="18" t="s">
        <v>130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85</v>
      </c>
      <c r="BK149" s="232">
        <f>ROUND(I149*H149,2)</f>
        <v>0</v>
      </c>
      <c r="BL149" s="18" t="s">
        <v>504</v>
      </c>
      <c r="BM149" s="231" t="s">
        <v>572</v>
      </c>
    </row>
    <row r="150" s="2" customFormat="1">
      <c r="A150" s="39"/>
      <c r="B150" s="40"/>
      <c r="C150" s="41"/>
      <c r="D150" s="235" t="s">
        <v>531</v>
      </c>
      <c r="E150" s="41"/>
      <c r="F150" s="282" t="s">
        <v>573</v>
      </c>
      <c r="G150" s="41"/>
      <c r="H150" s="41"/>
      <c r="I150" s="283"/>
      <c r="J150" s="41"/>
      <c r="K150" s="41"/>
      <c r="L150" s="45"/>
      <c r="M150" s="284"/>
      <c r="N150" s="285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531</v>
      </c>
      <c r="AU150" s="18" t="s">
        <v>87</v>
      </c>
    </row>
    <row r="151" s="2" customFormat="1" ht="16.5" customHeight="1">
      <c r="A151" s="39"/>
      <c r="B151" s="40"/>
      <c r="C151" s="220" t="s">
        <v>7</v>
      </c>
      <c r="D151" s="220" t="s">
        <v>133</v>
      </c>
      <c r="E151" s="221" t="s">
        <v>574</v>
      </c>
      <c r="F151" s="222" t="s">
        <v>575</v>
      </c>
      <c r="G151" s="223" t="s">
        <v>503</v>
      </c>
      <c r="H151" s="224">
        <v>1</v>
      </c>
      <c r="I151" s="225"/>
      <c r="J151" s="226">
        <f>ROUND(I151*H151,2)</f>
        <v>0</v>
      </c>
      <c r="K151" s="222" t="s">
        <v>529</v>
      </c>
      <c r="L151" s="45"/>
      <c r="M151" s="227" t="s">
        <v>1</v>
      </c>
      <c r="N151" s="228" t="s">
        <v>42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504</v>
      </c>
      <c r="AT151" s="231" t="s">
        <v>133</v>
      </c>
      <c r="AU151" s="231" t="s">
        <v>87</v>
      </c>
      <c r="AY151" s="18" t="s">
        <v>130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85</v>
      </c>
      <c r="BK151" s="232">
        <f>ROUND(I151*H151,2)</f>
        <v>0</v>
      </c>
      <c r="BL151" s="18" t="s">
        <v>504</v>
      </c>
      <c r="BM151" s="231" t="s">
        <v>576</v>
      </c>
    </row>
    <row r="152" s="2" customFormat="1">
      <c r="A152" s="39"/>
      <c r="B152" s="40"/>
      <c r="C152" s="41"/>
      <c r="D152" s="235" t="s">
        <v>531</v>
      </c>
      <c r="E152" s="41"/>
      <c r="F152" s="282" t="s">
        <v>577</v>
      </c>
      <c r="G152" s="41"/>
      <c r="H152" s="41"/>
      <c r="I152" s="283"/>
      <c r="J152" s="41"/>
      <c r="K152" s="41"/>
      <c r="L152" s="45"/>
      <c r="M152" s="284"/>
      <c r="N152" s="285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531</v>
      </c>
      <c r="AU152" s="18" t="s">
        <v>87</v>
      </c>
    </row>
    <row r="153" s="12" customFormat="1" ht="22.8" customHeight="1">
      <c r="A153" s="12"/>
      <c r="B153" s="204"/>
      <c r="C153" s="205"/>
      <c r="D153" s="206" t="s">
        <v>76</v>
      </c>
      <c r="E153" s="218" t="s">
        <v>578</v>
      </c>
      <c r="F153" s="218" t="s">
        <v>579</v>
      </c>
      <c r="G153" s="205"/>
      <c r="H153" s="205"/>
      <c r="I153" s="208"/>
      <c r="J153" s="219">
        <f>BK153</f>
        <v>0</v>
      </c>
      <c r="K153" s="205"/>
      <c r="L153" s="210"/>
      <c r="M153" s="211"/>
      <c r="N153" s="212"/>
      <c r="O153" s="212"/>
      <c r="P153" s="213">
        <f>SUM(P154:P155)</f>
        <v>0</v>
      </c>
      <c r="Q153" s="212"/>
      <c r="R153" s="213">
        <f>SUM(R154:R155)</f>
        <v>0</v>
      </c>
      <c r="S153" s="212"/>
      <c r="T153" s="214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5" t="s">
        <v>159</v>
      </c>
      <c r="AT153" s="216" t="s">
        <v>76</v>
      </c>
      <c r="AU153" s="216" t="s">
        <v>85</v>
      </c>
      <c r="AY153" s="215" t="s">
        <v>130</v>
      </c>
      <c r="BK153" s="217">
        <f>SUM(BK154:BK155)</f>
        <v>0</v>
      </c>
    </row>
    <row r="154" s="2" customFormat="1" ht="16.5" customHeight="1">
      <c r="A154" s="39"/>
      <c r="B154" s="40"/>
      <c r="C154" s="220" t="s">
        <v>232</v>
      </c>
      <c r="D154" s="220" t="s">
        <v>133</v>
      </c>
      <c r="E154" s="221" t="s">
        <v>580</v>
      </c>
      <c r="F154" s="222" t="s">
        <v>581</v>
      </c>
      <c r="G154" s="223" t="s">
        <v>503</v>
      </c>
      <c r="H154" s="224">
        <v>1</v>
      </c>
      <c r="I154" s="225"/>
      <c r="J154" s="226">
        <f>ROUND(I154*H154,2)</f>
        <v>0</v>
      </c>
      <c r="K154" s="222" t="s">
        <v>529</v>
      </c>
      <c r="L154" s="45"/>
      <c r="M154" s="227" t="s">
        <v>1</v>
      </c>
      <c r="N154" s="228" t="s">
        <v>42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504</v>
      </c>
      <c r="AT154" s="231" t="s">
        <v>133</v>
      </c>
      <c r="AU154" s="231" t="s">
        <v>87</v>
      </c>
      <c r="AY154" s="18" t="s">
        <v>130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85</v>
      </c>
      <c r="BK154" s="232">
        <f>ROUND(I154*H154,2)</f>
        <v>0</v>
      </c>
      <c r="BL154" s="18" t="s">
        <v>504</v>
      </c>
      <c r="BM154" s="231" t="s">
        <v>582</v>
      </c>
    </row>
    <row r="155" s="2" customFormat="1" ht="24.15" customHeight="1">
      <c r="A155" s="39"/>
      <c r="B155" s="40"/>
      <c r="C155" s="220" t="s">
        <v>236</v>
      </c>
      <c r="D155" s="220" t="s">
        <v>133</v>
      </c>
      <c r="E155" s="221" t="s">
        <v>583</v>
      </c>
      <c r="F155" s="222" t="s">
        <v>584</v>
      </c>
      <c r="G155" s="223" t="s">
        <v>503</v>
      </c>
      <c r="H155" s="224">
        <v>1</v>
      </c>
      <c r="I155" s="225"/>
      <c r="J155" s="226">
        <f>ROUND(I155*H155,2)</f>
        <v>0</v>
      </c>
      <c r="K155" s="222" t="s">
        <v>1</v>
      </c>
      <c r="L155" s="45"/>
      <c r="M155" s="277" t="s">
        <v>1</v>
      </c>
      <c r="N155" s="278" t="s">
        <v>42</v>
      </c>
      <c r="O155" s="279"/>
      <c r="P155" s="280">
        <f>O155*H155</f>
        <v>0</v>
      </c>
      <c r="Q155" s="280">
        <v>0</v>
      </c>
      <c r="R155" s="280">
        <f>Q155*H155</f>
        <v>0</v>
      </c>
      <c r="S155" s="280">
        <v>0</v>
      </c>
      <c r="T155" s="28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504</v>
      </c>
      <c r="AT155" s="231" t="s">
        <v>133</v>
      </c>
      <c r="AU155" s="231" t="s">
        <v>87</v>
      </c>
      <c r="AY155" s="18" t="s">
        <v>130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85</v>
      </c>
      <c r="BK155" s="232">
        <f>ROUND(I155*H155,2)</f>
        <v>0</v>
      </c>
      <c r="BL155" s="18" t="s">
        <v>504</v>
      </c>
      <c r="BM155" s="231" t="s">
        <v>585</v>
      </c>
    </row>
    <row r="156" s="2" customFormat="1" ht="6.96" customHeight="1">
      <c r="A156" s="39"/>
      <c r="B156" s="67"/>
      <c r="C156" s="68"/>
      <c r="D156" s="68"/>
      <c r="E156" s="68"/>
      <c r="F156" s="68"/>
      <c r="G156" s="68"/>
      <c r="H156" s="68"/>
      <c r="I156" s="68"/>
      <c r="J156" s="68"/>
      <c r="K156" s="68"/>
      <c r="L156" s="45"/>
      <c r="M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</row>
  </sheetData>
  <sheetProtection sheet="1" autoFilter="0" formatColumns="0" formatRows="0" objects="1" scenarios="1" spinCount="100000" saltValue="kQwZm/jfdN8+uVrAs0RS7e0NQqIYRzUZUR60KVNf2qyb3XWzmevGVXXZz5QJ11S/w9vcXxM/PoWNRx+Orrp9nw==" hashValue="jtKIJFjyrfHCIJvrA6WKI1iGYBv/I/n1hwQwJNdyiopbgjnunUc+vOv3W/PEqaQIKmylJQvfFuxDRN4opXcbGA==" algorithmName="SHA-512" password="CC35"/>
  <autoFilter ref="C120:K15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586</v>
      </c>
      <c r="H4" s="21"/>
    </row>
    <row r="5" s="1" customFormat="1" ht="12" customHeight="1">
      <c r="B5" s="21"/>
      <c r="C5" s="286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287" t="s">
        <v>16</v>
      </c>
      <c r="D6" s="288" t="s">
        <v>17</v>
      </c>
      <c r="E6" s="1"/>
      <c r="F6" s="1"/>
      <c r="H6" s="21"/>
    </row>
    <row r="7" s="1" customFormat="1" ht="16.5" customHeight="1">
      <c r="B7" s="21"/>
      <c r="C7" s="142" t="s">
        <v>22</v>
      </c>
      <c r="D7" s="146" t="str">
        <f>'Rekapitulace stavby'!AN8</f>
        <v>5. 9. 2023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289"/>
      <c r="C9" s="290" t="s">
        <v>58</v>
      </c>
      <c r="D9" s="291" t="s">
        <v>59</v>
      </c>
      <c r="E9" s="291" t="s">
        <v>117</v>
      </c>
      <c r="F9" s="292" t="s">
        <v>587</v>
      </c>
      <c r="G9" s="193"/>
      <c r="H9" s="289"/>
    </row>
    <row r="10" s="2" customFormat="1" ht="26.4" customHeight="1">
      <c r="A10" s="39"/>
      <c r="B10" s="45"/>
      <c r="C10" s="293" t="s">
        <v>588</v>
      </c>
      <c r="D10" s="293" t="s">
        <v>83</v>
      </c>
      <c r="E10" s="39"/>
      <c r="F10" s="39"/>
      <c r="G10" s="39"/>
      <c r="H10" s="45"/>
    </row>
    <row r="11" s="2" customFormat="1" ht="16.8" customHeight="1">
      <c r="A11" s="39"/>
      <c r="B11" s="45"/>
      <c r="C11" s="294" t="s">
        <v>91</v>
      </c>
      <c r="D11" s="295" t="s">
        <v>92</v>
      </c>
      <c r="E11" s="296" t="s">
        <v>1</v>
      </c>
      <c r="F11" s="297">
        <v>2042.04</v>
      </c>
      <c r="G11" s="39"/>
      <c r="H11" s="45"/>
    </row>
    <row r="12" s="2" customFormat="1" ht="16.8" customHeight="1">
      <c r="A12" s="39"/>
      <c r="B12" s="45"/>
      <c r="C12" s="298" t="s">
        <v>1</v>
      </c>
      <c r="D12" s="298" t="s">
        <v>153</v>
      </c>
      <c r="E12" s="18" t="s">
        <v>1</v>
      </c>
      <c r="F12" s="299">
        <v>0</v>
      </c>
      <c r="G12" s="39"/>
      <c r="H12" s="45"/>
    </row>
    <row r="13" s="2" customFormat="1" ht="16.8" customHeight="1">
      <c r="A13" s="39"/>
      <c r="B13" s="45"/>
      <c r="C13" s="298" t="s">
        <v>1</v>
      </c>
      <c r="D13" s="298" t="s">
        <v>377</v>
      </c>
      <c r="E13" s="18" t="s">
        <v>1</v>
      </c>
      <c r="F13" s="299">
        <v>2042.04</v>
      </c>
      <c r="G13" s="39"/>
      <c r="H13" s="45"/>
    </row>
    <row r="14" s="2" customFormat="1" ht="16.8" customHeight="1">
      <c r="A14" s="39"/>
      <c r="B14" s="45"/>
      <c r="C14" s="298" t="s">
        <v>91</v>
      </c>
      <c r="D14" s="298" t="s">
        <v>144</v>
      </c>
      <c r="E14" s="18" t="s">
        <v>1</v>
      </c>
      <c r="F14" s="299">
        <v>2042.04</v>
      </c>
      <c r="G14" s="39"/>
      <c r="H14" s="45"/>
    </row>
    <row r="15" s="2" customFormat="1" ht="16.8" customHeight="1">
      <c r="A15" s="39"/>
      <c r="B15" s="45"/>
      <c r="C15" s="300" t="s">
        <v>589</v>
      </c>
      <c r="D15" s="39"/>
      <c r="E15" s="39"/>
      <c r="F15" s="39"/>
      <c r="G15" s="39"/>
      <c r="H15" s="45"/>
    </row>
    <row r="16" s="2" customFormat="1">
      <c r="A16" s="39"/>
      <c r="B16" s="45"/>
      <c r="C16" s="298" t="s">
        <v>374</v>
      </c>
      <c r="D16" s="298" t="s">
        <v>375</v>
      </c>
      <c r="E16" s="18" t="s">
        <v>136</v>
      </c>
      <c r="F16" s="299">
        <v>2042.04</v>
      </c>
      <c r="G16" s="39"/>
      <c r="H16" s="45"/>
    </row>
    <row r="17" s="2" customFormat="1">
      <c r="A17" s="39"/>
      <c r="B17" s="45"/>
      <c r="C17" s="298" t="s">
        <v>379</v>
      </c>
      <c r="D17" s="298" t="s">
        <v>380</v>
      </c>
      <c r="E17" s="18" t="s">
        <v>136</v>
      </c>
      <c r="F17" s="299">
        <v>428828.40000000002</v>
      </c>
      <c r="G17" s="39"/>
      <c r="H17" s="45"/>
    </row>
    <row r="18" s="2" customFormat="1">
      <c r="A18" s="39"/>
      <c r="B18" s="45"/>
      <c r="C18" s="298" t="s">
        <v>384</v>
      </c>
      <c r="D18" s="298" t="s">
        <v>385</v>
      </c>
      <c r="E18" s="18" t="s">
        <v>136</v>
      </c>
      <c r="F18" s="299">
        <v>2042.04</v>
      </c>
      <c r="G18" s="39"/>
      <c r="H18" s="45"/>
    </row>
    <row r="19" s="2" customFormat="1" ht="16.8" customHeight="1">
      <c r="A19" s="39"/>
      <c r="B19" s="45"/>
      <c r="C19" s="298" t="s">
        <v>392</v>
      </c>
      <c r="D19" s="298" t="s">
        <v>393</v>
      </c>
      <c r="E19" s="18" t="s">
        <v>136</v>
      </c>
      <c r="F19" s="299">
        <v>428828.40000000002</v>
      </c>
      <c r="G19" s="39"/>
      <c r="H19" s="45"/>
    </row>
    <row r="20" s="2" customFormat="1" ht="16.8" customHeight="1">
      <c r="A20" s="39"/>
      <c r="B20" s="45"/>
      <c r="C20" s="294" t="s">
        <v>590</v>
      </c>
      <c r="D20" s="295" t="s">
        <v>92</v>
      </c>
      <c r="E20" s="296" t="s">
        <v>1</v>
      </c>
      <c r="F20" s="297">
        <v>2042.04</v>
      </c>
      <c r="G20" s="39"/>
      <c r="H20" s="45"/>
    </row>
    <row r="21" s="2" customFormat="1" ht="7.44" customHeight="1">
      <c r="A21" s="39"/>
      <c r="B21" s="172"/>
      <c r="C21" s="173"/>
      <c r="D21" s="173"/>
      <c r="E21" s="173"/>
      <c r="F21" s="173"/>
      <c r="G21" s="173"/>
      <c r="H21" s="45"/>
    </row>
    <row r="22" s="2" customFormat="1">
      <c r="A22" s="39"/>
      <c r="B22" s="39"/>
      <c r="C22" s="39"/>
      <c r="D22" s="39"/>
      <c r="E22" s="39"/>
      <c r="F22" s="39"/>
      <c r="G22" s="39"/>
      <c r="H22" s="39"/>
    </row>
  </sheetData>
  <sheetProtection sheet="1" formatColumns="0" formatRows="0" objects="1" scenarios="1" spinCount="100000" saltValue="g6Kf/4mF7ddKqBoF1OqESaBbsldcPu8mkEyzQkPhC+mNj01hLUbLW6KutmyCbTQnvUdwt+dq2/4k+eGlWU+xsw==" hashValue="vpO2M8MGy7pFpDLgephK2vSkCWNqW3gz3WeqJ0tNpnza9gz59A+paNnXZj6AxHz6i/wkIlxNM7Dp71716Sn0h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DESKTOP-239ODQK\Lucie</dc:creator>
  <cp:lastModifiedBy>DESKTOP-239ODQK\Lucie</cp:lastModifiedBy>
  <dcterms:created xsi:type="dcterms:W3CDTF">2023-09-05T12:56:57Z</dcterms:created>
  <dcterms:modified xsi:type="dcterms:W3CDTF">2023-09-05T12:57:04Z</dcterms:modified>
</cp:coreProperties>
</file>